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644" activeTab="0"/>
  </bookViews>
  <sheets>
    <sheet name="TABULKA-4.liga" sheetId="1" r:id="rId1"/>
    <sheet name="rozpis 4.liga" sheetId="2" r:id="rId2"/>
    <sheet name="5.k.JuM_ChlM2" sheetId="3" r:id="rId3"/>
    <sheet name="5.k.ChlM1_SlaM" sheetId="4" r:id="rId4"/>
    <sheet name="5.k.ChlM2_BHM" sheetId="5" r:id="rId5"/>
    <sheet name="5.k.BHM_SlaM" sheetId="6" r:id="rId6"/>
    <sheet name="4.k.BHM_ChlM1" sheetId="7" r:id="rId7"/>
    <sheet name="4.k.JuM_SlaM" sheetId="8" r:id="rId8"/>
    <sheet name="4.k.JuM_ChlM1" sheetId="9" r:id="rId9"/>
    <sheet name="4.K.SlaM_ChlM2" sheetId="10" r:id="rId10"/>
    <sheet name="3.k.ChlM2_ChlM1" sheetId="11" r:id="rId11"/>
    <sheet name="3.k.BHM_JuM" sheetId="12" r:id="rId12"/>
    <sheet name="3.k.SlaM_ChlM1" sheetId="13" r:id="rId13"/>
    <sheet name="3.k.BHM_ChlM2" sheetId="14" r:id="rId14"/>
    <sheet name="2.k.ChlM1_JuM" sheetId="15" r:id="rId15"/>
    <sheet name="2.k.ChlM2_SlaM" sheetId="16" r:id="rId16"/>
    <sheet name="2.k.ChlM2_JuM" sheetId="17" r:id="rId17"/>
    <sheet name="2.k.SlaM_BHM" sheetId="18" r:id="rId18"/>
    <sheet name="1.k.ChlM1_ChlM2" sheetId="19" r:id="rId19"/>
    <sheet name="1.k.SlaM_JuM" sheetId="20" r:id="rId20"/>
    <sheet name="1.k.ChlM1_BHM" sheetId="21" r:id="rId21"/>
    <sheet name="1.k.JuM_BHM" sheetId="22" r:id="rId22"/>
  </sheets>
  <externalReferences>
    <externalReference r:id="rId25"/>
  </externalReferences>
  <definedNames>
    <definedName name="_xlnm.Print_Area" localSheetId="20">'1.k.ChlM1_BHM'!$B$2:$T$22</definedName>
    <definedName name="_xlnm.Print_Area" localSheetId="18">'1.k.ChlM1_ChlM2'!$B$2:$T$22</definedName>
    <definedName name="_xlnm.Print_Area" localSheetId="21">'1.k.JuM_BHM'!$B$2:$T$22</definedName>
    <definedName name="_xlnm.Print_Area" localSheetId="19">'1.k.SlaM_JuM'!$B$2:$T$22</definedName>
    <definedName name="_xlnm.Print_Area" localSheetId="14">'2.k.ChlM1_JuM'!$B$2:$T$22</definedName>
    <definedName name="_xlnm.Print_Area" localSheetId="16">'2.k.ChlM2_JuM'!$B$2:$T$22</definedName>
    <definedName name="_xlnm.Print_Area" localSheetId="15">'2.k.ChlM2_SlaM'!$B$2:$T$22</definedName>
    <definedName name="_xlnm.Print_Area" localSheetId="17">'2.k.SlaM_BHM'!$B$2:$T$22</definedName>
    <definedName name="_xlnm.Print_Area" localSheetId="13">'3.k.BHM_ChlM2'!$B$2:$T$22</definedName>
    <definedName name="_xlnm.Print_Area" localSheetId="11">'3.k.BHM_JuM'!$B$2:$T$22</definedName>
    <definedName name="_xlnm.Print_Area" localSheetId="12">'3.k.SlaM_ChlM1'!$B$2:$T$22</definedName>
    <definedName name="_xlnm.Print_Area" localSheetId="6">'4.k.BHM_ChlM1'!$B$2:$T$22</definedName>
    <definedName name="_xlnm.Print_Area" localSheetId="8">'4.k.JuM_ChlM1'!$B$2:$T$22</definedName>
    <definedName name="_xlnm.Print_Area" localSheetId="7">'4.k.JuM_SlaM'!$B$2:$T$22</definedName>
    <definedName name="_xlnm.Print_Area" localSheetId="9">'4.K.SlaM_ChlM2'!$B$2:$T$22</definedName>
    <definedName name="_xlnm.Print_Area" localSheetId="5">'5.k.BHM_SlaM'!$B$2:$T$22</definedName>
    <definedName name="_xlnm.Print_Area" localSheetId="2">'5.k.JuM_ChlM2'!$B$2:$T$22</definedName>
  </definedNames>
  <calcPr fullCalcOnLoad="1"/>
</workbook>
</file>

<file path=xl/sharedStrings.xml><?xml version="1.0" encoding="utf-8"?>
<sst xmlns="http://schemas.openxmlformats.org/spreadsheetml/2006/main" count="1351" uniqueCount="251">
  <si>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</si>
  <si>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</si>
  <si>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</si>
  <si>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</si>
  <si>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</si>
  <si>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</si>
  <si>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</si>
  <si>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</si>
  <si>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</si>
  <si>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</si>
  <si>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</si>
  <si>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</si>
  <si>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</si>
  <si>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</si>
  <si>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</si>
  <si>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</si>
  <si>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</si>
  <si>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</si>
  <si>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:</t>
  </si>
  <si>
    <t>dvouhra   žen</t>
  </si>
  <si>
    <t>smíšená čtyřhra</t>
  </si>
  <si>
    <t>kolo</t>
  </si>
  <si>
    <t>1.</t>
  </si>
  <si>
    <t>dvouhra mužů</t>
  </si>
  <si>
    <t>čtyřhra mužů</t>
  </si>
  <si>
    <t xml:space="preserve">  </t>
  </si>
  <si>
    <t>odehráno</t>
  </si>
  <si>
    <t>výhry</t>
  </si>
  <si>
    <t>remízy</t>
  </si>
  <si>
    <t>prohry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</si>
  <si>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</si>
  <si>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</si>
  <si>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</si>
  <si>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</si>
  <si>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</si>
  <si>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</si>
  <si>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</si>
  <si>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2.</t>
  </si>
  <si>
    <t>3.</t>
  </si>
  <si>
    <t>4.</t>
  </si>
  <si>
    <t>Sezona:</t>
  </si>
  <si>
    <t>Keramika Chlumčany M1</t>
  </si>
  <si>
    <t>Keramika Chlumčany M2</t>
  </si>
  <si>
    <t>dopolední utkání - začátek 9:00</t>
  </si>
  <si>
    <t>odpolední utkání - začátek 15:00</t>
  </si>
  <si>
    <t>-</t>
  </si>
  <si>
    <t>K. Chlumčany M1</t>
  </si>
  <si>
    <t>K. Chlumčany M2</t>
  </si>
  <si>
    <t>dopolední utkání - začátek ??? - semi</t>
  </si>
  <si>
    <t>odpolední utkání - začátek ??? - finale</t>
  </si>
  <si>
    <t>4 : 0</t>
  </si>
  <si>
    <t>K.Chlumčany M2</t>
  </si>
  <si>
    <t>SK Jupiter M</t>
  </si>
  <si>
    <t>K.Chlumčany M1</t>
  </si>
  <si>
    <t>Chlumčany</t>
  </si>
  <si>
    <t>Havlová</t>
  </si>
  <si>
    <t>Kutáková</t>
  </si>
  <si>
    <t>4. liga Západ - družstev dospělých - ZpčBaS - 2019/20</t>
  </si>
  <si>
    <r>
      <t xml:space="preserve">tabulka po </t>
    </r>
    <r>
      <rPr>
        <b/>
        <sz val="12"/>
        <rFont val="Arial"/>
        <family val="2"/>
      </rPr>
      <t>1. kole - 19.10.2019</t>
    </r>
  </si>
  <si>
    <t>TJ Slavoj Plzeň M</t>
  </si>
  <si>
    <t>TJ Bílá Hora M</t>
  </si>
  <si>
    <t>4. liga Západ - družstev dospělých - 2019 / 2020</t>
  </si>
  <si>
    <t>1. kolo - 19.10.2019</t>
  </si>
  <si>
    <t>"volno"</t>
  </si>
  <si>
    <t>2. kolo - 16.11.2019</t>
  </si>
  <si>
    <t>3. kolo - 7.12.2019</t>
  </si>
  <si>
    <t>4. kolo - 18.1.2020</t>
  </si>
  <si>
    <t>5. kolo - 21.3.2020</t>
  </si>
  <si>
    <t>4. liga  Západ  družstev - dospělí - ZpčBaS</t>
  </si>
  <si>
    <t>2019/2020</t>
  </si>
  <si>
    <t>TJ Slavoj Plzeň</t>
  </si>
  <si>
    <t>17.10.2019</t>
  </si>
  <si>
    <t>LOUDA JIŘÍ</t>
  </si>
  <si>
    <t>Louda-Havlová</t>
  </si>
  <si>
    <t>Neuman-Kutáková</t>
  </si>
  <si>
    <t>Hlávka</t>
  </si>
  <si>
    <t>Hron</t>
  </si>
  <si>
    <t xml:space="preserve">Fricek-Havíř </t>
  </si>
  <si>
    <t>Slepička-Kratochvíl</t>
  </si>
  <si>
    <t>19.10.2019</t>
  </si>
  <si>
    <t>Plzeň, 25.ZŠ</t>
  </si>
  <si>
    <t>Martin Slepička</t>
  </si>
  <si>
    <t>Neuman Robert, Kutáková Hana</t>
  </si>
  <si>
    <t>Dušek Richard, Mühlfeitová B.</t>
  </si>
  <si>
    <t>Hron Richard</t>
  </si>
  <si>
    <t>Dušek Richard</t>
  </si>
  <si>
    <t>Kutáková Hana</t>
  </si>
  <si>
    <t>Mühlfeitová Barbora</t>
  </si>
  <si>
    <t>Slepička Martin, Kratochvíl Radek</t>
  </si>
  <si>
    <t>Uhlíř Marek, Voráč Přemysl</t>
  </si>
  <si>
    <t>2 : 2</t>
  </si>
  <si>
    <t>1 : 3</t>
  </si>
  <si>
    <t>Michal Takáč</t>
  </si>
  <si>
    <t>R. Majer, T. Kočincová</t>
  </si>
  <si>
    <t>D. Samek, J. Nykoljuková</t>
  </si>
  <si>
    <t>Špačková</t>
  </si>
  <si>
    <t>D. Zápotocký</t>
  </si>
  <si>
    <t>P. Vávra</t>
  </si>
  <si>
    <t>Samek</t>
  </si>
  <si>
    <t>L. Špačková</t>
  </si>
  <si>
    <t>A. Veitová</t>
  </si>
  <si>
    <t>Majer</t>
  </si>
  <si>
    <t>R. Majer, D. Zápotocký</t>
  </si>
  <si>
    <t>D. Samek, P. Vávra</t>
  </si>
  <si>
    <t>Veitová</t>
  </si>
  <si>
    <t>Zápotocký</t>
  </si>
  <si>
    <t>Š. Franc</t>
  </si>
  <si>
    <t>Uhlíř</t>
  </si>
  <si>
    <t>T. Kočincová</t>
  </si>
  <si>
    <t>B. Mühlfeitová</t>
  </si>
  <si>
    <t>P. Voráč, M. Uhlíř</t>
  </si>
  <si>
    <t>Kočincová</t>
  </si>
  <si>
    <t>5.</t>
  </si>
  <si>
    <t>P. Voráč - B. Mühlfeitová</t>
  </si>
  <si>
    <t>R. Neuman, H. Kutáková</t>
  </si>
  <si>
    <t>Hejna</t>
  </si>
  <si>
    <t>H. Kutáková</t>
  </si>
  <si>
    <t>M. Slepička, R. Kratochvíl</t>
  </si>
  <si>
    <t>Neuman</t>
  </si>
  <si>
    <t>Keramika Chlumčany  M1</t>
  </si>
  <si>
    <t>16.11.2019</t>
  </si>
  <si>
    <t>Nykoljuková</t>
  </si>
  <si>
    <t>Slepička</t>
  </si>
  <si>
    <t>0 : 4</t>
  </si>
  <si>
    <r>
      <t xml:space="preserve">tabulka po </t>
    </r>
    <r>
      <rPr>
        <b/>
        <sz val="12"/>
        <rFont val="Arial"/>
        <family val="2"/>
      </rPr>
      <t>2. kole - 16.11.2019</t>
    </r>
  </si>
  <si>
    <t>Dobřany</t>
  </si>
  <si>
    <t>Louda, Havlová</t>
  </si>
  <si>
    <t>Fricek, Havíř</t>
  </si>
  <si>
    <t>Keramnika Chlumčany M2</t>
  </si>
  <si>
    <t>TJ SLAVOJ PLZEŇ M</t>
  </si>
  <si>
    <t>19.11.2019</t>
  </si>
  <si>
    <t>TJ BÍLÁ HORA M</t>
  </si>
  <si>
    <t>Louda Jiří</t>
  </si>
  <si>
    <t>Brejcha - Havlová</t>
  </si>
  <si>
    <t>Voráč - Mühlfeitová</t>
  </si>
  <si>
    <t xml:space="preserve">Hlávka </t>
  </si>
  <si>
    <t>Dušek R.</t>
  </si>
  <si>
    <t>Mühlfeitová</t>
  </si>
  <si>
    <t>Fricek - Slabý</t>
  </si>
  <si>
    <t>Dušek R. - Uhlíř</t>
  </si>
  <si>
    <t>Plzeň</t>
  </si>
  <si>
    <r>
      <t xml:space="preserve">tabulka po </t>
    </r>
    <r>
      <rPr>
        <b/>
        <sz val="12"/>
        <rFont val="Arial"/>
        <family val="2"/>
      </rPr>
      <t>3. kole - 7.12.2019</t>
    </r>
  </si>
  <si>
    <t>29.11.2019</t>
  </si>
  <si>
    <t>Plzeň, Bílá Hora</t>
  </si>
  <si>
    <t>Königsmarková Soňa</t>
  </si>
  <si>
    <t>Froňková J.– Voráč P.</t>
  </si>
  <si>
    <t>Nykoljuková J. – Samek D.</t>
  </si>
  <si>
    <t>Chládek</t>
  </si>
  <si>
    <t>Uhlíř M.</t>
  </si>
  <si>
    <t>Vávra F.</t>
  </si>
  <si>
    <t>Holý</t>
  </si>
  <si>
    <t xml:space="preserve">Froňková J. </t>
  </si>
  <si>
    <t>Veitová A.</t>
  </si>
  <si>
    <t>Voráč P. – Uhlíř M.</t>
  </si>
  <si>
    <t>Samek D. – Vávra F.</t>
  </si>
  <si>
    <t>Froňková</t>
  </si>
  <si>
    <t>3 : 1</t>
  </si>
  <si>
    <t>5.12.2019</t>
  </si>
  <si>
    <t>Brejcha-Havlová</t>
  </si>
  <si>
    <t>Majer-Kočincová</t>
  </si>
  <si>
    <t>Brejcha-Fricek</t>
  </si>
  <si>
    <t>Majer-Zápotocký</t>
  </si>
  <si>
    <t>Plzeň, TJ SLAVOJ</t>
  </si>
  <si>
    <t>KERAMIKA CHLUMČANY M1</t>
  </si>
  <si>
    <t>6.12.2019</t>
  </si>
  <si>
    <t>Froňková J.– Dušek R.</t>
  </si>
  <si>
    <t>Kutáková H. – Neuman R.</t>
  </si>
  <si>
    <t>Franc Š.</t>
  </si>
  <si>
    <t>Hron R.</t>
  </si>
  <si>
    <t>Kutáková H.</t>
  </si>
  <si>
    <t>Franc</t>
  </si>
  <si>
    <t>Dušek R. – Uhlíř M.</t>
  </si>
  <si>
    <t>Slepička M. – Kratochvíl R.</t>
  </si>
  <si>
    <t>7.12.2019</t>
  </si>
  <si>
    <t>Ker. Chlumčany "M1"</t>
  </si>
  <si>
    <t>R. Majer, L. Špačková</t>
  </si>
  <si>
    <t>F. Vávra</t>
  </si>
  <si>
    <t>D. Samek, F. Vávra</t>
  </si>
  <si>
    <t>2_</t>
  </si>
  <si>
    <t>15.1.2020</t>
  </si>
  <si>
    <t>Plzeň, Lokomotiva</t>
  </si>
  <si>
    <t>Hron Richard, Kutáková Hana</t>
  </si>
  <si>
    <t>Louda Jiří, Havlová Halina</t>
  </si>
  <si>
    <t>Hejna Luboš</t>
  </si>
  <si>
    <t>Hlávka Pavel</t>
  </si>
  <si>
    <t>Havlová Halina</t>
  </si>
  <si>
    <t>Konečný Jiří, Kratochvíl Radek</t>
  </si>
  <si>
    <t>Louda Jiří, Brejcha Josef</t>
  </si>
  <si>
    <t>Hejna Luboš, Kutáková Hana</t>
  </si>
  <si>
    <t>Majer Robert, Špačková Libuše</t>
  </si>
  <si>
    <t>Zápotocký David</t>
  </si>
  <si>
    <t>Motlíková Iva</t>
  </si>
  <si>
    <t>Špačková Libuše</t>
  </si>
  <si>
    <t>Majer Robert, Zápotocký David</t>
  </si>
  <si>
    <t>Za SK Jupiter M nastoupila hráčka Motlíková Iva, která byla dopsána na soupisku  a nahlášena na STK ZpčBaS</t>
  </si>
  <si>
    <r>
      <t xml:space="preserve">tabulka po </t>
    </r>
    <r>
      <rPr>
        <b/>
        <sz val="12"/>
        <rFont val="Arial"/>
        <family val="2"/>
      </rPr>
      <t>4. kole - 18.1.2020</t>
    </r>
  </si>
  <si>
    <t>18.1.2020</t>
  </si>
  <si>
    <t>Froňková – Voráč</t>
  </si>
  <si>
    <t>Kočincová – Majer</t>
  </si>
  <si>
    <t>Dušek</t>
  </si>
  <si>
    <t>Dušek – Uhlíř</t>
  </si>
  <si>
    <t>Majer – Zápotocký</t>
  </si>
  <si>
    <t>Voráč</t>
  </si>
  <si>
    <t>16.1.2020</t>
  </si>
  <si>
    <t>KERAMIKA CHLUMČANY M2</t>
  </si>
  <si>
    <t>Samek, Veitová</t>
  </si>
  <si>
    <t>Havíř Fr.</t>
  </si>
  <si>
    <t>Vávra</t>
  </si>
  <si>
    <t>Slabý, Fricek</t>
  </si>
  <si>
    <t>Vávra, Samek</t>
  </si>
  <si>
    <t>Plzeň-Třebízského 12</t>
  </si>
  <si>
    <t>9.6.2020</t>
  </si>
  <si>
    <t>Konigsmarková Soňa</t>
  </si>
  <si>
    <t>Dušek – Muhlfeitová</t>
  </si>
  <si>
    <t>Brejcha – Havlová</t>
  </si>
  <si>
    <t xml:space="preserve">Dušek </t>
  </si>
  <si>
    <t>Louda</t>
  </si>
  <si>
    <t>Havíř</t>
  </si>
  <si>
    <t>Muhlfeitová</t>
  </si>
  <si>
    <t>Voráč – Uhlíř</t>
  </si>
  <si>
    <t>Louda – Brejcha</t>
  </si>
  <si>
    <t>Fricek</t>
  </si>
  <si>
    <t>bez námitek</t>
  </si>
  <si>
    <t>konečná tabulka po základní části (5. kolo) - 9.6.2020</t>
  </si>
  <si>
    <t>2.6.2020</t>
  </si>
  <si>
    <t>Bílá Hora "M"</t>
  </si>
  <si>
    <t>D. Samek, V. Archmanová</t>
  </si>
  <si>
    <t>Voráč P., Mühlfeitová B.</t>
  </si>
  <si>
    <t>Takáč</t>
  </si>
  <si>
    <t>R. Dušek</t>
  </si>
  <si>
    <t>V. Archmanová</t>
  </si>
  <si>
    <t>P. Voráč, R. Dušek</t>
  </si>
  <si>
    <t>Keremika Chlumčany M2</t>
  </si>
  <si>
    <t>5.6.2020</t>
  </si>
  <si>
    <t>R. Majer, H. Fládrová</t>
  </si>
  <si>
    <t>Brejcha, Havlová</t>
  </si>
  <si>
    <t>Brejcha</t>
  </si>
  <si>
    <t>Brejcha, Slabý</t>
  </si>
  <si>
    <t>remíza</t>
  </si>
  <si>
    <t xml:space="preserve">SK Jupiter M   </t>
  </si>
  <si>
    <t>4.6.2020</t>
  </si>
  <si>
    <t xml:space="preserve">Martin Slepička </t>
  </si>
  <si>
    <t>Neuman, Kutáková</t>
  </si>
  <si>
    <t>Vávra, Archmanová</t>
  </si>
  <si>
    <t>Kozlíková</t>
  </si>
  <si>
    <t>Archmanová</t>
  </si>
  <si>
    <t>Kratochvíl, Hejna</t>
  </si>
  <si>
    <t>Samek, Vávra</t>
  </si>
  <si>
    <t>Za hosty nastoupila nová hráčka Veronika Archmanová (druhé utkání)</t>
  </si>
  <si>
    <t>ZRUŠENO</t>
  </si>
  <si>
    <t>Play OFF - 18.4.2020 - ZRUŠENO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</si>
</sst>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&quot; Kč&quot;_-;\-* #,##0.00&quot; Kč&quot;_-;_-* \-??&quot; Kč&quot;_-;_-@_-"/>
  </numFmts>
  <fonts count="6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b/>
      <u val="single"/>
      <sz val="12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1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medium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2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8" applyFont="1">
      <alignment/>
      <protection/>
    </xf>
    <xf numFmtId="0" fontId="9" fillId="0" borderId="0" xfId="0" applyFont="1" applyAlignment="1">
      <alignment/>
    </xf>
    <xf numFmtId="0" fontId="14" fillId="0" borderId="10" xfId="58" applyFont="1" applyBorder="1" applyAlignment="1">
      <alignment vertical="center"/>
      <protection/>
    </xf>
    <xf numFmtId="0" fontId="14" fillId="0" borderId="11" xfId="58" applyFont="1" applyBorder="1" applyAlignment="1">
      <alignment vertical="center"/>
      <protection/>
    </xf>
    <xf numFmtId="44" fontId="16" fillId="0" borderId="12" xfId="40" applyFont="1" applyBorder="1" applyAlignment="1">
      <alignment horizontal="center" vertical="center"/>
    </xf>
    <xf numFmtId="0" fontId="14" fillId="0" borderId="13" xfId="58" applyFont="1" applyBorder="1" applyAlignment="1">
      <alignment vertical="center"/>
      <protection/>
    </xf>
    <xf numFmtId="0" fontId="17" fillId="0" borderId="14" xfId="66" applyFont="1" applyBorder="1" applyAlignment="1">
      <alignment horizontal="center" vertical="center"/>
      <protection/>
    </xf>
    <xf numFmtId="0" fontId="16" fillId="0" borderId="15" xfId="62" applyFont="1" applyBorder="1">
      <alignment horizontal="center" vertical="center"/>
      <protection/>
    </xf>
    <xf numFmtId="0" fontId="16" fillId="0" borderId="16" xfId="62" applyFont="1" applyBorder="1">
      <alignment horizontal="center" vertical="center"/>
      <protection/>
    </xf>
    <xf numFmtId="0" fontId="16" fillId="0" borderId="17" xfId="62" applyFont="1" applyBorder="1">
      <alignment horizontal="center" vertical="center"/>
      <protection/>
    </xf>
    <xf numFmtId="44" fontId="16" fillId="0" borderId="18" xfId="40" applyFont="1" applyBorder="1">
      <alignment horizontal="center"/>
    </xf>
    <xf numFmtId="0" fontId="16" fillId="0" borderId="18" xfId="62" applyFont="1" applyBorder="1">
      <alignment horizontal="center" vertical="center"/>
      <protection/>
    </xf>
    <xf numFmtId="0" fontId="18" fillId="0" borderId="18" xfId="39" applyFont="1" applyBorder="1" applyAlignment="1">
      <alignment horizontal="centerContinuous" vertical="center"/>
      <protection/>
    </xf>
    <xf numFmtId="0" fontId="18" fillId="0" borderId="19" xfId="39" applyFont="1" applyBorder="1" applyAlignment="1">
      <alignment horizontal="centerContinuous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7" fillId="0" borderId="21" xfId="39" applyFont="1" applyBorder="1" applyAlignment="1">
      <alignment horizontal="center" vertical="center" wrapText="1"/>
      <protection/>
    </xf>
    <xf numFmtId="0" fontId="14" fillId="0" borderId="22" xfId="64" applyFont="1" applyBorder="1">
      <alignment horizontal="center" vertical="center"/>
      <protection/>
    </xf>
    <xf numFmtId="0" fontId="14" fillId="0" borderId="23" xfId="64" applyFont="1" applyBorder="1">
      <alignment horizontal="center" vertical="center"/>
      <protection/>
    </xf>
    <xf numFmtId="0" fontId="14" fillId="0" borderId="12" xfId="64" applyFont="1" applyBorder="1">
      <alignment horizontal="center" vertical="center"/>
      <protection/>
    </xf>
    <xf numFmtId="0" fontId="14" fillId="0" borderId="24" xfId="64" applyFont="1" applyBorder="1" applyProtection="1">
      <alignment horizontal="center" vertical="center"/>
      <protection hidden="1"/>
    </xf>
    <xf numFmtId="0" fontId="14" fillId="0" borderId="12" xfId="64" applyFont="1" applyBorder="1" applyProtection="1">
      <alignment horizontal="center" vertical="center"/>
      <protection hidden="1"/>
    </xf>
    <xf numFmtId="0" fontId="14" fillId="0" borderId="24" xfId="64" applyFont="1" applyBorder="1">
      <alignment horizontal="center" vertical="center"/>
      <protection/>
    </xf>
    <xf numFmtId="0" fontId="19" fillId="2" borderId="25" xfId="63" applyFont="1" applyFill="1" applyBorder="1">
      <alignment vertical="center"/>
      <protection/>
    </xf>
    <xf numFmtId="0" fontId="16" fillId="0" borderId="26" xfId="62" applyFont="1" applyBorder="1" applyProtection="1">
      <alignment horizontal="center" vertical="center"/>
      <protection hidden="1"/>
    </xf>
    <xf numFmtId="0" fontId="16" fillId="0" borderId="27" xfId="62" applyFont="1" applyBorder="1" applyProtection="1">
      <alignment horizontal="center" vertical="center"/>
      <protection hidden="1"/>
    </xf>
    <xf numFmtId="0" fontId="16" fillId="0" borderId="28" xfId="62" applyFont="1" applyBorder="1" applyProtection="1">
      <alignment horizontal="center" vertical="center"/>
      <protection hidden="1"/>
    </xf>
    <xf numFmtId="0" fontId="14" fillId="0" borderId="0" xfId="64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5" fillId="0" borderId="0" xfId="58" applyFont="1">
      <alignment/>
      <protection/>
    </xf>
    <xf numFmtId="0" fontId="14" fillId="0" borderId="0" xfId="58" applyFont="1">
      <alignment/>
      <protection/>
    </xf>
    <xf numFmtId="0" fontId="18" fillId="0" borderId="0" xfId="58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9" xfId="64" applyFont="1" applyBorder="1">
      <alignment horizontal="center" vertical="center"/>
      <protection/>
    </xf>
    <xf numFmtId="0" fontId="14" fillId="0" borderId="30" xfId="64" applyFont="1" applyBorder="1">
      <alignment horizontal="center" vertical="center"/>
      <protection/>
    </xf>
    <xf numFmtId="0" fontId="17" fillId="0" borderId="31" xfId="3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32" xfId="0" applyFont="1" applyBorder="1" applyAlignment="1">
      <alignment vertical="center"/>
    </xf>
    <xf numFmtId="0" fontId="14" fillId="0" borderId="22" xfId="64" applyFont="1" applyBorder="1" applyProtection="1">
      <alignment horizontal="center" vertical="center"/>
      <protection locked="0"/>
    </xf>
    <xf numFmtId="0" fontId="14" fillId="0" borderId="12" xfId="64" applyFont="1" applyBorder="1" applyProtection="1">
      <alignment horizontal="center" vertical="center"/>
      <protection locked="0"/>
    </xf>
    <xf numFmtId="0" fontId="10" fillId="0" borderId="33" xfId="0" applyFont="1" applyBorder="1" applyAlignment="1" applyProtection="1">
      <alignment/>
      <protection locked="0"/>
    </xf>
    <xf numFmtId="0" fontId="10" fillId="0" borderId="34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2" applyFont="1" applyBorder="1" applyAlignment="1" applyProtection="1">
      <alignment horizontal="left" vertical="center" indent="1"/>
      <protection locked="0"/>
    </xf>
    <xf numFmtId="0" fontId="10" fillId="0" borderId="35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 applyProtection="1">
      <alignment horizontal="left" vertical="center" indent="1"/>
      <protection locked="0"/>
    </xf>
    <xf numFmtId="0" fontId="10" fillId="0" borderId="39" xfId="0" applyFont="1" applyBorder="1" applyAlignment="1">
      <alignment horizontal="left" vertical="center" indent="1"/>
    </xf>
    <xf numFmtId="0" fontId="10" fillId="0" borderId="0" xfId="58" applyFont="1">
      <alignment/>
      <protection/>
    </xf>
    <xf numFmtId="0" fontId="10" fillId="0" borderId="0" xfId="0" applyFont="1" applyBorder="1" applyAlignment="1">
      <alignment/>
    </xf>
    <xf numFmtId="0" fontId="10" fillId="0" borderId="0" xfId="49">
      <alignment/>
      <protection/>
    </xf>
    <xf numFmtId="14" fontId="10" fillId="0" borderId="40" xfId="49" applyNumberFormat="1" applyFill="1" applyBorder="1" applyAlignment="1">
      <alignment horizontal="center"/>
      <protection/>
    </xf>
    <xf numFmtId="0" fontId="24" fillId="0" borderId="41" xfId="49" applyFont="1" applyBorder="1" applyAlignment="1">
      <alignment horizontal="right" wrapText="1"/>
      <protection/>
    </xf>
    <xf numFmtId="0" fontId="17" fillId="0" borderId="42" xfId="49" applyFont="1" applyBorder="1" applyAlignment="1">
      <alignment horizontal="right" wrapText="1"/>
      <protection/>
    </xf>
    <xf numFmtId="0" fontId="25" fillId="0" borderId="41" xfId="49" applyFont="1" applyBorder="1" applyAlignment="1">
      <alignment horizontal="center" wrapText="1"/>
      <protection/>
    </xf>
    <xf numFmtId="0" fontId="25" fillId="12" borderId="27" xfId="49" applyFont="1" applyFill="1" applyBorder="1" applyAlignment="1">
      <alignment horizontal="center" wrapText="1"/>
      <protection/>
    </xf>
    <xf numFmtId="0" fontId="25" fillId="12" borderId="42" xfId="49" applyFont="1" applyFill="1" applyBorder="1" applyAlignment="1">
      <alignment horizontal="center" wrapText="1"/>
      <protection/>
    </xf>
    <xf numFmtId="0" fontId="25" fillId="0" borderId="27" xfId="49" applyFont="1" applyBorder="1" applyAlignment="1">
      <alignment horizontal="center" wrapText="1"/>
      <protection/>
    </xf>
    <xf numFmtId="0" fontId="25" fillId="0" borderId="43" xfId="49" applyFont="1" applyBorder="1" applyAlignment="1">
      <alignment horizontal="center" wrapText="1"/>
      <protection/>
    </xf>
    <xf numFmtId="0" fontId="25" fillId="0" borderId="44" xfId="49" applyFont="1" applyBorder="1" applyAlignment="1">
      <alignment horizontal="center" wrapText="1"/>
      <protection/>
    </xf>
    <xf numFmtId="0" fontId="26" fillId="12" borderId="45" xfId="49" applyFont="1" applyFill="1" applyBorder="1" applyAlignment="1">
      <alignment horizontal="center" wrapText="1"/>
      <protection/>
    </xf>
    <xf numFmtId="0" fontId="15" fillId="0" borderId="46" xfId="49" applyFont="1" applyFill="1" applyBorder="1" applyAlignment="1">
      <alignment horizontal="center" vertical="center"/>
      <protection/>
    </xf>
    <xf numFmtId="0" fontId="16" fillId="0" borderId="47" xfId="49" applyFont="1" applyFill="1" applyBorder="1" applyAlignment="1">
      <alignment horizontal="center" vertical="center"/>
      <protection/>
    </xf>
    <xf numFmtId="0" fontId="10" fillId="0" borderId="46" xfId="49" applyFill="1" applyBorder="1" applyAlignment="1">
      <alignment horizontal="center" vertical="center"/>
      <protection/>
    </xf>
    <xf numFmtId="0" fontId="15" fillId="12" borderId="48" xfId="49" applyFont="1" applyFill="1" applyBorder="1" applyAlignment="1">
      <alignment horizontal="center" vertical="center"/>
      <protection/>
    </xf>
    <xf numFmtId="0" fontId="15" fillId="12" borderId="49" xfId="49" applyFont="1" applyFill="1" applyBorder="1" applyAlignment="1">
      <alignment horizontal="center" vertical="center"/>
      <protection/>
    </xf>
    <xf numFmtId="0" fontId="15" fillId="12" borderId="50" xfId="49" applyFont="1" applyFill="1" applyBorder="1" applyAlignment="1">
      <alignment horizontal="center" vertical="center"/>
      <protection/>
    </xf>
    <xf numFmtId="0" fontId="27" fillId="0" borderId="51" xfId="49" applyFont="1" applyFill="1" applyBorder="1" applyAlignment="1">
      <alignment horizontal="center" vertical="center"/>
      <protection/>
    </xf>
    <xf numFmtId="0" fontId="27" fillId="0" borderId="52" xfId="49" applyFont="1" applyFill="1" applyBorder="1" applyAlignment="1">
      <alignment horizontal="center" vertical="center"/>
      <protection/>
    </xf>
    <xf numFmtId="0" fontId="15" fillId="12" borderId="53" xfId="49" applyFont="1" applyFill="1" applyBorder="1" applyAlignment="1">
      <alignment horizontal="center" vertical="center"/>
      <protection/>
    </xf>
    <xf numFmtId="0" fontId="27" fillId="0" borderId="54" xfId="49" applyFont="1" applyFill="1" applyBorder="1" applyAlignment="1">
      <alignment horizontal="center" vertical="center"/>
      <protection/>
    </xf>
    <xf numFmtId="0" fontId="16" fillId="0" borderId="55" xfId="49" applyFont="1" applyFill="1" applyBorder="1" applyAlignment="1">
      <alignment horizontal="center" vertical="center"/>
      <protection/>
    </xf>
    <xf numFmtId="0" fontId="15" fillId="12" borderId="56" xfId="49" applyFont="1" applyFill="1" applyBorder="1" applyAlignment="1">
      <alignment horizontal="center" vertical="center"/>
      <protection/>
    </xf>
    <xf numFmtId="0" fontId="15" fillId="12" borderId="57" xfId="49" applyFont="1" applyFill="1" applyBorder="1" applyAlignment="1">
      <alignment horizontal="center" vertical="center"/>
      <protection/>
    </xf>
    <xf numFmtId="0" fontId="15" fillId="12" borderId="58" xfId="49" applyFont="1" applyFill="1" applyBorder="1" applyAlignment="1">
      <alignment horizontal="center" vertical="center"/>
      <protection/>
    </xf>
    <xf numFmtId="0" fontId="16" fillId="0" borderId="0" xfId="49" applyFont="1" applyFill="1" applyBorder="1" applyAlignment="1">
      <alignment horizontal="center" vertical="center"/>
      <protection/>
    </xf>
    <xf numFmtId="0" fontId="27" fillId="0" borderId="48" xfId="49" applyFont="1" applyFill="1" applyBorder="1" applyAlignment="1" applyProtection="1">
      <alignment horizontal="center" vertical="center"/>
      <protection hidden="1"/>
    </xf>
    <xf numFmtId="0" fontId="27" fillId="0" borderId="52" xfId="49" applyFont="1" applyFill="1" applyBorder="1" applyAlignment="1" applyProtection="1">
      <alignment horizontal="center" vertical="center"/>
      <protection hidden="1"/>
    </xf>
    <xf numFmtId="0" fontId="27" fillId="0" borderId="59" xfId="49" applyFont="1" applyFill="1" applyBorder="1" applyAlignment="1" applyProtection="1">
      <alignment horizontal="center" vertical="center"/>
      <protection hidden="1"/>
    </xf>
    <xf numFmtId="0" fontId="16" fillId="12" borderId="60" xfId="49" applyFont="1" applyFill="1" applyBorder="1" applyAlignment="1" applyProtection="1">
      <alignment horizontal="center" vertical="center"/>
      <protection hidden="1"/>
    </xf>
    <xf numFmtId="0" fontId="27" fillId="0" borderId="54" xfId="49" applyFont="1" applyFill="1" applyBorder="1" applyAlignment="1" applyProtection="1">
      <alignment horizontal="center" vertical="center"/>
      <protection hidden="1"/>
    </xf>
    <xf numFmtId="0" fontId="27" fillId="0" borderId="61" xfId="49" applyFont="1" applyFill="1" applyBorder="1" applyAlignment="1" applyProtection="1">
      <alignment horizontal="center" vertical="center"/>
      <protection hidden="1"/>
    </xf>
    <xf numFmtId="0" fontId="16" fillId="12" borderId="62" xfId="49" applyFont="1" applyFill="1" applyBorder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center" vertical="center"/>
      <protection locked="0"/>
    </xf>
    <xf numFmtId="0" fontId="17" fillId="0" borderId="0" xfId="54" applyFont="1">
      <alignment/>
      <protection/>
    </xf>
    <xf numFmtId="0" fontId="17" fillId="0" borderId="0" xfId="54" applyFont="1" applyFill="1">
      <alignment/>
      <protection/>
    </xf>
    <xf numFmtId="0" fontId="17" fillId="0" borderId="0" xfId="54" applyFont="1" applyFill="1" applyAlignment="1">
      <alignment/>
      <protection/>
    </xf>
    <xf numFmtId="0" fontId="23" fillId="0" borderId="0" xfId="54" applyFont="1" applyFill="1" applyAlignment="1">
      <alignment horizontal="center"/>
      <protection/>
    </xf>
    <xf numFmtId="0" fontId="17" fillId="0" borderId="0" xfId="54" applyFont="1" applyFill="1" applyAlignment="1">
      <alignment horizontal="right"/>
      <protection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Fill="1" applyAlignment="1">
      <alignment horizontal="left"/>
      <protection/>
    </xf>
    <xf numFmtId="0" fontId="30" fillId="0" borderId="0" xfId="54" applyFont="1" applyFill="1" applyAlignment="1">
      <alignment horizontal="left"/>
      <protection/>
    </xf>
    <xf numFmtId="0" fontId="17" fillId="0" borderId="0" xfId="54" applyFont="1" applyFill="1" applyAlignment="1" quotePrefix="1">
      <alignment horizontal="center"/>
      <protection/>
    </xf>
    <xf numFmtId="0" fontId="29" fillId="0" borderId="0" xfId="54" applyFont="1" applyFill="1">
      <alignment/>
      <protection/>
    </xf>
    <xf numFmtId="0" fontId="30" fillId="0" borderId="0" xfId="54" applyFont="1" applyFill="1" applyAlignment="1">
      <alignment horizontal="right"/>
      <protection/>
    </xf>
    <xf numFmtId="0" fontId="31" fillId="0" borderId="0" xfId="54" applyFont="1" applyFill="1">
      <alignment/>
      <protection/>
    </xf>
    <xf numFmtId="49" fontId="17" fillId="0" borderId="0" xfId="54" applyNumberFormat="1" applyFont="1" applyFill="1" applyAlignment="1">
      <alignment horizontal="center"/>
      <protection/>
    </xf>
    <xf numFmtId="0" fontId="15" fillId="0" borderId="63" xfId="49" applyFont="1" applyBorder="1" applyAlignment="1">
      <alignment horizontal="center" vertical="center"/>
      <protection/>
    </xf>
    <xf numFmtId="0" fontId="10" fillId="0" borderId="63" xfId="49" applyFill="1" applyBorder="1" applyAlignment="1">
      <alignment horizontal="center" vertical="center"/>
      <protection/>
    </xf>
    <xf numFmtId="0" fontId="27" fillId="0" borderId="64" xfId="49" applyFont="1" applyFill="1" applyBorder="1" applyAlignment="1">
      <alignment horizontal="center" vertical="center"/>
      <protection/>
    </xf>
    <xf numFmtId="0" fontId="27" fillId="0" borderId="65" xfId="49" applyFont="1" applyFill="1" applyBorder="1" applyAlignment="1">
      <alignment horizontal="center" vertical="center"/>
      <protection/>
    </xf>
    <xf numFmtId="0" fontId="27" fillId="0" borderId="56" xfId="49" applyFont="1" applyFill="1" applyBorder="1" applyAlignment="1" applyProtection="1">
      <alignment horizontal="center" vertical="center"/>
      <protection hidden="1"/>
    </xf>
    <xf numFmtId="0" fontId="27" fillId="0" borderId="65" xfId="49" applyFont="1" applyFill="1" applyBorder="1" applyAlignment="1" applyProtection="1">
      <alignment horizontal="center" vertical="center"/>
      <protection hidden="1"/>
    </xf>
    <xf numFmtId="0" fontId="27" fillId="0" borderId="66" xfId="49" applyFont="1" applyFill="1" applyBorder="1" applyAlignment="1" applyProtection="1">
      <alignment horizontal="center" vertical="center"/>
      <protection hidden="1"/>
    </xf>
    <xf numFmtId="49" fontId="17" fillId="0" borderId="0" xfId="0" applyNumberFormat="1" applyFont="1" applyFill="1" applyAlignment="1">
      <alignment horizontal="center"/>
    </xf>
    <xf numFmtId="0" fontId="10" fillId="0" borderId="67" xfId="0" applyFont="1" applyBorder="1" applyAlignment="1" applyProtection="1">
      <alignment horizontal="left" vertical="center" indent="1"/>
      <protection locked="0"/>
    </xf>
    <xf numFmtId="0" fontId="17" fillId="0" borderId="0" xfId="54" applyFont="1" applyAlignment="1">
      <alignment horizontal="center"/>
      <protection/>
    </xf>
    <xf numFmtId="0" fontId="14" fillId="0" borderId="68" xfId="58" applyFont="1" applyBorder="1" applyAlignment="1">
      <alignment vertical="center"/>
      <protection/>
    </xf>
    <xf numFmtId="0" fontId="10" fillId="0" borderId="69" xfId="0" applyFont="1" applyBorder="1" applyAlignment="1">
      <alignment vertical="center"/>
    </xf>
    <xf numFmtId="0" fontId="14" fillId="0" borderId="70" xfId="58" applyFont="1" applyBorder="1" applyAlignment="1">
      <alignment vertical="center"/>
      <protection/>
    </xf>
    <xf numFmtId="172" fontId="16" fillId="0" borderId="67" xfId="41" applyFont="1" applyFill="1" applyBorder="1" applyAlignment="1" applyProtection="1">
      <alignment horizontal="center" vertical="center"/>
      <protection/>
    </xf>
    <xf numFmtId="0" fontId="10" fillId="0" borderId="67" xfId="0" applyFont="1" applyBorder="1" applyAlignment="1">
      <alignment vertical="center"/>
    </xf>
    <xf numFmtId="0" fontId="14" fillId="0" borderId="71" xfId="58" applyFont="1" applyBorder="1" applyAlignment="1">
      <alignment vertical="center"/>
      <protection/>
    </xf>
    <xf numFmtId="0" fontId="17" fillId="0" borderId="72" xfId="66" applyFont="1" applyBorder="1" applyAlignment="1">
      <alignment horizontal="center" vertical="center"/>
      <protection/>
    </xf>
    <xf numFmtId="0" fontId="10" fillId="0" borderId="73" xfId="0" applyFont="1" applyBorder="1" applyAlignment="1">
      <alignment vertical="center"/>
    </xf>
    <xf numFmtId="0" fontId="10" fillId="0" borderId="72" xfId="0" applyFont="1" applyBorder="1" applyAlignment="1">
      <alignment vertical="center"/>
    </xf>
    <xf numFmtId="0" fontId="10" fillId="0" borderId="74" xfId="0" applyFont="1" applyBorder="1" applyAlignment="1" applyProtection="1">
      <alignment horizontal="center" vertical="center"/>
      <protection locked="0"/>
    </xf>
    <xf numFmtId="0" fontId="10" fillId="0" borderId="75" xfId="0" applyFont="1" applyBorder="1" applyAlignment="1">
      <alignment vertical="center"/>
    </xf>
    <xf numFmtId="0" fontId="16" fillId="0" borderId="76" xfId="62" applyFont="1" applyBorder="1">
      <alignment horizontal="center" vertical="center"/>
      <protection/>
    </xf>
    <xf numFmtId="0" fontId="16" fillId="0" borderId="77" xfId="62" applyFont="1" applyBorder="1">
      <alignment horizontal="center" vertical="center"/>
      <protection/>
    </xf>
    <xf numFmtId="0" fontId="17" fillId="0" borderId="78" xfId="39" applyFont="1" applyBorder="1" applyAlignment="1">
      <alignment horizontal="center" vertical="center"/>
      <protection/>
    </xf>
    <xf numFmtId="0" fontId="16" fillId="0" borderId="79" xfId="62" applyFont="1" applyBorder="1">
      <alignment horizontal="center" vertical="center"/>
      <protection/>
    </xf>
    <xf numFmtId="172" fontId="16" fillId="0" borderId="80" xfId="41" applyFont="1" applyFill="1" applyBorder="1" applyProtection="1">
      <alignment horizontal="center"/>
      <protection/>
    </xf>
    <xf numFmtId="0" fontId="16" fillId="0" borderId="80" xfId="62" applyFont="1" applyBorder="1">
      <alignment horizontal="center" vertical="center"/>
      <protection/>
    </xf>
    <xf numFmtId="0" fontId="10" fillId="0" borderId="81" xfId="0" applyFont="1" applyBorder="1" applyAlignment="1">
      <alignment/>
    </xf>
    <xf numFmtId="0" fontId="10" fillId="0" borderId="80" xfId="0" applyFont="1" applyBorder="1" applyAlignment="1">
      <alignment/>
    </xf>
    <xf numFmtId="0" fontId="10" fillId="0" borderId="82" xfId="0" applyFont="1" applyBorder="1" applyAlignment="1">
      <alignment/>
    </xf>
    <xf numFmtId="0" fontId="17" fillId="0" borderId="83" xfId="39" applyFont="1" applyBorder="1" applyAlignment="1">
      <alignment horizontal="center" vertical="center" wrapText="1"/>
      <protection/>
    </xf>
    <xf numFmtId="0" fontId="10" fillId="0" borderId="67" xfId="62" applyFont="1" applyBorder="1" applyAlignment="1" applyProtection="1">
      <alignment horizontal="left" vertical="center" indent="1"/>
      <protection locked="0"/>
    </xf>
    <xf numFmtId="0" fontId="14" fillId="0" borderId="84" xfId="64" applyFont="1" applyBorder="1" applyProtection="1">
      <alignment horizontal="center" vertical="center"/>
      <protection locked="0"/>
    </xf>
    <xf numFmtId="0" fontId="14" fillId="0" borderId="85" xfId="64" applyFont="1" applyBorder="1">
      <alignment horizontal="center" vertical="center"/>
      <protection/>
    </xf>
    <xf numFmtId="0" fontId="14" fillId="0" borderId="67" xfId="64" applyFont="1" applyBorder="1" applyProtection="1">
      <alignment horizontal="center" vertical="center"/>
      <protection locked="0"/>
    </xf>
    <xf numFmtId="0" fontId="14" fillId="0" borderId="86" xfId="64" applyFont="1" applyBorder="1" applyProtection="1">
      <alignment horizontal="center" vertical="center"/>
      <protection hidden="1"/>
    </xf>
    <xf numFmtId="0" fontId="14" fillId="0" borderId="67" xfId="64" applyFont="1" applyBorder="1" applyProtection="1">
      <alignment horizontal="center" vertical="center"/>
      <protection hidden="1"/>
    </xf>
    <xf numFmtId="0" fontId="14" fillId="0" borderId="86" xfId="64" applyFont="1" applyBorder="1">
      <alignment horizontal="center" vertical="center"/>
      <protection/>
    </xf>
    <xf numFmtId="0" fontId="14" fillId="0" borderId="84" xfId="64" applyFont="1" applyBorder="1">
      <alignment horizontal="center" vertical="center"/>
      <protection/>
    </xf>
    <xf numFmtId="0" fontId="14" fillId="0" borderId="87" xfId="64" applyFont="1" applyBorder="1">
      <alignment horizontal="center" vertical="center"/>
      <protection/>
    </xf>
    <xf numFmtId="0" fontId="14" fillId="0" borderId="67" xfId="64" applyFont="1" applyBorder="1">
      <alignment horizontal="center" vertical="center"/>
      <protection/>
    </xf>
    <xf numFmtId="0" fontId="10" fillId="0" borderId="88" xfId="0" applyFont="1" applyBorder="1" applyAlignment="1" applyProtection="1">
      <alignment horizontal="left" vertical="center" indent="1"/>
      <protection locked="0"/>
    </xf>
    <xf numFmtId="0" fontId="14" fillId="0" borderId="89" xfId="64" applyFont="1" applyBorder="1">
      <alignment horizontal="center" vertical="center"/>
      <protection/>
    </xf>
    <xf numFmtId="0" fontId="16" fillId="0" borderId="90" xfId="62" applyFont="1" applyBorder="1" applyProtection="1">
      <alignment horizontal="center" vertical="center"/>
      <protection hidden="1"/>
    </xf>
    <xf numFmtId="0" fontId="16" fillId="0" borderId="91" xfId="62" applyFont="1" applyBorder="1" applyProtection="1">
      <alignment horizontal="center" vertical="center"/>
      <protection hidden="1"/>
    </xf>
    <xf numFmtId="0" fontId="16" fillId="0" borderId="92" xfId="62" applyFont="1" applyBorder="1" applyProtection="1">
      <alignment horizontal="center" vertical="center"/>
      <protection hidden="1"/>
    </xf>
    <xf numFmtId="0" fontId="10" fillId="0" borderId="93" xfId="0" applyFont="1" applyBorder="1" applyAlignment="1">
      <alignment horizontal="left" vertical="center" indent="1"/>
    </xf>
    <xf numFmtId="0" fontId="20" fillId="0" borderId="0" xfId="39" applyFont="1" applyBorder="1" applyAlignment="1">
      <alignment horizontal="center" vertical="center"/>
      <protection/>
    </xf>
    <xf numFmtId="0" fontId="10" fillId="0" borderId="94" xfId="0" applyFont="1" applyBorder="1" applyAlignment="1" applyProtection="1">
      <alignment/>
      <protection locked="0"/>
    </xf>
    <xf numFmtId="0" fontId="10" fillId="0" borderId="95" xfId="0" applyFont="1" applyBorder="1" applyAlignment="1" applyProtection="1">
      <alignment/>
      <protection locked="0"/>
    </xf>
    <xf numFmtId="44" fontId="16" fillId="0" borderId="96" xfId="40" applyFont="1" applyBorder="1">
      <alignment horizontal="center"/>
    </xf>
    <xf numFmtId="0" fontId="16" fillId="0" borderId="96" xfId="62" applyFont="1" applyBorder="1">
      <alignment horizontal="center" vertical="center"/>
      <protection/>
    </xf>
    <xf numFmtId="0" fontId="0" fillId="0" borderId="97" xfId="0" applyFont="1" applyBorder="1" applyAlignment="1" applyProtection="1">
      <alignment vertical="center"/>
      <protection locked="0"/>
    </xf>
    <xf numFmtId="0" fontId="10" fillId="0" borderId="97" xfId="0" applyFont="1" applyBorder="1" applyAlignment="1" applyProtection="1">
      <alignment horizontal="left" vertical="center"/>
      <protection locked="0"/>
    </xf>
    <xf numFmtId="0" fontId="17" fillId="0" borderId="63" xfId="39" applyFont="1" applyBorder="1" applyAlignment="1">
      <alignment horizontal="center" vertical="center" wrapText="1"/>
      <protection/>
    </xf>
    <xf numFmtId="0" fontId="0" fillId="0" borderId="98" xfId="0" applyFont="1" applyBorder="1" applyAlignment="1" applyProtection="1">
      <alignment vertical="center"/>
      <protection locked="0"/>
    </xf>
    <xf numFmtId="0" fontId="10" fillId="0" borderId="98" xfId="0" applyFont="1" applyBorder="1" applyAlignment="1" applyProtection="1">
      <alignment horizontal="left" vertical="center"/>
      <protection locked="0"/>
    </xf>
    <xf numFmtId="0" fontId="19" fillId="2" borderId="13" xfId="63" applyFont="1" applyFill="1" applyBorder="1">
      <alignment vertical="center"/>
      <protection/>
    </xf>
    <xf numFmtId="0" fontId="19" fillId="33" borderId="99" xfId="63" applyFont="1" applyFill="1" applyBorder="1">
      <alignment vertical="center"/>
      <protection/>
    </xf>
    <xf numFmtId="0" fontId="16" fillId="0" borderId="21" xfId="62" applyFont="1" applyBorder="1">
      <alignment horizontal="center" vertical="center"/>
      <protection/>
    </xf>
    <xf numFmtId="0" fontId="14" fillId="0" borderId="100" xfId="64" applyFont="1" applyBorder="1" applyProtection="1">
      <alignment horizontal="center" vertical="center"/>
      <protection hidden="1"/>
    </xf>
    <xf numFmtId="0" fontId="14" fillId="0" borderId="96" xfId="64" applyFont="1" applyBorder="1" applyProtection="1">
      <alignment horizontal="center" vertical="center"/>
      <protection hidden="1"/>
    </xf>
    <xf numFmtId="0" fontId="14" fillId="0" borderId="100" xfId="64" applyFont="1" applyBorder="1">
      <alignment horizontal="center" vertical="center"/>
      <protection/>
    </xf>
    <xf numFmtId="0" fontId="14" fillId="0" borderId="0" xfId="64" applyFont="1" applyBorder="1">
      <alignment horizontal="center" vertical="center"/>
      <protection/>
    </xf>
    <xf numFmtId="0" fontId="14" fillId="0" borderId="101" xfId="64" applyFont="1" applyBorder="1">
      <alignment horizontal="center" vertical="center"/>
      <protection/>
    </xf>
    <xf numFmtId="0" fontId="14" fillId="0" borderId="96" xfId="64" applyFont="1" applyBorder="1">
      <alignment horizontal="center" vertical="center"/>
      <protection/>
    </xf>
    <xf numFmtId="0" fontId="10" fillId="0" borderId="102" xfId="0" applyFont="1" applyBorder="1" applyAlignment="1" applyProtection="1">
      <alignment horizontal="left" vertical="center" indent="1"/>
      <protection locked="0"/>
    </xf>
    <xf numFmtId="0" fontId="16" fillId="0" borderId="103" xfId="64" applyFont="1" applyBorder="1" applyProtection="1">
      <alignment horizontal="center" vertical="center"/>
      <protection hidden="1"/>
    </xf>
    <xf numFmtId="0" fontId="32" fillId="0" borderId="0" xfId="49" applyFont="1" applyAlignment="1">
      <alignment horizontal="center"/>
      <protection/>
    </xf>
    <xf numFmtId="0" fontId="16" fillId="0" borderId="0" xfId="49" applyFont="1" applyAlignment="1">
      <alignment horizontal="center"/>
      <protection/>
    </xf>
    <xf numFmtId="0" fontId="14" fillId="0" borderId="0" xfId="49" applyFont="1" applyAlignment="1">
      <alignment horizontal="center"/>
      <protection/>
    </xf>
    <xf numFmtId="0" fontId="23" fillId="0" borderId="0" xfId="54" applyFont="1" applyFill="1" applyAlignment="1">
      <alignment horizontal="center"/>
      <protection/>
    </xf>
    <xf numFmtId="14" fontId="29" fillId="0" borderId="0" xfId="54" applyNumberFormat="1" applyFont="1" applyFill="1" applyAlignment="1">
      <alignment horizontal="center"/>
      <protection/>
    </xf>
    <xf numFmtId="0" fontId="28" fillId="0" borderId="0" xfId="54" applyFont="1" applyFill="1" applyAlignment="1">
      <alignment horizontal="center"/>
      <protection/>
    </xf>
    <xf numFmtId="0" fontId="13" fillId="2" borderId="40" xfId="0" applyFont="1" applyFill="1" applyBorder="1" applyAlignment="1" applyProtection="1">
      <alignment horizontal="left" vertical="center"/>
      <protection hidden="1"/>
    </xf>
    <xf numFmtId="0" fontId="13" fillId="2" borderId="104" xfId="0" applyFont="1" applyFill="1" applyBorder="1" applyAlignment="1" applyProtection="1">
      <alignment horizontal="left" vertical="center"/>
      <protection hidden="1"/>
    </xf>
    <xf numFmtId="0" fontId="13" fillId="2" borderId="39" xfId="0" applyFont="1" applyFill="1" applyBorder="1" applyAlignment="1" applyProtection="1">
      <alignment horizontal="left" vertical="center"/>
      <protection hidden="1"/>
    </xf>
    <xf numFmtId="0" fontId="16" fillId="0" borderId="105" xfId="66" applyFont="1" applyBorder="1" applyAlignment="1" applyProtection="1">
      <alignment horizontal="left" vertical="center"/>
      <protection locked="0"/>
    </xf>
    <xf numFmtId="0" fontId="16" fillId="0" borderId="22" xfId="66" applyFont="1" applyBorder="1" applyAlignment="1" applyProtection="1">
      <alignment horizontal="left" vertical="center"/>
      <protection locked="0"/>
    </xf>
    <xf numFmtId="0" fontId="16" fillId="0" borderId="12" xfId="66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10" fillId="0" borderId="48" xfId="0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 applyProtection="1">
      <alignment horizontal="left" vertical="center"/>
      <protection locked="0"/>
    </xf>
    <xf numFmtId="0" fontId="22" fillId="0" borderId="56" xfId="66" applyFont="1" applyBorder="1" applyAlignment="1" applyProtection="1">
      <alignment horizontal="left" vertical="center"/>
      <protection locked="0"/>
    </xf>
    <xf numFmtId="0" fontId="22" fillId="0" borderId="64" xfId="66" applyFont="1" applyBorder="1" applyAlignment="1" applyProtection="1">
      <alignment horizontal="left" vertical="center"/>
      <protection locked="0"/>
    </xf>
    <xf numFmtId="0" fontId="22" fillId="0" borderId="107" xfId="66" applyFont="1" applyBorder="1" applyAlignment="1" applyProtection="1">
      <alignment horizontal="left" vertical="center"/>
      <protection locked="0"/>
    </xf>
    <xf numFmtId="0" fontId="17" fillId="0" borderId="108" xfId="39" applyFont="1" applyBorder="1" applyAlignment="1">
      <alignment horizontal="center" vertical="center"/>
      <protection/>
    </xf>
    <xf numFmtId="0" fontId="17" fillId="0" borderId="109" xfId="39" applyFont="1" applyBorder="1" applyAlignment="1">
      <alignment horizontal="center" vertical="center"/>
      <protection/>
    </xf>
    <xf numFmtId="0" fontId="17" fillId="0" borderId="110" xfId="39" applyFont="1" applyBorder="1" applyAlignment="1">
      <alignment horizontal="center" vertical="center"/>
      <protection/>
    </xf>
    <xf numFmtId="0" fontId="17" fillId="0" borderId="111" xfId="39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13" fillId="0" borderId="40" xfId="63" applyFont="1" applyBorder="1" applyAlignment="1">
      <alignment horizontal="center" vertical="center"/>
      <protection/>
    </xf>
    <xf numFmtId="0" fontId="15" fillId="0" borderId="112" xfId="0" applyFont="1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left" vertical="center"/>
      <protection/>
    </xf>
    <xf numFmtId="0" fontId="15" fillId="0" borderId="113" xfId="0" applyFont="1" applyBorder="1" applyAlignment="1" applyProtection="1">
      <alignment horizontal="left" vertical="center"/>
      <protection/>
    </xf>
    <xf numFmtId="0" fontId="10" fillId="0" borderId="112" xfId="0" applyFont="1" applyBorder="1" applyAlignment="1" applyProtection="1">
      <alignment horizontal="center" vertical="center"/>
      <protection/>
    </xf>
    <xf numFmtId="0" fontId="10" fillId="0" borderId="113" xfId="0" applyFont="1" applyBorder="1" applyAlignment="1" applyProtection="1">
      <alignment horizontal="center" vertical="center"/>
      <protection/>
    </xf>
    <xf numFmtId="0" fontId="15" fillId="0" borderId="114" xfId="0" applyFont="1" applyBorder="1" applyAlignment="1" applyProtection="1">
      <alignment horizontal="left" vertical="center"/>
      <protection/>
    </xf>
    <xf numFmtId="0" fontId="16" fillId="0" borderId="115" xfId="66" applyFont="1" applyBorder="1" applyAlignment="1" applyProtection="1">
      <alignment horizontal="left" vertical="center"/>
      <protection locked="0"/>
    </xf>
    <xf numFmtId="0" fontId="16" fillId="0" borderId="23" xfId="66" applyFont="1" applyBorder="1" applyAlignment="1" applyProtection="1">
      <alignment horizontal="left" vertical="center"/>
      <protection locked="0"/>
    </xf>
    <xf numFmtId="0" fontId="16" fillId="0" borderId="116" xfId="66" applyFont="1" applyBorder="1" applyAlignment="1" applyProtection="1">
      <alignment horizontal="left" vertical="center"/>
      <protection locked="0"/>
    </xf>
    <xf numFmtId="0" fontId="10" fillId="0" borderId="115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49" fontId="10" fillId="0" borderId="115" xfId="0" applyNumberFormat="1" applyFont="1" applyBorder="1" applyAlignment="1" applyProtection="1">
      <alignment horizontal="left" vertical="center"/>
      <protection locked="0"/>
    </xf>
    <xf numFmtId="49" fontId="10" fillId="0" borderId="117" xfId="0" applyNumberFormat="1" applyFont="1" applyBorder="1" applyAlignment="1" applyProtection="1">
      <alignment horizontal="left" vertical="center"/>
      <protection locked="0"/>
    </xf>
    <xf numFmtId="0" fontId="18" fillId="0" borderId="80" xfId="39" applyFont="1" applyBorder="1" applyAlignment="1">
      <alignment horizontal="center" vertical="center"/>
      <protection/>
    </xf>
    <xf numFmtId="0" fontId="13" fillId="33" borderId="93" xfId="0" applyFont="1" applyFill="1" applyBorder="1" applyAlignment="1" applyProtection="1">
      <alignment horizontal="left" vertical="center"/>
      <protection hidden="1"/>
    </xf>
    <xf numFmtId="0" fontId="16" fillId="0" borderId="118" xfId="0" applyFont="1" applyBorder="1" applyAlignment="1" applyProtection="1">
      <alignment horizontal="left" vertical="center"/>
      <protection locked="0"/>
    </xf>
    <xf numFmtId="0" fontId="10" fillId="0" borderId="118" xfId="0" applyFont="1" applyBorder="1" applyAlignment="1">
      <alignment horizontal="center" vertical="center"/>
    </xf>
    <xf numFmtId="0" fontId="10" fillId="0" borderId="119" xfId="0" applyFont="1" applyBorder="1" applyAlignment="1" applyProtection="1">
      <alignment horizontal="left" vertical="center"/>
      <protection locked="0"/>
    </xf>
    <xf numFmtId="0" fontId="22" fillId="0" borderId="120" xfId="66" applyFont="1" applyBorder="1" applyAlignment="1" applyProtection="1">
      <alignment horizontal="left" vertical="center"/>
      <protection locked="0"/>
    </xf>
    <xf numFmtId="0" fontId="17" fillId="0" borderId="121" xfId="39" applyFont="1" applyBorder="1" applyAlignment="1">
      <alignment horizontal="center" vertical="center"/>
      <protection/>
    </xf>
    <xf numFmtId="0" fontId="17" fillId="0" borderId="122" xfId="39" applyFont="1" applyBorder="1" applyAlignment="1">
      <alignment horizontal="center" vertical="center"/>
      <protection/>
    </xf>
    <xf numFmtId="0" fontId="13" fillId="0" borderId="74" xfId="63" applyFont="1" applyBorder="1" applyAlignment="1">
      <alignment horizontal="center" vertical="center"/>
      <protection/>
    </xf>
    <xf numFmtId="0" fontId="15" fillId="0" borderId="123" xfId="0" applyFont="1" applyBorder="1" applyAlignment="1" applyProtection="1">
      <alignment horizontal="left" vertical="center"/>
      <protection/>
    </xf>
    <xf numFmtId="0" fontId="10" fillId="0" borderId="123" xfId="0" applyFont="1" applyBorder="1" applyAlignment="1" applyProtection="1">
      <alignment horizontal="center" vertical="center"/>
      <protection/>
    </xf>
    <xf numFmtId="0" fontId="15" fillId="0" borderId="124" xfId="0" applyFont="1" applyBorder="1" applyAlignment="1" applyProtection="1">
      <alignment horizontal="left" vertical="center"/>
      <protection/>
    </xf>
    <xf numFmtId="0" fontId="16" fillId="0" borderId="125" xfId="66" applyFont="1" applyBorder="1" applyAlignment="1" applyProtection="1">
      <alignment horizontal="left" vertical="center"/>
      <protection locked="0"/>
    </xf>
    <xf numFmtId="0" fontId="10" fillId="0" borderId="125" xfId="0" applyFont="1" applyBorder="1" applyAlignment="1">
      <alignment horizontal="center" vertical="center"/>
    </xf>
    <xf numFmtId="49" fontId="10" fillId="0" borderId="126" xfId="0" applyNumberFormat="1" applyFont="1" applyBorder="1" applyAlignment="1" applyProtection="1">
      <alignment horizontal="left" vertical="center"/>
      <protection locked="0"/>
    </xf>
    <xf numFmtId="0" fontId="16" fillId="0" borderId="48" xfId="0" applyFont="1" applyBorder="1" applyAlignment="1" applyProtection="1">
      <alignment horizontal="left" vertical="center"/>
      <protection locked="0"/>
    </xf>
    <xf numFmtId="0" fontId="16" fillId="0" borderId="51" xfId="0" applyFont="1" applyBorder="1" applyAlignment="1" applyProtection="1">
      <alignment horizontal="left" vertical="center"/>
      <protection locked="0"/>
    </xf>
    <xf numFmtId="0" fontId="16" fillId="0" borderId="106" xfId="0" applyFont="1" applyBorder="1" applyAlignment="1" applyProtection="1">
      <alignment horizontal="left" vertical="center"/>
      <protection locked="0"/>
    </xf>
    <xf numFmtId="0" fontId="30" fillId="0" borderId="0" xfId="54" applyFont="1" applyFill="1" applyAlignment="1">
      <alignment horizontal="center" vertical="center"/>
      <protection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 5" xfId="52"/>
    <cellStyle name="normální 6" xfId="53"/>
    <cellStyle name="normální_Vysledek KP-A,B-2005-06" xfId="54"/>
    <cellStyle name="Poznámka" xfId="55"/>
    <cellStyle name="Percent" xfId="56"/>
    <cellStyle name="Propojená buňka" xfId="57"/>
    <cellStyle name="Roman EE 12 Normál" xfId="58"/>
    <cellStyle name="Followed Hyperlink" xfId="59"/>
    <cellStyle name="Správně" xfId="60"/>
    <cellStyle name="Text upozornění" xfId="61"/>
    <cellStyle name="Universe EE 12 bcentr" xfId="62"/>
    <cellStyle name="Universe EE 12 bold" xfId="63"/>
    <cellStyle name="Universe EE 12 centr." xfId="64"/>
    <cellStyle name="Universe EE 12 norm." xfId="65"/>
    <cellStyle name="Universe EE 9 centr.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\Downloads\5k-zap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 web"/>
      <sheetName val="k tisk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6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57" customWidth="1"/>
    <col min="2" max="2" width="4.125" style="57" customWidth="1"/>
    <col min="3" max="3" width="27.75390625" style="57" customWidth="1"/>
    <col min="4" max="4" width="8.625" style="57" customWidth="1"/>
    <col min="5" max="7" width="7.625" style="57" customWidth="1"/>
    <col min="8" max="13" width="8.75390625" style="57" customWidth="1"/>
    <col min="14" max="14" width="7.625" style="57" customWidth="1"/>
    <col min="15" max="15" width="3.75390625" style="57" customWidth="1"/>
    <col min="16" max="16384" width="9.125" style="57" customWidth="1"/>
  </cols>
  <sheetData>
    <row r="2" spans="2:14" ht="25.5" customHeight="1">
      <c r="B2" s="172" t="s">
        <v>57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2:14" ht="18.75" customHeight="1">
      <c r="B3" s="173" t="s">
        <v>223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2:14" ht="12" customHeight="1" thickBo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2:14" ht="23.25" customHeight="1" thickBot="1">
      <c r="B5" s="59"/>
      <c r="C5" s="60" t="s">
        <v>25</v>
      </c>
      <c r="D5" s="61" t="s">
        <v>26</v>
      </c>
      <c r="E5" s="62" t="s">
        <v>27</v>
      </c>
      <c r="F5" s="62" t="s">
        <v>28</v>
      </c>
      <c r="G5" s="63" t="s">
        <v>29</v>
      </c>
      <c r="H5" s="64" t="s">
        <v>30</v>
      </c>
      <c r="I5" s="65" t="s">
        <v>31</v>
      </c>
      <c r="J5" s="65" t="s">
        <v>32</v>
      </c>
      <c r="K5" s="65" t="s">
        <v>33</v>
      </c>
      <c r="L5" s="65" t="s">
        <v>34</v>
      </c>
      <c r="M5" s="66" t="s">
        <v>35</v>
      </c>
      <c r="N5" s="67" t="s">
        <v>36</v>
      </c>
    </row>
    <row r="6" spans="2:14" ht="23.25" customHeight="1">
      <c r="B6" s="68" t="s">
        <v>22</v>
      </c>
      <c r="C6" s="69" t="s">
        <v>59</v>
      </c>
      <c r="D6" s="70">
        <v>8</v>
      </c>
      <c r="E6" s="71">
        <v>5</v>
      </c>
      <c r="F6" s="72">
        <v>2</v>
      </c>
      <c r="G6" s="73">
        <v>1</v>
      </c>
      <c r="H6" s="74">
        <v>23</v>
      </c>
      <c r="I6" s="75">
        <v>9</v>
      </c>
      <c r="J6" s="83">
        <f>'1.k.SlaM_JuM'!P13+'2.k.SlaM_BHM'!P13+'2.k.ChlM2_SlaM'!Q13+'3.k.SlaM_ChlM1'!P13+'4.K.SlaM_ChlM2'!P13+'4.k.JuM_SlaM'!Q13+'5.k.ChlM1_SlaM'!Q13+'5.k.BHM_SlaM'!Q13</f>
        <v>51</v>
      </c>
      <c r="K6" s="84">
        <f>'1.k.SlaM_JuM'!Q13+'2.k.SlaM_BHM'!Q13+'2.k.ChlM2_SlaM'!P13+'3.k.SlaM_ChlM1'!Q13+'4.K.SlaM_ChlM2'!Q13+'4.k.JuM_SlaM'!P13+'5.k.ChlM1_SlaM'!P13+'5.k.BHM_SlaM'!P13</f>
        <v>26</v>
      </c>
      <c r="L6" s="83">
        <f>'1.k.SlaM_JuM'!N13+'2.k.SlaM_BHM'!N13+'2.k.ChlM2_SlaM'!O13+'3.k.SlaM_ChlM1'!N13+'4.K.SlaM_ChlM2'!N13+'4.k.JuM_SlaM'!O13+'5.k.ChlM1_SlaM'!O13+'5.k.BHM_SlaM'!O13</f>
        <v>1498</v>
      </c>
      <c r="M6" s="85">
        <f>'1.k.SlaM_JuM'!O13+'2.k.SlaM_BHM'!O13+'2.k.ChlM2_SlaM'!N13+'3.k.SlaM_ChlM1'!O13+'4.K.SlaM_ChlM2'!O13+'4.k.JuM_SlaM'!N13+'5.k.ChlM1_SlaM'!N13+'5.k.BHM_SlaM'!N13</f>
        <v>1312</v>
      </c>
      <c r="N6" s="86">
        <f>E6*3+F6*2+G6*1</f>
        <v>20</v>
      </c>
    </row>
    <row r="7" spans="2:14" ht="23.25" customHeight="1">
      <c r="B7" s="68" t="s">
        <v>37</v>
      </c>
      <c r="C7" s="69" t="s">
        <v>60</v>
      </c>
      <c r="D7" s="70">
        <v>8</v>
      </c>
      <c r="E7" s="71">
        <v>5</v>
      </c>
      <c r="F7" s="76">
        <v>1</v>
      </c>
      <c r="G7" s="73">
        <v>2</v>
      </c>
      <c r="H7" s="74">
        <v>20</v>
      </c>
      <c r="I7" s="77">
        <v>12</v>
      </c>
      <c r="J7" s="83">
        <f>'1.k.ChlM1_BHM'!Q13+'1.k.JuM_BHM'!Q13+'2.k.SlaM_BHM'!Q13+'3.k.BHM_JuM'!P13+'3.k.BHM_ChlM2'!P13+'4.k.BHM_ChlM1'!P13+'5.k.ChlM2_BHM'!Q13+'5.k.BHM_SlaM'!P13</f>
        <v>43</v>
      </c>
      <c r="K7" s="87">
        <f>'1.k.ChlM1_BHM'!P13+'1.k.JuM_BHM'!P13+'2.k.SlaM_BHM'!P13+'3.k.BHM_JuM'!Q13+'3.k.BHM_ChlM2'!Q13+'4.k.BHM_ChlM1'!Q13+'5.k.ChlM2_BHM'!P13+'5.k.BHM_SlaM'!Q13</f>
        <v>30</v>
      </c>
      <c r="L7" s="83">
        <f>'1.k.ChlM1_BHM'!O13+'1.k.JuM_BHM'!O13+'2.k.SlaM_BHM'!O13+'3.k.BHM_JuM'!N13+'3.k.BHM_ChlM2'!N13+'4.k.BHM_ChlM1'!N13+'5.k.ChlM2_BHM'!O13+'5.k.BHM_SlaM'!N13</f>
        <v>1397</v>
      </c>
      <c r="M7" s="88">
        <f>'1.k.ChlM1_BHM'!N13+'1.k.JuM_BHM'!N13+'2.k.SlaM_BHM'!N13+'3.k.BHM_JuM'!O13+'3.k.BHM_ChlM2'!O13+'4.k.BHM_ChlM1'!O13+'5.k.ChlM2_BHM'!N13+'5.k.BHM_SlaM'!O13</f>
        <v>1256</v>
      </c>
      <c r="N7" s="86">
        <f>E7*3+F7*2+G7*1</f>
        <v>19</v>
      </c>
    </row>
    <row r="8" spans="2:14" ht="23.25" customHeight="1">
      <c r="B8" s="68" t="s">
        <v>38</v>
      </c>
      <c r="C8" s="69" t="s">
        <v>52</v>
      </c>
      <c r="D8" s="70">
        <v>8</v>
      </c>
      <c r="E8" s="71">
        <v>4</v>
      </c>
      <c r="F8" s="76">
        <v>2</v>
      </c>
      <c r="G8" s="73">
        <v>2</v>
      </c>
      <c r="H8" s="74">
        <v>21</v>
      </c>
      <c r="I8" s="77">
        <v>11</v>
      </c>
      <c r="J8" s="83">
        <f>'1.k.SlaM_JuM'!Q13+'1.k.JuM_BHM'!P13+'2.k.ChlM2_JuM'!Q13+'2.k.ChlM1_JuM'!Q13+'3.k.BHM_JuM'!Q13+'4.k.JuM_ChlM1'!P13+'4.k.JuM_SlaM'!P13+'5.k.JuM_ChlM2'!P13</f>
        <v>46</v>
      </c>
      <c r="K8" s="87">
        <f>'1.k.SlaM_JuM'!Q13+'1.k.JuM_BHM'!Q13+'2.k.ChlM2_JuM'!P13+'2.k.ChlM1_JuM'!P13+'3.k.BHM_JuM'!P13+'4.k.JuM_ChlM1'!Q13+'4.k.JuM_SlaM'!Q13+'5.k.JuM_ChlM2'!Q13</f>
        <v>24</v>
      </c>
      <c r="L8" s="83">
        <f>'1.k.SlaM_JuM'!O13+'1.k.JuM_BHM'!N13+'2.k.ChlM2_JuM'!O13+'2.k.ChlM1_JuM'!O13+'3.k.BHM_JuM'!O13+'4.k.JuM_ChlM1'!N13+'4.k.JuM_SlaM'!N13+'5.k.JuM_ChlM2'!N13</f>
        <v>1338</v>
      </c>
      <c r="M8" s="88">
        <f>'1.k.SlaM_JuM'!N13+'1.k.JuM_BHM'!O13+'2.k.ChlM2_JuM'!N13+'2.k.ChlM1_JuM'!N13+'3.k.BHM_JuM'!N13+'4.k.JuM_ChlM1'!O13+'4.k.JuM_SlaM'!O13+'5.k.JuM_ChlM2'!O13</f>
        <v>1203</v>
      </c>
      <c r="N8" s="86">
        <f>E8*3+F8*2+G8*1</f>
        <v>18</v>
      </c>
    </row>
    <row r="9" spans="2:14" ht="23.25" customHeight="1">
      <c r="B9" s="68" t="s">
        <v>39</v>
      </c>
      <c r="C9" s="69" t="s">
        <v>41</v>
      </c>
      <c r="D9" s="70">
        <v>8</v>
      </c>
      <c r="E9" s="71">
        <v>2</v>
      </c>
      <c r="F9" s="76">
        <v>3</v>
      </c>
      <c r="G9" s="73">
        <v>3</v>
      </c>
      <c r="H9" s="74">
        <v>14</v>
      </c>
      <c r="I9" s="77">
        <v>18</v>
      </c>
      <c r="J9" s="83">
        <f>'1.k.ChlM1_ChlM2'!P13+'1.k.ChlM1_BHM'!P13+'2.k.ChlM1_JuM'!P13+'3.k.SlaM_ChlM1'!Q13+'3.k.ChlM2_ChlM1'!Q13+'4.k.BHM_ChlM1'!Q13+'4.k.JuM_ChlM1'!Q13+'5.k.ChlM1_SlaM'!P13</f>
        <v>33</v>
      </c>
      <c r="K9" s="87">
        <f>'1.k.ChlM1_ChlM2'!Q13+'1.k.ChlM1_BHM'!Q13+'2.k.ChlM1_JuM'!Q13+'3.k.SlaM_ChlM1'!P13+'3.k.ChlM2_ChlM1'!P13+'4.k.BHM_ChlM1'!P13+'4.k.JuM_ChlM1'!P13+'5.k.ChlM1_SlaM'!Q13</f>
        <v>39</v>
      </c>
      <c r="L9" s="83">
        <f>'1.k.ChlM1_ChlM2'!N13+'1.k.ChlM1_BHM'!N13+'2.k.ChlM1_JuM'!N13+'3.k.SlaM_ChlM1'!O13+'3.k.ChlM2_ChlM1'!O13+'4.k.BHM_ChlM1'!O13+'4.k.JuM_ChlM1'!O13+'5.k.ChlM1_SlaM'!N13</f>
        <v>1296</v>
      </c>
      <c r="M9" s="88">
        <f>'1.k.ChlM1_ChlM2'!O13+'1.k.ChlM1_BHM'!O13+'2.k.ChlM1_JuM'!O13+'3.k.SlaM_ChlM1'!N13+'3.k.ChlM2_ChlM1'!N13+'4.k.BHM_ChlM1'!N13+'4.k.JuM_ChlM1'!N13+'5.k.ChlM1_SlaM'!O13</f>
        <v>1325</v>
      </c>
      <c r="N9" s="86">
        <f>E9*3+F9*2+G9*1</f>
        <v>15</v>
      </c>
    </row>
    <row r="10" spans="2:14" ht="23.25" customHeight="1" thickBot="1">
      <c r="B10" s="104" t="s">
        <v>112</v>
      </c>
      <c r="C10" s="78" t="s">
        <v>42</v>
      </c>
      <c r="D10" s="105">
        <v>8</v>
      </c>
      <c r="E10" s="79">
        <v>0</v>
      </c>
      <c r="F10" s="80">
        <v>0</v>
      </c>
      <c r="G10" s="81">
        <v>8</v>
      </c>
      <c r="H10" s="106">
        <v>2</v>
      </c>
      <c r="I10" s="107">
        <v>30</v>
      </c>
      <c r="J10" s="108">
        <f>'1.k.ChlM1_ChlM2'!Q13+'2.k.ChlM2_SlaM'!P13+'2.k.ChlM2_JuM'!P13+'3.k.ChlM2_ChlM1'!P13+'3.k.BHM_ChlM2'!Q13+'4.K.SlaM_ChlM2'!Q13+'5.k.JuM_ChlM2'!Q13+'5.k.ChlM2_BHM'!P13</f>
        <v>7</v>
      </c>
      <c r="K10" s="109">
        <f>'1.k.ChlM1_ChlM2'!P13+'2.k.ChlM2_JuM'!Q13+'2.k.ChlM2_SlaM'!Q13+'3.k.ChlM2_ChlM1'!Q13+'3.k.BHM_ChlM2'!P13+'4.K.SlaM_ChlM2'!P13+'5.k.JuM_ChlM2'!P13+'5.k.ChlM2_BHM'!Q13</f>
        <v>61</v>
      </c>
      <c r="L10" s="108">
        <f>'1.k.ChlM1_ChlM2'!O13+'2.k.ChlM2_SlaM'!N13+'2.k.ChlM2_JuM'!N13+'3.k.ChlM2_ChlM1'!N13+'3.k.BHM_ChlM2'!O13+'4.K.SlaM_ChlM2'!O13+'5.k.JuM_ChlM2'!O13+'5.k.ChlM2_BHM'!N13</f>
        <v>986</v>
      </c>
      <c r="M10" s="110">
        <f>'1.k.ChlM1_ChlM2'!N13+'2.k.ChlM2_SlaM'!O13+'2.k.ChlM2_JuM'!O13+'3.k.ChlM2_ChlM1'!O13+'3.k.BHM_ChlM2'!N13+'4.K.SlaM_ChlM2'!N13+'5.k.JuM_ChlM2'!N13+'5.k.ChlM2_BHM'!O13</f>
        <v>1419</v>
      </c>
      <c r="N10" s="89">
        <f>E10*3+F10*2+G10*1</f>
        <v>8</v>
      </c>
    </row>
    <row r="11" ht="13.5" customHeight="1">
      <c r="C11" s="82"/>
    </row>
    <row r="12" spans="2:14" ht="18.75" customHeight="1">
      <c r="B12" s="174" t="s">
        <v>195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</row>
    <row r="13" spans="2:14" ht="13.5" customHeight="1" thickBot="1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</row>
    <row r="14" spans="2:14" ht="23.25" customHeight="1" thickBot="1">
      <c r="B14" s="59"/>
      <c r="C14" s="60" t="s">
        <v>25</v>
      </c>
      <c r="D14" s="61" t="s">
        <v>26</v>
      </c>
      <c r="E14" s="62" t="s">
        <v>27</v>
      </c>
      <c r="F14" s="62" t="s">
        <v>28</v>
      </c>
      <c r="G14" s="63" t="s">
        <v>29</v>
      </c>
      <c r="H14" s="64" t="s">
        <v>30</v>
      </c>
      <c r="I14" s="65" t="s">
        <v>31</v>
      </c>
      <c r="J14" s="65" t="s">
        <v>32</v>
      </c>
      <c r="K14" s="65" t="s">
        <v>33</v>
      </c>
      <c r="L14" s="65" t="s">
        <v>34</v>
      </c>
      <c r="M14" s="66" t="s">
        <v>35</v>
      </c>
      <c r="N14" s="67" t="s">
        <v>36</v>
      </c>
    </row>
    <row r="15" spans="2:14" ht="23.25" customHeight="1">
      <c r="B15" s="68" t="s">
        <v>22</v>
      </c>
      <c r="C15" s="69" t="s">
        <v>52</v>
      </c>
      <c r="D15" s="70">
        <v>7</v>
      </c>
      <c r="E15" s="71">
        <v>3</v>
      </c>
      <c r="F15" s="72">
        <v>2</v>
      </c>
      <c r="G15" s="73">
        <v>2</v>
      </c>
      <c r="H15" s="74">
        <v>17</v>
      </c>
      <c r="I15" s="75">
        <v>11</v>
      </c>
      <c r="J15" s="83">
        <v>38</v>
      </c>
      <c r="K15" s="84">
        <v>24</v>
      </c>
      <c r="L15" s="83">
        <v>1169</v>
      </c>
      <c r="M15" s="85">
        <v>1081</v>
      </c>
      <c r="N15" s="86">
        <f>E15*3+F15*2+G15*1</f>
        <v>15</v>
      </c>
    </row>
    <row r="16" spans="2:14" ht="23.25" customHeight="1">
      <c r="B16" s="68" t="s">
        <v>37</v>
      </c>
      <c r="C16" s="69" t="s">
        <v>60</v>
      </c>
      <c r="D16" s="70">
        <v>6</v>
      </c>
      <c r="E16" s="71">
        <v>4</v>
      </c>
      <c r="F16" s="76">
        <v>1</v>
      </c>
      <c r="G16" s="73">
        <v>1</v>
      </c>
      <c r="H16" s="74">
        <v>15</v>
      </c>
      <c r="I16" s="77">
        <v>9</v>
      </c>
      <c r="J16" s="83">
        <v>32</v>
      </c>
      <c r="K16" s="87">
        <v>22</v>
      </c>
      <c r="L16" s="83">
        <v>1034</v>
      </c>
      <c r="M16" s="88">
        <v>939</v>
      </c>
      <c r="N16" s="86">
        <f>E16*3+F16*2+G16*1</f>
        <v>15</v>
      </c>
    </row>
    <row r="17" spans="2:14" ht="23.25" customHeight="1">
      <c r="B17" s="68" t="s">
        <v>38</v>
      </c>
      <c r="C17" s="69" t="s">
        <v>59</v>
      </c>
      <c r="D17" s="70">
        <v>6</v>
      </c>
      <c r="E17" s="71">
        <v>4</v>
      </c>
      <c r="F17" s="76">
        <v>1</v>
      </c>
      <c r="G17" s="73">
        <v>1</v>
      </c>
      <c r="H17" s="74">
        <v>18</v>
      </c>
      <c r="I17" s="77">
        <v>6</v>
      </c>
      <c r="J17" s="83">
        <v>39</v>
      </c>
      <c r="K17" s="87">
        <v>18</v>
      </c>
      <c r="L17" s="83">
        <v>1117</v>
      </c>
      <c r="M17" s="88">
        <v>951</v>
      </c>
      <c r="N17" s="86">
        <f>E17*3+F17*2+G17*1</f>
        <v>15</v>
      </c>
    </row>
    <row r="18" spans="2:14" ht="23.25" customHeight="1">
      <c r="B18" s="68" t="s">
        <v>39</v>
      </c>
      <c r="C18" s="69" t="s">
        <v>41</v>
      </c>
      <c r="D18" s="70">
        <v>7</v>
      </c>
      <c r="E18" s="71">
        <v>2</v>
      </c>
      <c r="F18" s="76">
        <v>2</v>
      </c>
      <c r="G18" s="73">
        <v>3</v>
      </c>
      <c r="H18" s="74">
        <v>12</v>
      </c>
      <c r="I18" s="77">
        <v>16</v>
      </c>
      <c r="J18" s="83">
        <v>28</v>
      </c>
      <c r="K18" s="87">
        <v>34</v>
      </c>
      <c r="L18" s="83">
        <v>1112</v>
      </c>
      <c r="M18" s="88">
        <v>1127</v>
      </c>
      <c r="N18" s="86">
        <f>E18*3+F18*2+G18*1</f>
        <v>13</v>
      </c>
    </row>
    <row r="19" spans="2:14" ht="23.25" customHeight="1" thickBot="1">
      <c r="B19" s="104" t="s">
        <v>112</v>
      </c>
      <c r="C19" s="78" t="s">
        <v>42</v>
      </c>
      <c r="D19" s="105">
        <v>6</v>
      </c>
      <c r="E19" s="79">
        <v>0</v>
      </c>
      <c r="F19" s="80">
        <v>0</v>
      </c>
      <c r="G19" s="81">
        <v>6</v>
      </c>
      <c r="H19" s="106">
        <v>2</v>
      </c>
      <c r="I19" s="107">
        <v>22</v>
      </c>
      <c r="J19" s="108">
        <v>6</v>
      </c>
      <c r="K19" s="109">
        <v>45</v>
      </c>
      <c r="L19" s="108">
        <v>730</v>
      </c>
      <c r="M19" s="110">
        <v>1064</v>
      </c>
      <c r="N19" s="89">
        <f>E19*3+F19*2+G19*1</f>
        <v>6</v>
      </c>
    </row>
    <row r="20" ht="13.5" customHeight="1">
      <c r="C20" s="82"/>
    </row>
    <row r="21" spans="2:14" ht="18.75" customHeight="1">
      <c r="B21" s="174" t="s">
        <v>141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</row>
    <row r="22" spans="2:14" ht="12.75" customHeight="1" thickBot="1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2:14" ht="23.25" customHeight="1" thickBot="1">
      <c r="B23" s="59"/>
      <c r="C23" s="60" t="s">
        <v>25</v>
      </c>
      <c r="D23" s="61" t="s">
        <v>26</v>
      </c>
      <c r="E23" s="62" t="s">
        <v>27</v>
      </c>
      <c r="F23" s="62" t="s">
        <v>28</v>
      </c>
      <c r="G23" s="63" t="s">
        <v>29</v>
      </c>
      <c r="H23" s="64" t="s">
        <v>30</v>
      </c>
      <c r="I23" s="65" t="s">
        <v>31</v>
      </c>
      <c r="J23" s="65" t="s">
        <v>32</v>
      </c>
      <c r="K23" s="65" t="s">
        <v>33</v>
      </c>
      <c r="L23" s="65" t="s">
        <v>34</v>
      </c>
      <c r="M23" s="66" t="s">
        <v>35</v>
      </c>
      <c r="N23" s="67" t="s">
        <v>36</v>
      </c>
    </row>
    <row r="24" spans="2:14" ht="23.25" customHeight="1">
      <c r="B24" s="68" t="s">
        <v>22</v>
      </c>
      <c r="C24" s="69" t="s">
        <v>60</v>
      </c>
      <c r="D24" s="70">
        <v>5</v>
      </c>
      <c r="E24" s="71">
        <v>3</v>
      </c>
      <c r="F24" s="72">
        <v>1</v>
      </c>
      <c r="G24" s="73">
        <v>1</v>
      </c>
      <c r="H24" s="74">
        <v>11</v>
      </c>
      <c r="I24" s="75">
        <v>9</v>
      </c>
      <c r="J24" s="83">
        <v>24</v>
      </c>
      <c r="K24" s="84">
        <v>21</v>
      </c>
      <c r="L24" s="83">
        <v>849</v>
      </c>
      <c r="M24" s="85">
        <v>799</v>
      </c>
      <c r="N24" s="86">
        <f>E24*3+F24*2+G24*1</f>
        <v>12</v>
      </c>
    </row>
    <row r="25" spans="2:14" ht="23.25" customHeight="1">
      <c r="B25" s="68" t="s">
        <v>37</v>
      </c>
      <c r="C25" s="69" t="s">
        <v>52</v>
      </c>
      <c r="D25" s="70">
        <v>5</v>
      </c>
      <c r="E25" s="71">
        <v>2</v>
      </c>
      <c r="F25" s="76">
        <v>2</v>
      </c>
      <c r="G25" s="73">
        <v>1</v>
      </c>
      <c r="H25" s="74">
        <v>13</v>
      </c>
      <c r="I25" s="77">
        <v>7</v>
      </c>
      <c r="J25" s="83">
        <v>28</v>
      </c>
      <c r="K25" s="87">
        <v>15</v>
      </c>
      <c r="L25" s="83">
        <v>804</v>
      </c>
      <c r="M25" s="88">
        <v>731</v>
      </c>
      <c r="N25" s="86">
        <f>E25*3+F25*2+G25*1</f>
        <v>11</v>
      </c>
    </row>
    <row r="26" spans="2:14" ht="23.25" customHeight="1">
      <c r="B26" s="68" t="s">
        <v>38</v>
      </c>
      <c r="C26" s="69" t="s">
        <v>41</v>
      </c>
      <c r="D26" s="70">
        <v>5</v>
      </c>
      <c r="E26" s="71">
        <v>2</v>
      </c>
      <c r="F26" s="76">
        <v>2</v>
      </c>
      <c r="G26" s="73">
        <v>1</v>
      </c>
      <c r="H26" s="74">
        <v>12</v>
      </c>
      <c r="I26" s="77">
        <v>8</v>
      </c>
      <c r="J26" s="83">
        <v>26</v>
      </c>
      <c r="K26" s="87">
        <v>18</v>
      </c>
      <c r="L26" s="83">
        <v>824</v>
      </c>
      <c r="M26" s="88">
        <v>754</v>
      </c>
      <c r="N26" s="86">
        <f>E26*3+F26*2+G26*1</f>
        <v>11</v>
      </c>
    </row>
    <row r="27" spans="2:14" ht="23.25" customHeight="1">
      <c r="B27" s="68" t="s">
        <v>39</v>
      </c>
      <c r="C27" s="69" t="s">
        <v>59</v>
      </c>
      <c r="D27" s="70">
        <v>4</v>
      </c>
      <c r="E27" s="71">
        <v>2</v>
      </c>
      <c r="F27" s="76">
        <v>1</v>
      </c>
      <c r="G27" s="73">
        <v>1</v>
      </c>
      <c r="H27" s="74">
        <v>10</v>
      </c>
      <c r="I27" s="77">
        <v>6</v>
      </c>
      <c r="J27" s="83">
        <v>23</v>
      </c>
      <c r="K27" s="87">
        <v>16</v>
      </c>
      <c r="L27" s="83">
        <v>747</v>
      </c>
      <c r="M27" s="88">
        <v>666</v>
      </c>
      <c r="N27" s="86">
        <f>E27*3+F27*2+G27*1</f>
        <v>9</v>
      </c>
    </row>
    <row r="28" spans="2:14" ht="23.25" customHeight="1" thickBot="1">
      <c r="B28" s="104" t="s">
        <v>112</v>
      </c>
      <c r="C28" s="78" t="s">
        <v>42</v>
      </c>
      <c r="D28" s="105">
        <v>5</v>
      </c>
      <c r="E28" s="79">
        <v>0</v>
      </c>
      <c r="F28" s="80">
        <v>0</v>
      </c>
      <c r="G28" s="81">
        <v>5</v>
      </c>
      <c r="H28" s="106">
        <v>2</v>
      </c>
      <c r="I28" s="107">
        <v>18</v>
      </c>
      <c r="J28" s="108">
        <v>6</v>
      </c>
      <c r="K28" s="109">
        <v>37</v>
      </c>
      <c r="L28" s="108">
        <v>622</v>
      </c>
      <c r="M28" s="110">
        <v>896</v>
      </c>
      <c r="N28" s="89">
        <f>E28*3+F28*2+G28*1</f>
        <v>5</v>
      </c>
    </row>
    <row r="29" ht="12.75" customHeight="1">
      <c r="C29" s="82"/>
    </row>
    <row r="30" spans="2:14" ht="15.75">
      <c r="B30" s="174" t="s">
        <v>124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</row>
    <row r="31" spans="2:14" ht="13.5" thickBot="1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</row>
    <row r="32" spans="2:14" ht="23.25" customHeight="1" thickBot="1">
      <c r="B32" s="59"/>
      <c r="C32" s="60" t="s">
        <v>25</v>
      </c>
      <c r="D32" s="61" t="s">
        <v>26</v>
      </c>
      <c r="E32" s="62" t="s">
        <v>27</v>
      </c>
      <c r="F32" s="62" t="s">
        <v>28</v>
      </c>
      <c r="G32" s="63" t="s">
        <v>29</v>
      </c>
      <c r="H32" s="64" t="s">
        <v>30</v>
      </c>
      <c r="I32" s="65" t="s">
        <v>31</v>
      </c>
      <c r="J32" s="65" t="s">
        <v>32</v>
      </c>
      <c r="K32" s="65" t="s">
        <v>33</v>
      </c>
      <c r="L32" s="65" t="s">
        <v>34</v>
      </c>
      <c r="M32" s="66" t="s">
        <v>35</v>
      </c>
      <c r="N32" s="67" t="s">
        <v>36</v>
      </c>
    </row>
    <row r="33" spans="2:14" ht="23.25" customHeight="1">
      <c r="B33" s="68" t="s">
        <v>22</v>
      </c>
      <c r="C33" s="69" t="s">
        <v>60</v>
      </c>
      <c r="D33" s="70">
        <v>3</v>
      </c>
      <c r="E33" s="71">
        <v>2</v>
      </c>
      <c r="F33" s="72">
        <v>1</v>
      </c>
      <c r="G33" s="73">
        <v>0</v>
      </c>
      <c r="H33" s="74">
        <v>8</v>
      </c>
      <c r="I33" s="75">
        <v>4</v>
      </c>
      <c r="J33" s="83">
        <v>17</v>
      </c>
      <c r="K33" s="84">
        <v>11</v>
      </c>
      <c r="L33" s="83">
        <v>532</v>
      </c>
      <c r="M33" s="85">
        <v>480</v>
      </c>
      <c r="N33" s="86">
        <f>E33*3+F33*2+G33*1</f>
        <v>8</v>
      </c>
    </row>
    <row r="34" spans="2:14" ht="23.25" customHeight="1">
      <c r="B34" s="68" t="s">
        <v>37</v>
      </c>
      <c r="C34" s="69" t="s">
        <v>52</v>
      </c>
      <c r="D34" s="70">
        <v>4</v>
      </c>
      <c r="E34" s="71">
        <v>1</v>
      </c>
      <c r="F34" s="76">
        <v>2</v>
      </c>
      <c r="G34" s="73">
        <v>1</v>
      </c>
      <c r="H34" s="74">
        <v>9</v>
      </c>
      <c r="I34" s="77">
        <v>7</v>
      </c>
      <c r="J34" s="83">
        <v>20</v>
      </c>
      <c r="K34" s="87">
        <v>15</v>
      </c>
      <c r="L34" s="83">
        <v>636</v>
      </c>
      <c r="M34" s="88">
        <v>599</v>
      </c>
      <c r="N34" s="86">
        <f>E34*3+F34*2+G34*1</f>
        <v>8</v>
      </c>
    </row>
    <row r="35" spans="2:14" ht="23.25" customHeight="1">
      <c r="B35" s="68" t="s">
        <v>38</v>
      </c>
      <c r="C35" s="69" t="s">
        <v>41</v>
      </c>
      <c r="D35" s="70">
        <v>3</v>
      </c>
      <c r="E35" s="71">
        <v>1</v>
      </c>
      <c r="F35" s="76">
        <v>2</v>
      </c>
      <c r="G35" s="73">
        <v>0</v>
      </c>
      <c r="H35" s="74">
        <v>8</v>
      </c>
      <c r="I35" s="77">
        <v>4</v>
      </c>
      <c r="J35" s="83">
        <v>17</v>
      </c>
      <c r="K35" s="87">
        <v>10</v>
      </c>
      <c r="L35" s="83">
        <v>518</v>
      </c>
      <c r="M35" s="88">
        <v>455</v>
      </c>
      <c r="N35" s="86">
        <f>E35*3+F35*2+G35*1</f>
        <v>7</v>
      </c>
    </row>
    <row r="36" spans="2:14" ht="23.25" customHeight="1">
      <c r="B36" s="68" t="s">
        <v>39</v>
      </c>
      <c r="C36" s="69" t="s">
        <v>59</v>
      </c>
      <c r="D36" s="70">
        <v>3</v>
      </c>
      <c r="E36" s="71">
        <v>1</v>
      </c>
      <c r="F36" s="76">
        <v>1</v>
      </c>
      <c r="G36" s="73">
        <v>1</v>
      </c>
      <c r="H36" s="74">
        <v>6</v>
      </c>
      <c r="I36" s="77">
        <v>6</v>
      </c>
      <c r="J36" s="83">
        <v>15</v>
      </c>
      <c r="K36" s="87">
        <v>15</v>
      </c>
      <c r="L36" s="83">
        <v>561</v>
      </c>
      <c r="M36" s="88">
        <v>533</v>
      </c>
      <c r="N36" s="86">
        <f>E36*3+F36*2+G36*1</f>
        <v>6</v>
      </c>
    </row>
    <row r="37" spans="2:14" ht="23.25" customHeight="1" thickBot="1">
      <c r="B37" s="104" t="s">
        <v>112</v>
      </c>
      <c r="C37" s="78" t="s">
        <v>42</v>
      </c>
      <c r="D37" s="105">
        <v>3</v>
      </c>
      <c r="E37" s="79">
        <v>0</v>
      </c>
      <c r="F37" s="80">
        <v>0</v>
      </c>
      <c r="G37" s="81">
        <v>3</v>
      </c>
      <c r="H37" s="106">
        <v>1</v>
      </c>
      <c r="I37" s="107">
        <v>11</v>
      </c>
      <c r="J37" s="108">
        <v>4</v>
      </c>
      <c r="K37" s="109">
        <v>22</v>
      </c>
      <c r="L37" s="108">
        <v>358</v>
      </c>
      <c r="M37" s="110">
        <v>538</v>
      </c>
      <c r="N37" s="89">
        <f>E37*3+F37*2+G37*1</f>
        <v>3</v>
      </c>
    </row>
    <row r="39" spans="2:14" ht="15.75">
      <c r="B39" s="174" t="s">
        <v>58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</row>
    <row r="40" spans="2:14" ht="13.5" thickBot="1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spans="2:14" ht="23.25" customHeight="1" thickBot="1">
      <c r="B41" s="59"/>
      <c r="C41" s="60" t="s">
        <v>25</v>
      </c>
      <c r="D41" s="61" t="s">
        <v>26</v>
      </c>
      <c r="E41" s="62" t="s">
        <v>27</v>
      </c>
      <c r="F41" s="62" t="s">
        <v>28</v>
      </c>
      <c r="G41" s="63" t="s">
        <v>29</v>
      </c>
      <c r="H41" s="64" t="s">
        <v>30</v>
      </c>
      <c r="I41" s="65" t="s">
        <v>31</v>
      </c>
      <c r="J41" s="65" t="s">
        <v>32</v>
      </c>
      <c r="K41" s="65" t="s">
        <v>33</v>
      </c>
      <c r="L41" s="65" t="s">
        <v>34</v>
      </c>
      <c r="M41" s="66" t="s">
        <v>35</v>
      </c>
      <c r="N41" s="67" t="s">
        <v>36</v>
      </c>
    </row>
    <row r="42" spans="2:14" ht="23.25" customHeight="1">
      <c r="B42" s="68" t="s">
        <v>22</v>
      </c>
      <c r="C42" s="69" t="s">
        <v>41</v>
      </c>
      <c r="D42" s="70">
        <v>2</v>
      </c>
      <c r="E42" s="71">
        <v>1</v>
      </c>
      <c r="F42" s="72">
        <v>1</v>
      </c>
      <c r="G42" s="73">
        <v>0</v>
      </c>
      <c r="H42" s="74">
        <v>6</v>
      </c>
      <c r="I42" s="75">
        <v>2</v>
      </c>
      <c r="J42" s="83">
        <v>13</v>
      </c>
      <c r="K42" s="84">
        <v>5</v>
      </c>
      <c r="L42" s="83">
        <v>354</v>
      </c>
      <c r="M42" s="85">
        <v>280</v>
      </c>
      <c r="N42" s="86">
        <f>E42*3+F42*2+G42*1</f>
        <v>5</v>
      </c>
    </row>
    <row r="43" spans="2:14" ht="23.25" customHeight="1">
      <c r="B43" s="68" t="s">
        <v>37</v>
      </c>
      <c r="C43" s="69" t="s">
        <v>60</v>
      </c>
      <c r="D43" s="70">
        <v>2</v>
      </c>
      <c r="E43" s="71">
        <v>1</v>
      </c>
      <c r="F43" s="76">
        <v>1</v>
      </c>
      <c r="G43" s="73">
        <v>0</v>
      </c>
      <c r="H43" s="74">
        <v>5</v>
      </c>
      <c r="I43" s="77">
        <v>3</v>
      </c>
      <c r="J43" s="83">
        <v>10</v>
      </c>
      <c r="K43" s="87">
        <v>7</v>
      </c>
      <c r="L43" s="83">
        <v>323</v>
      </c>
      <c r="M43" s="88">
        <v>281</v>
      </c>
      <c r="N43" s="86">
        <f>E43*3+F43*2+G43*1</f>
        <v>5</v>
      </c>
    </row>
    <row r="44" spans="2:14" ht="23.25" customHeight="1">
      <c r="B44" s="68" t="s">
        <v>38</v>
      </c>
      <c r="C44" s="69" t="s">
        <v>52</v>
      </c>
      <c r="D44" s="70">
        <v>2</v>
      </c>
      <c r="E44" s="71">
        <v>0</v>
      </c>
      <c r="F44" s="76">
        <v>1</v>
      </c>
      <c r="G44" s="73">
        <v>1</v>
      </c>
      <c r="H44" s="74">
        <v>3</v>
      </c>
      <c r="I44" s="77">
        <v>5</v>
      </c>
      <c r="J44" s="83">
        <v>7</v>
      </c>
      <c r="K44" s="87">
        <v>11</v>
      </c>
      <c r="L44" s="83">
        <v>293</v>
      </c>
      <c r="M44" s="88">
        <v>338</v>
      </c>
      <c r="N44" s="86">
        <f>E44*3+F44*2+G44*1</f>
        <v>3</v>
      </c>
    </row>
    <row r="45" spans="2:14" ht="23.25" customHeight="1">
      <c r="B45" s="68" t="s">
        <v>39</v>
      </c>
      <c r="C45" s="69" t="s">
        <v>59</v>
      </c>
      <c r="D45" s="70">
        <v>1</v>
      </c>
      <c r="E45" s="71">
        <v>0</v>
      </c>
      <c r="F45" s="76">
        <v>1</v>
      </c>
      <c r="G45" s="73">
        <v>0</v>
      </c>
      <c r="H45" s="74">
        <v>2</v>
      </c>
      <c r="I45" s="77">
        <v>2</v>
      </c>
      <c r="J45" s="83">
        <v>5</v>
      </c>
      <c r="K45" s="87">
        <v>5</v>
      </c>
      <c r="L45" s="83">
        <v>179</v>
      </c>
      <c r="M45" s="88">
        <v>179</v>
      </c>
      <c r="N45" s="86">
        <f>E45*3+F45*2+G45*1</f>
        <v>2</v>
      </c>
    </row>
    <row r="46" spans="2:14" ht="23.25" customHeight="1" thickBot="1">
      <c r="B46" s="104" t="s">
        <v>112</v>
      </c>
      <c r="C46" s="78" t="s">
        <v>42</v>
      </c>
      <c r="D46" s="105">
        <v>1</v>
      </c>
      <c r="E46" s="79">
        <v>0</v>
      </c>
      <c r="F46" s="80">
        <v>0</v>
      </c>
      <c r="G46" s="81">
        <v>1</v>
      </c>
      <c r="H46" s="106">
        <v>0</v>
      </c>
      <c r="I46" s="107">
        <v>4</v>
      </c>
      <c r="J46" s="108">
        <v>1</v>
      </c>
      <c r="K46" s="109">
        <v>8</v>
      </c>
      <c r="L46" s="108">
        <v>116</v>
      </c>
      <c r="M46" s="110">
        <v>187</v>
      </c>
      <c r="N46" s="89">
        <f>E46*3+F46*2+G46*1</f>
        <v>1</v>
      </c>
    </row>
  </sheetData>
  <sheetProtection password="CC26" sheet="1"/>
  <mergeCells count="6">
    <mergeCell ref="B2:N2"/>
    <mergeCell ref="B3:N3"/>
    <mergeCell ref="B30:N30"/>
    <mergeCell ref="B39:N39"/>
    <mergeCell ref="B21:N21"/>
    <mergeCell ref="B12:N1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6" t="s">
        <v>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</row>
    <row r="3" spans="2:20" ht="19.5" customHeight="1" thickBot="1">
      <c r="B3" s="5" t="s">
        <v>1</v>
      </c>
      <c r="C3" s="46"/>
      <c r="D3" s="197" t="s">
        <v>68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9"/>
      <c r="Q3" s="200" t="s">
        <v>40</v>
      </c>
      <c r="R3" s="201"/>
      <c r="S3" s="197" t="s">
        <v>69</v>
      </c>
      <c r="T3" s="202"/>
    </row>
    <row r="4" spans="2:20" ht="19.5" customHeight="1" thickTop="1">
      <c r="B4" s="6" t="s">
        <v>3</v>
      </c>
      <c r="C4" s="7"/>
      <c r="D4" s="203" t="s">
        <v>129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5"/>
      <c r="Q4" s="206" t="s">
        <v>14</v>
      </c>
      <c r="R4" s="207"/>
      <c r="S4" s="208" t="s">
        <v>203</v>
      </c>
      <c r="T4" s="209"/>
    </row>
    <row r="5" spans="2:20" ht="19.5" customHeight="1">
      <c r="B5" s="6" t="s">
        <v>4</v>
      </c>
      <c r="C5" s="47"/>
      <c r="D5" s="225" t="s">
        <v>204</v>
      </c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7"/>
      <c r="Q5" s="184" t="s">
        <v>2</v>
      </c>
      <c r="R5" s="185"/>
      <c r="S5" s="186" t="s">
        <v>210</v>
      </c>
      <c r="T5" s="187"/>
    </row>
    <row r="6" spans="2:20" ht="19.5" customHeight="1" thickBot="1">
      <c r="B6" s="8" t="s">
        <v>5</v>
      </c>
      <c r="C6" s="9"/>
      <c r="D6" s="188" t="s">
        <v>132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90"/>
      <c r="Q6" s="48"/>
      <c r="R6" s="49"/>
      <c r="S6" s="90" t="s">
        <v>39</v>
      </c>
      <c r="T6" s="39" t="s">
        <v>21</v>
      </c>
    </row>
    <row r="7" spans="2:20" ht="24.75" customHeight="1">
      <c r="B7" s="10"/>
      <c r="C7" s="11" t="str">
        <f>D4</f>
        <v>TJ SLAVOJ PLZEŇ M</v>
      </c>
      <c r="D7" s="11" t="str">
        <f>D5</f>
        <v>KERAMIKA CHLUMČANY M2</v>
      </c>
      <c r="E7" s="191" t="s">
        <v>6</v>
      </c>
      <c r="F7" s="192"/>
      <c r="G7" s="192"/>
      <c r="H7" s="192"/>
      <c r="I7" s="192"/>
      <c r="J7" s="192"/>
      <c r="K7" s="192"/>
      <c r="L7" s="192"/>
      <c r="M7" s="193"/>
      <c r="N7" s="194" t="s">
        <v>15</v>
      </c>
      <c r="O7" s="195"/>
      <c r="P7" s="194" t="s">
        <v>16</v>
      </c>
      <c r="Q7" s="195"/>
      <c r="R7" s="194" t="s">
        <v>17</v>
      </c>
      <c r="S7" s="195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126</v>
      </c>
      <c r="D9" s="45" t="s">
        <v>205</v>
      </c>
      <c r="E9" s="40">
        <v>21</v>
      </c>
      <c r="F9" s="20" t="s">
        <v>18</v>
      </c>
      <c r="G9" s="41">
        <v>17</v>
      </c>
      <c r="H9" s="40">
        <v>21</v>
      </c>
      <c r="I9" s="20" t="s">
        <v>18</v>
      </c>
      <c r="J9" s="41">
        <v>10</v>
      </c>
      <c r="K9" s="40"/>
      <c r="L9" s="20" t="s">
        <v>18</v>
      </c>
      <c r="M9" s="41"/>
      <c r="N9" s="22">
        <f>E9+H9+K9</f>
        <v>42</v>
      </c>
      <c r="O9" s="23">
        <f>G9+J9+M9</f>
        <v>27</v>
      </c>
      <c r="P9" s="24">
        <f>IF(E9&gt;G9,1,0)+IF(H9&gt;J9,1,0)+IF(K9&gt;M9,1,0)</f>
        <v>2</v>
      </c>
      <c r="Q9" s="19">
        <f>IF(E9&lt;G9,1,0)+IF(H9&lt;J9,1,0)+IF(K9&lt;M9,1,0)</f>
        <v>0</v>
      </c>
      <c r="R9" s="35">
        <f aca="true" t="shared" si="0" ref="R9:S12">IF(P9=2,1,0)</f>
        <v>1</v>
      </c>
      <c r="S9" s="21">
        <f t="shared" si="0"/>
        <v>0</v>
      </c>
      <c r="T9" s="53"/>
    </row>
    <row r="10" spans="2:20" ht="30" customHeight="1">
      <c r="B10" s="18" t="s">
        <v>23</v>
      </c>
      <c r="C10" s="44" t="s">
        <v>206</v>
      </c>
      <c r="D10" s="44" t="s">
        <v>207</v>
      </c>
      <c r="E10" s="40">
        <v>21</v>
      </c>
      <c r="F10" s="19" t="s">
        <v>18</v>
      </c>
      <c r="G10" s="41">
        <v>15</v>
      </c>
      <c r="H10" s="40">
        <v>21</v>
      </c>
      <c r="I10" s="19" t="s">
        <v>18</v>
      </c>
      <c r="J10" s="41">
        <v>19</v>
      </c>
      <c r="K10" s="40"/>
      <c r="L10" s="19" t="s">
        <v>18</v>
      </c>
      <c r="M10" s="41"/>
      <c r="N10" s="22">
        <f>E10+H10+K10</f>
        <v>42</v>
      </c>
      <c r="O10" s="23">
        <f>G10+J10+M10</f>
        <v>34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55</v>
      </c>
      <c r="D11" s="44" t="s">
        <v>104</v>
      </c>
      <c r="E11" s="40">
        <v>21</v>
      </c>
      <c r="F11" s="19" t="s">
        <v>18</v>
      </c>
      <c r="G11" s="41">
        <v>8</v>
      </c>
      <c r="H11" s="40">
        <v>21</v>
      </c>
      <c r="I11" s="19" t="s">
        <v>18</v>
      </c>
      <c r="J11" s="41">
        <v>4</v>
      </c>
      <c r="K11" s="40"/>
      <c r="L11" s="19" t="s">
        <v>18</v>
      </c>
      <c r="M11" s="41"/>
      <c r="N11" s="22">
        <f>E11+H11+K11</f>
        <v>42</v>
      </c>
      <c r="O11" s="23">
        <f>G11+J11+M11</f>
        <v>12</v>
      </c>
      <c r="P11" s="24">
        <f>IF(E11&gt;G11,1,0)+IF(H11&gt;J11,1,0)+IF(K11&gt;M11,1,0)</f>
        <v>2</v>
      </c>
      <c r="Q11" s="19">
        <f>IF(E11&lt;G11,1,0)+IF(H11&lt;J11,1,0)+IF(K11&lt;M11,1,0)</f>
        <v>0</v>
      </c>
      <c r="R11" s="36">
        <f t="shared" si="0"/>
        <v>1</v>
      </c>
      <c r="S11" s="21">
        <f t="shared" si="0"/>
        <v>0</v>
      </c>
      <c r="T11" s="53"/>
    </row>
    <row r="12" spans="2:20" ht="30" customHeight="1" thickBot="1">
      <c r="B12" s="18" t="s">
        <v>24</v>
      </c>
      <c r="C12" s="44" t="s">
        <v>208</v>
      </c>
      <c r="D12" s="44" t="s">
        <v>209</v>
      </c>
      <c r="E12" s="40">
        <v>21</v>
      </c>
      <c r="F12" s="19" t="s">
        <v>18</v>
      </c>
      <c r="G12" s="41">
        <v>19</v>
      </c>
      <c r="H12" s="40">
        <v>21</v>
      </c>
      <c r="I12" s="19" t="s">
        <v>18</v>
      </c>
      <c r="J12" s="41">
        <v>16</v>
      </c>
      <c r="K12" s="40"/>
      <c r="L12" s="19" t="s">
        <v>18</v>
      </c>
      <c r="M12" s="41"/>
      <c r="N12" s="22">
        <f>E12+H12+K12</f>
        <v>42</v>
      </c>
      <c r="O12" s="23">
        <f>G12+J12+M12</f>
        <v>35</v>
      </c>
      <c r="P12" s="24">
        <f>IF(E12&gt;G12,1,0)+IF(H12&gt;J12,1,0)+IF(K12&gt;M12,1,0)</f>
        <v>2</v>
      </c>
      <c r="Q12" s="19">
        <f>IF(E12&lt;G12,1,0)+IF(H12&lt;J12,1,0)+IF(K12&lt;M12,1,0)</f>
        <v>0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179" t="str">
        <f>IF(R13&gt;S13,D4,IF(S13&gt;R13,D5,"remíza"))</f>
        <v>TJ SLAVOJ PLZEŇ M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80"/>
      <c r="N13" s="26">
        <f aca="true" t="shared" si="1" ref="N13:S13">SUM(N9:N12)</f>
        <v>168</v>
      </c>
      <c r="O13" s="27">
        <f t="shared" si="1"/>
        <v>108</v>
      </c>
      <c r="P13" s="26">
        <f t="shared" si="1"/>
        <v>8</v>
      </c>
      <c r="Q13" s="28">
        <f t="shared" si="1"/>
        <v>0</v>
      </c>
      <c r="R13" s="26">
        <f t="shared" si="1"/>
        <v>4</v>
      </c>
      <c r="S13" s="27">
        <f t="shared" si="1"/>
        <v>0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>
      <c r="D1" s="1" t="s">
        <v>178</v>
      </c>
    </row>
    <row r="2" spans="2:20" ht="27" thickBot="1">
      <c r="B2" s="196" t="s">
        <v>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</row>
    <row r="3" spans="2:20" ht="19.5" customHeight="1" thickBot="1">
      <c r="B3" s="5" t="s">
        <v>1</v>
      </c>
      <c r="C3" s="46"/>
      <c r="D3" s="197" t="s">
        <v>68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9"/>
      <c r="Q3" s="200" t="s">
        <v>40</v>
      </c>
      <c r="R3" s="201"/>
      <c r="S3" s="197" t="s">
        <v>69</v>
      </c>
      <c r="T3" s="202"/>
    </row>
    <row r="4" spans="2:20" ht="19.5" customHeight="1" thickBot="1" thickTop="1">
      <c r="B4" s="6" t="s">
        <v>3</v>
      </c>
      <c r="C4" s="7"/>
      <c r="D4" s="203" t="s">
        <v>42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5"/>
      <c r="Q4" s="206" t="s">
        <v>14</v>
      </c>
      <c r="R4" s="207"/>
      <c r="S4" s="208" t="s">
        <v>173</v>
      </c>
      <c r="T4" s="209"/>
    </row>
    <row r="5" spans="2:20" ht="19.5" customHeight="1" thickTop="1">
      <c r="B5" s="6" t="s">
        <v>4</v>
      </c>
      <c r="C5" s="47"/>
      <c r="D5" s="203" t="s">
        <v>41</v>
      </c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5"/>
      <c r="Q5" s="184" t="s">
        <v>2</v>
      </c>
      <c r="R5" s="185"/>
      <c r="S5" s="186" t="s">
        <v>54</v>
      </c>
      <c r="T5" s="187"/>
    </row>
    <row r="6" spans="2:20" ht="19.5" customHeight="1" thickBot="1">
      <c r="B6" s="8" t="s">
        <v>5</v>
      </c>
      <c r="C6" s="9"/>
      <c r="D6" s="188" t="s">
        <v>92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90"/>
      <c r="Q6" s="48"/>
      <c r="R6" s="49"/>
      <c r="S6" s="90" t="s">
        <v>38</v>
      </c>
      <c r="T6" s="39" t="s">
        <v>21</v>
      </c>
    </row>
    <row r="7" spans="2:20" ht="24.75" customHeight="1">
      <c r="B7" s="10"/>
      <c r="C7" s="11" t="str">
        <f>D4</f>
        <v>Keramika Chlumčany M2</v>
      </c>
      <c r="D7" s="11" t="str">
        <f>D5</f>
        <v>Keramika Chlumčany M1</v>
      </c>
      <c r="E7" s="191" t="s">
        <v>6</v>
      </c>
      <c r="F7" s="192"/>
      <c r="G7" s="192"/>
      <c r="H7" s="192"/>
      <c r="I7" s="192"/>
      <c r="J7" s="192"/>
      <c r="K7" s="192"/>
      <c r="L7" s="192"/>
      <c r="M7" s="193"/>
      <c r="N7" s="194" t="s">
        <v>15</v>
      </c>
      <c r="O7" s="195"/>
      <c r="P7" s="194" t="s">
        <v>16</v>
      </c>
      <c r="Q7" s="195"/>
      <c r="R7" s="194" t="s">
        <v>17</v>
      </c>
      <c r="S7" s="195"/>
      <c r="T7" s="37" t="s">
        <v>7</v>
      </c>
    </row>
    <row r="8" spans="2:20" ht="9.75" customHeight="1" thickBot="1">
      <c r="B8" s="12"/>
      <c r="C8" s="154"/>
      <c r="D8" s="155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156" t="s">
        <v>94</v>
      </c>
      <c r="D9" s="157" t="s">
        <v>175</v>
      </c>
      <c r="E9" s="40">
        <v>8</v>
      </c>
      <c r="F9" s="20" t="s">
        <v>18</v>
      </c>
      <c r="G9" s="41">
        <v>21</v>
      </c>
      <c r="H9" s="40">
        <v>18</v>
      </c>
      <c r="I9" s="20" t="s">
        <v>18</v>
      </c>
      <c r="J9" s="41">
        <v>21</v>
      </c>
      <c r="K9" s="40"/>
      <c r="L9" s="20" t="s">
        <v>18</v>
      </c>
      <c r="M9" s="41"/>
      <c r="N9" s="22">
        <v>26</v>
      </c>
      <c r="O9" s="23">
        <v>42</v>
      </c>
      <c r="P9" s="24">
        <f>IF(E9&gt;G9,1,0)+IF(H9&gt;J9,1,0)+IF(K9&gt;M9,1,0)</f>
        <v>0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 t="s">
        <v>105</v>
      </c>
    </row>
    <row r="10" spans="2:20" ht="30" customHeight="1">
      <c r="B10" s="18" t="s">
        <v>23</v>
      </c>
      <c r="C10" s="156" t="s">
        <v>176</v>
      </c>
      <c r="D10" s="157" t="s">
        <v>96</v>
      </c>
      <c r="E10" s="40">
        <v>17</v>
      </c>
      <c r="F10" s="19" t="s">
        <v>18</v>
      </c>
      <c r="G10" s="41">
        <v>21</v>
      </c>
      <c r="H10" s="40">
        <v>9</v>
      </c>
      <c r="I10" s="19" t="s">
        <v>18</v>
      </c>
      <c r="J10" s="41">
        <v>21</v>
      </c>
      <c r="K10" s="40"/>
      <c r="L10" s="19" t="s">
        <v>18</v>
      </c>
      <c r="M10" s="41"/>
      <c r="N10" s="22">
        <v>26</v>
      </c>
      <c r="O10" s="23">
        <v>42</v>
      </c>
      <c r="P10" s="24">
        <f>IF(E10&gt;G10,1,0)+IF(H10&gt;J10,1,0)+IF(K10&gt;M10,1,0)</f>
        <v>0</v>
      </c>
      <c r="Q10" s="19">
        <f>IF(E10&lt;G10,1,0)+IF(H10&lt;J10,1,0)+IF(K10&lt;M10,1,0)</f>
        <v>2</v>
      </c>
      <c r="R10" s="36">
        <f t="shared" si="0"/>
        <v>0</v>
      </c>
      <c r="S10" s="21">
        <f t="shared" si="0"/>
        <v>1</v>
      </c>
      <c r="T10" s="53" t="s">
        <v>98</v>
      </c>
    </row>
    <row r="11" spans="2:20" ht="30" customHeight="1">
      <c r="B11" s="18" t="s">
        <v>19</v>
      </c>
      <c r="C11" s="157" t="s">
        <v>100</v>
      </c>
      <c r="D11" s="156" t="s">
        <v>108</v>
      </c>
      <c r="E11" s="40">
        <v>20</v>
      </c>
      <c r="F11" s="19" t="s">
        <v>18</v>
      </c>
      <c r="G11" s="41">
        <v>22</v>
      </c>
      <c r="H11" s="40">
        <v>23</v>
      </c>
      <c r="I11" s="19" t="s">
        <v>18</v>
      </c>
      <c r="J11" s="41">
        <v>25</v>
      </c>
      <c r="K11" s="40"/>
      <c r="L11" s="19" t="s">
        <v>18</v>
      </c>
      <c r="M11" s="41"/>
      <c r="N11" s="22">
        <v>43</v>
      </c>
      <c r="O11" s="23">
        <v>47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 t="s">
        <v>101</v>
      </c>
    </row>
    <row r="12" spans="2:20" ht="30" customHeight="1" thickBot="1">
      <c r="B12" s="158" t="s">
        <v>24</v>
      </c>
      <c r="C12" s="159" t="s">
        <v>177</v>
      </c>
      <c r="D12" s="160" t="s">
        <v>102</v>
      </c>
      <c r="E12" s="40">
        <v>12</v>
      </c>
      <c r="F12" s="19" t="s">
        <v>18</v>
      </c>
      <c r="G12" s="41">
        <v>21</v>
      </c>
      <c r="H12" s="40">
        <v>6</v>
      </c>
      <c r="I12" s="19" t="s">
        <v>18</v>
      </c>
      <c r="J12" s="41">
        <v>21</v>
      </c>
      <c r="K12" s="40"/>
      <c r="L12" s="19" t="s">
        <v>18</v>
      </c>
      <c r="M12" s="41"/>
      <c r="N12" s="22">
        <v>18</v>
      </c>
      <c r="O12" s="23">
        <v>42</v>
      </c>
      <c r="P12" s="24">
        <f>IF(E12&gt;G12,1,0)+IF(H12&gt;J12,1,0)+IF(K12&gt;M12,1,0)</f>
        <v>0</v>
      </c>
      <c r="Q12" s="19">
        <f>IF(E12&lt;G12,1,0)+IF(H12&lt;J12,1,0)+IF(K12&lt;M12,1,0)</f>
        <v>2</v>
      </c>
      <c r="R12" s="36">
        <f t="shared" si="0"/>
        <v>0</v>
      </c>
      <c r="S12" s="21">
        <f t="shared" si="0"/>
        <v>1</v>
      </c>
      <c r="T12" s="53" t="s">
        <v>104</v>
      </c>
    </row>
    <row r="13" spans="2:20" ht="34.5" customHeight="1" thickBot="1">
      <c r="B13" s="161" t="s">
        <v>8</v>
      </c>
      <c r="C13" s="178" t="s">
        <v>174</v>
      </c>
      <c r="D13" s="178"/>
      <c r="E13" s="179"/>
      <c r="F13" s="179"/>
      <c r="G13" s="179"/>
      <c r="H13" s="179"/>
      <c r="I13" s="179"/>
      <c r="J13" s="179"/>
      <c r="K13" s="179"/>
      <c r="L13" s="179"/>
      <c r="M13" s="180"/>
      <c r="N13" s="26">
        <v>113</v>
      </c>
      <c r="O13" s="27">
        <v>173</v>
      </c>
      <c r="P13" s="26">
        <v>0</v>
      </c>
      <c r="Q13" s="28">
        <v>8</v>
      </c>
      <c r="R13" s="26">
        <v>0</v>
      </c>
      <c r="S13" s="27">
        <v>4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 objects="1" scenarios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8" t="s">
        <v>0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2:20" ht="19.5" customHeight="1" thickBot="1">
      <c r="B3" s="114" t="s">
        <v>1</v>
      </c>
      <c r="C3" s="115"/>
      <c r="D3" s="219" t="s">
        <v>68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20" t="s">
        <v>40</v>
      </c>
      <c r="R3" s="220"/>
      <c r="S3" s="221" t="s">
        <v>69</v>
      </c>
      <c r="T3" s="221"/>
    </row>
    <row r="4" spans="2:20" ht="19.5" customHeight="1" thickTop="1">
      <c r="B4" s="116" t="s">
        <v>3</v>
      </c>
      <c r="C4" s="117"/>
      <c r="D4" s="222" t="s">
        <v>60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3" t="s">
        <v>14</v>
      </c>
      <c r="R4" s="223"/>
      <c r="S4" s="224" t="s">
        <v>164</v>
      </c>
      <c r="T4" s="224"/>
    </row>
    <row r="5" spans="2:20" ht="19.5" customHeight="1">
      <c r="B5" s="116" t="s">
        <v>4</v>
      </c>
      <c r="C5" s="118"/>
      <c r="D5" s="212" t="s">
        <v>52</v>
      </c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3" t="s">
        <v>2</v>
      </c>
      <c r="R5" s="213"/>
      <c r="S5" s="214" t="s">
        <v>143</v>
      </c>
      <c r="T5" s="214"/>
    </row>
    <row r="6" spans="2:20" ht="19.5" customHeight="1" thickBot="1">
      <c r="B6" s="119" t="s">
        <v>5</v>
      </c>
      <c r="C6" s="120"/>
      <c r="D6" s="215" t="s">
        <v>144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121"/>
      <c r="R6" s="122"/>
      <c r="S6" s="123" t="s">
        <v>38</v>
      </c>
      <c r="T6" s="124" t="s">
        <v>21</v>
      </c>
    </row>
    <row r="7" spans="2:20" ht="24.75" customHeight="1">
      <c r="B7" s="125"/>
      <c r="C7" s="126" t="str">
        <f>D4</f>
        <v>TJ Bílá Hora M</v>
      </c>
      <c r="D7" s="126" t="str">
        <f>D5</f>
        <v>SK Jupiter M</v>
      </c>
      <c r="E7" s="216" t="s">
        <v>6</v>
      </c>
      <c r="F7" s="216"/>
      <c r="G7" s="216"/>
      <c r="H7" s="216"/>
      <c r="I7" s="216"/>
      <c r="J7" s="216"/>
      <c r="K7" s="216"/>
      <c r="L7" s="216"/>
      <c r="M7" s="216"/>
      <c r="N7" s="217" t="s">
        <v>15</v>
      </c>
      <c r="O7" s="217"/>
      <c r="P7" s="217" t="s">
        <v>16</v>
      </c>
      <c r="Q7" s="217"/>
      <c r="R7" s="217" t="s">
        <v>17</v>
      </c>
      <c r="S7" s="217"/>
      <c r="T7" s="127" t="s">
        <v>7</v>
      </c>
    </row>
    <row r="8" spans="2:20" ht="9.75" customHeight="1" thickBot="1">
      <c r="B8" s="128"/>
      <c r="C8" s="129"/>
      <c r="D8" s="130"/>
      <c r="E8" s="210">
        <v>1</v>
      </c>
      <c r="F8" s="210"/>
      <c r="G8" s="210"/>
      <c r="H8" s="210">
        <v>2</v>
      </c>
      <c r="I8" s="210"/>
      <c r="J8" s="210"/>
      <c r="K8" s="210">
        <v>3</v>
      </c>
      <c r="L8" s="210"/>
      <c r="M8" s="210"/>
      <c r="N8" s="131"/>
      <c r="O8" s="132"/>
      <c r="P8" s="131"/>
      <c r="Q8" s="132"/>
      <c r="R8" s="131"/>
      <c r="S8" s="132"/>
      <c r="T8" s="133"/>
    </row>
    <row r="9" spans="2:20" ht="30" customHeight="1" thickTop="1">
      <c r="B9" s="134" t="s">
        <v>20</v>
      </c>
      <c r="C9" s="112" t="s">
        <v>165</v>
      </c>
      <c r="D9" s="135" t="s">
        <v>166</v>
      </c>
      <c r="E9" s="136">
        <v>18</v>
      </c>
      <c r="F9" s="137" t="s">
        <v>18</v>
      </c>
      <c r="G9" s="138">
        <v>21</v>
      </c>
      <c r="H9" s="136">
        <v>14</v>
      </c>
      <c r="I9" s="137" t="s">
        <v>18</v>
      </c>
      <c r="J9" s="138">
        <v>21</v>
      </c>
      <c r="K9" s="136"/>
      <c r="L9" s="137" t="s">
        <v>18</v>
      </c>
      <c r="M9" s="138"/>
      <c r="N9" s="139">
        <f>E9+H9+K9</f>
        <v>32</v>
      </c>
      <c r="O9" s="140">
        <f>G9+J9+M9</f>
        <v>42</v>
      </c>
      <c r="P9" s="141">
        <f>IF(E9&gt;G9,1,0)+IF(H9&gt;J9,1,0)+IF(K9&gt;M9,1,0)</f>
        <v>0</v>
      </c>
      <c r="Q9" s="142">
        <f>IF(E9&lt;G9,1,0)+IF(H9&lt;J9,1,0)+IF(K9&lt;M9,1,0)</f>
        <v>2</v>
      </c>
      <c r="R9" s="143">
        <f aca="true" t="shared" si="0" ref="R9:S12">IF(P9=2,1,0)</f>
        <v>0</v>
      </c>
      <c r="S9" s="144">
        <f t="shared" si="0"/>
        <v>1</v>
      </c>
      <c r="T9" s="145" t="s">
        <v>147</v>
      </c>
    </row>
    <row r="10" spans="2:20" ht="30" customHeight="1">
      <c r="B10" s="134" t="s">
        <v>23</v>
      </c>
      <c r="C10" s="112" t="s">
        <v>167</v>
      </c>
      <c r="D10" s="112" t="s">
        <v>168</v>
      </c>
      <c r="E10" s="136">
        <v>15</v>
      </c>
      <c r="F10" s="142" t="s">
        <v>18</v>
      </c>
      <c r="G10" s="138">
        <v>21</v>
      </c>
      <c r="H10" s="136">
        <v>18</v>
      </c>
      <c r="I10" s="142" t="s">
        <v>18</v>
      </c>
      <c r="J10" s="138">
        <v>21</v>
      </c>
      <c r="K10" s="136"/>
      <c r="L10" s="142" t="s">
        <v>18</v>
      </c>
      <c r="M10" s="138"/>
      <c r="N10" s="139">
        <f>E10+H10+K10</f>
        <v>33</v>
      </c>
      <c r="O10" s="140">
        <f>G10+J10+M10</f>
        <v>42</v>
      </c>
      <c r="P10" s="141">
        <f>IF(E10&gt;G10,1,0)+IF(H10&gt;J10,1,0)+IF(K10&gt;M10,1,0)</f>
        <v>0</v>
      </c>
      <c r="Q10" s="142">
        <f>IF(E10&lt;G10,1,0)+IF(H10&lt;J10,1,0)+IF(K10&lt;M10,1,0)</f>
        <v>2</v>
      </c>
      <c r="R10" s="146">
        <f t="shared" si="0"/>
        <v>0</v>
      </c>
      <c r="S10" s="144">
        <f t="shared" si="0"/>
        <v>1</v>
      </c>
      <c r="T10" s="145" t="s">
        <v>107</v>
      </c>
    </row>
    <row r="11" spans="2:20" ht="30" customHeight="1">
      <c r="B11" s="134" t="s">
        <v>19</v>
      </c>
      <c r="C11" s="112" t="s">
        <v>151</v>
      </c>
      <c r="D11" s="112" t="s">
        <v>169</v>
      </c>
      <c r="E11" s="136">
        <v>13</v>
      </c>
      <c r="F11" s="142" t="s">
        <v>18</v>
      </c>
      <c r="G11" s="138">
        <v>21</v>
      </c>
      <c r="H11" s="136">
        <v>17</v>
      </c>
      <c r="I11" s="142" t="s">
        <v>18</v>
      </c>
      <c r="J11" s="138">
        <v>21</v>
      </c>
      <c r="K11" s="136"/>
      <c r="L11" s="142" t="s">
        <v>18</v>
      </c>
      <c r="M11" s="138"/>
      <c r="N11" s="139">
        <f>E11+H11+K11</f>
        <v>30</v>
      </c>
      <c r="O11" s="140">
        <f>G11+J11+M11</f>
        <v>42</v>
      </c>
      <c r="P11" s="141">
        <f>IF(E11&gt;G11,1,0)+IF(H11&gt;J11,1,0)+IF(K11&gt;M11,1,0)</f>
        <v>0</v>
      </c>
      <c r="Q11" s="142">
        <f>IF(E11&lt;G11,1,0)+IF(H11&lt;J11,1,0)+IF(K11&lt;M11,1,0)</f>
        <v>2</v>
      </c>
      <c r="R11" s="146">
        <f t="shared" si="0"/>
        <v>0</v>
      </c>
      <c r="S11" s="144">
        <f t="shared" si="0"/>
        <v>1</v>
      </c>
      <c r="T11" s="145" t="s">
        <v>170</v>
      </c>
    </row>
    <row r="12" spans="2:20" ht="30" customHeight="1" thickBot="1">
      <c r="B12" s="134" t="s">
        <v>24</v>
      </c>
      <c r="C12" s="112" t="s">
        <v>171</v>
      </c>
      <c r="D12" s="112" t="s">
        <v>172</v>
      </c>
      <c r="E12" s="136">
        <v>18</v>
      </c>
      <c r="F12" s="142" t="s">
        <v>18</v>
      </c>
      <c r="G12" s="138">
        <v>21</v>
      </c>
      <c r="H12" s="136">
        <v>19</v>
      </c>
      <c r="I12" s="142" t="s">
        <v>18</v>
      </c>
      <c r="J12" s="138">
        <v>21</v>
      </c>
      <c r="K12" s="136"/>
      <c r="L12" s="142" t="s">
        <v>18</v>
      </c>
      <c r="M12" s="138"/>
      <c r="N12" s="139">
        <f>E12+H12+K12</f>
        <v>37</v>
      </c>
      <c r="O12" s="140">
        <f>G12+J12+M12</f>
        <v>42</v>
      </c>
      <c r="P12" s="141">
        <f>IF(E12&gt;G12,1,0)+IF(H12&gt;J12,1,0)+IF(K12&gt;M12,1,0)</f>
        <v>0</v>
      </c>
      <c r="Q12" s="142">
        <f>IF(E12&lt;G12,1,0)+IF(H12&lt;J12,1,0)+IF(K12&lt;M12,1,0)</f>
        <v>2</v>
      </c>
      <c r="R12" s="146">
        <f t="shared" si="0"/>
        <v>0</v>
      </c>
      <c r="S12" s="144">
        <f t="shared" si="0"/>
        <v>1</v>
      </c>
      <c r="T12" s="145" t="s">
        <v>56</v>
      </c>
    </row>
    <row r="13" spans="2:20" ht="34.5" customHeight="1" thickBot="1">
      <c r="B13" s="25" t="s">
        <v>8</v>
      </c>
      <c r="C13" s="179" t="str">
        <f>IF(R13&gt;S13,D4,IF(S13&gt;R13,D5,"remíza"))</f>
        <v>SK Jupiter M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80"/>
      <c r="N13" s="147">
        <f aca="true" t="shared" si="1" ref="N13:S13">SUM(N9:N12)</f>
        <v>132</v>
      </c>
      <c r="O13" s="148">
        <f t="shared" si="1"/>
        <v>168</v>
      </c>
      <c r="P13" s="147">
        <f t="shared" si="1"/>
        <v>0</v>
      </c>
      <c r="Q13" s="149">
        <f t="shared" si="1"/>
        <v>8</v>
      </c>
      <c r="R13" s="147">
        <f t="shared" si="1"/>
        <v>0</v>
      </c>
      <c r="S13" s="148">
        <f t="shared" si="1"/>
        <v>4</v>
      </c>
      <c r="T13" s="150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51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</row>
    <row r="18" spans="2:20" ht="36" customHeight="1">
      <c r="B18" s="32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</sheetData>
  <sheetProtection password="CC26" sheet="1" objects="1" scenarios="1"/>
  <mergeCells count="19">
    <mergeCell ref="E8:G8"/>
    <mergeCell ref="H8:J8"/>
    <mergeCell ref="K8:M8"/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6" t="s">
        <v>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</row>
    <row r="3" spans="2:20" ht="19.5" customHeight="1" thickBot="1">
      <c r="B3" s="5" t="s">
        <v>1</v>
      </c>
      <c r="C3" s="46"/>
      <c r="D3" s="197" t="s">
        <v>68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9"/>
      <c r="Q3" s="200" t="s">
        <v>40</v>
      </c>
      <c r="R3" s="201"/>
      <c r="S3" s="197" t="s">
        <v>69</v>
      </c>
      <c r="T3" s="202"/>
    </row>
    <row r="4" spans="2:20" ht="19.5" customHeight="1" thickTop="1">
      <c r="B4" s="6" t="s">
        <v>3</v>
      </c>
      <c r="C4" s="7"/>
      <c r="D4" s="203" t="s">
        <v>129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5"/>
      <c r="Q4" s="206" t="s">
        <v>14</v>
      </c>
      <c r="R4" s="207"/>
      <c r="S4" s="208" t="s">
        <v>157</v>
      </c>
      <c r="T4" s="209"/>
    </row>
    <row r="5" spans="2:20" ht="19.5" customHeight="1">
      <c r="B5" s="6" t="s">
        <v>4</v>
      </c>
      <c r="C5" s="47"/>
      <c r="D5" s="225" t="s">
        <v>163</v>
      </c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7"/>
      <c r="Q5" s="184" t="s">
        <v>2</v>
      </c>
      <c r="R5" s="185"/>
      <c r="S5" s="186" t="s">
        <v>162</v>
      </c>
      <c r="T5" s="187"/>
    </row>
    <row r="6" spans="2:20" ht="19.5" customHeight="1" thickBot="1">
      <c r="B6" s="8" t="s">
        <v>5</v>
      </c>
      <c r="C6" s="9"/>
      <c r="D6" s="188" t="s">
        <v>132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90"/>
      <c r="Q6" s="48"/>
      <c r="R6" s="49"/>
      <c r="S6" s="90" t="s">
        <v>38</v>
      </c>
      <c r="T6" s="39" t="s">
        <v>21</v>
      </c>
    </row>
    <row r="7" spans="2:20" ht="24.75" customHeight="1">
      <c r="B7" s="10"/>
      <c r="C7" s="11" t="str">
        <f>D4</f>
        <v>TJ SLAVOJ PLZEŇ M</v>
      </c>
      <c r="D7" s="11" t="str">
        <f>D5</f>
        <v>KERAMIKA CHLUMČANY M1</v>
      </c>
      <c r="E7" s="191" t="s">
        <v>6</v>
      </c>
      <c r="F7" s="192"/>
      <c r="G7" s="192"/>
      <c r="H7" s="192"/>
      <c r="I7" s="192"/>
      <c r="J7" s="192"/>
      <c r="K7" s="192"/>
      <c r="L7" s="192"/>
      <c r="M7" s="193"/>
      <c r="N7" s="194" t="s">
        <v>15</v>
      </c>
      <c r="O7" s="195"/>
      <c r="P7" s="194" t="s">
        <v>16</v>
      </c>
      <c r="Q7" s="195"/>
      <c r="R7" s="194" t="s">
        <v>17</v>
      </c>
      <c r="S7" s="195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158</v>
      </c>
      <c r="D9" s="45" t="s">
        <v>159</v>
      </c>
      <c r="E9" s="40">
        <v>21</v>
      </c>
      <c r="F9" s="20" t="s">
        <v>18</v>
      </c>
      <c r="G9" s="41">
        <v>13</v>
      </c>
      <c r="H9" s="40">
        <v>21</v>
      </c>
      <c r="I9" s="20" t="s">
        <v>18</v>
      </c>
      <c r="J9" s="41">
        <v>17</v>
      </c>
      <c r="K9" s="40"/>
      <c r="L9" s="20" t="s">
        <v>18</v>
      </c>
      <c r="M9" s="41"/>
      <c r="N9" s="22">
        <f>E9+H9+K9</f>
        <v>42</v>
      </c>
      <c r="O9" s="23">
        <f>G9+J9+M9</f>
        <v>30</v>
      </c>
      <c r="P9" s="24">
        <f>IF(E9&gt;G9,1,0)+IF(H9&gt;J9,1,0)+IF(K9&gt;M9,1,0)</f>
        <v>2</v>
      </c>
      <c r="Q9" s="19">
        <f>IF(E9&lt;G9,1,0)+IF(H9&lt;J9,1,0)+IF(K9&lt;M9,1,0)</f>
        <v>0</v>
      </c>
      <c r="R9" s="35">
        <f aca="true" t="shared" si="0" ref="R9:S12">IF(P9=2,1,0)</f>
        <v>1</v>
      </c>
      <c r="S9" s="21">
        <f t="shared" si="0"/>
        <v>0</v>
      </c>
      <c r="T9" s="53"/>
    </row>
    <row r="10" spans="2:20" ht="30" customHeight="1">
      <c r="B10" s="18" t="s">
        <v>23</v>
      </c>
      <c r="C10" s="44" t="s">
        <v>75</v>
      </c>
      <c r="D10" s="44" t="s">
        <v>105</v>
      </c>
      <c r="E10" s="40">
        <v>22</v>
      </c>
      <c r="F10" s="19" t="s">
        <v>18</v>
      </c>
      <c r="G10" s="41">
        <v>20</v>
      </c>
      <c r="H10" s="40">
        <v>21</v>
      </c>
      <c r="I10" s="19" t="s">
        <v>18</v>
      </c>
      <c r="J10" s="41">
        <v>15</v>
      </c>
      <c r="K10" s="40"/>
      <c r="L10" s="19" t="s">
        <v>18</v>
      </c>
      <c r="M10" s="41"/>
      <c r="N10" s="22">
        <f>E10+H10+K10</f>
        <v>43</v>
      </c>
      <c r="O10" s="23">
        <f>G10+J10+M10</f>
        <v>35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55</v>
      </c>
      <c r="D11" s="44" t="s">
        <v>111</v>
      </c>
      <c r="E11" s="40">
        <v>21</v>
      </c>
      <c r="F11" s="19" t="s">
        <v>18</v>
      </c>
      <c r="G11" s="41">
        <v>6</v>
      </c>
      <c r="H11" s="40">
        <v>21</v>
      </c>
      <c r="I11" s="19" t="s">
        <v>18</v>
      </c>
      <c r="J11" s="41">
        <v>12</v>
      </c>
      <c r="K11" s="40"/>
      <c r="L11" s="19" t="s">
        <v>18</v>
      </c>
      <c r="M11" s="41"/>
      <c r="N11" s="22">
        <f>E11+H11+K11</f>
        <v>42</v>
      </c>
      <c r="O11" s="23">
        <f>G11+J11+M11</f>
        <v>18</v>
      </c>
      <c r="P11" s="24">
        <f>IF(E11&gt;G11,1,0)+IF(H11&gt;J11,1,0)+IF(K11&gt;M11,1,0)</f>
        <v>2</v>
      </c>
      <c r="Q11" s="19">
        <f>IF(E11&lt;G11,1,0)+IF(H11&lt;J11,1,0)+IF(K11&lt;M11,1,0)</f>
        <v>0</v>
      </c>
      <c r="R11" s="36">
        <f t="shared" si="0"/>
        <v>1</v>
      </c>
      <c r="S11" s="21">
        <f t="shared" si="0"/>
        <v>0</v>
      </c>
      <c r="T11" s="53"/>
    </row>
    <row r="12" spans="2:20" ht="30" customHeight="1" thickBot="1">
      <c r="B12" s="18" t="s">
        <v>24</v>
      </c>
      <c r="C12" s="44" t="s">
        <v>160</v>
      </c>
      <c r="D12" s="44" t="s">
        <v>161</v>
      </c>
      <c r="E12" s="40">
        <v>21</v>
      </c>
      <c r="F12" s="19" t="s">
        <v>18</v>
      </c>
      <c r="G12" s="41">
        <v>17</v>
      </c>
      <c r="H12" s="40">
        <v>17</v>
      </c>
      <c r="I12" s="19" t="s">
        <v>18</v>
      </c>
      <c r="J12" s="41">
        <v>21</v>
      </c>
      <c r="K12" s="40">
        <v>21</v>
      </c>
      <c r="L12" s="19" t="s">
        <v>18</v>
      </c>
      <c r="M12" s="41">
        <v>12</v>
      </c>
      <c r="N12" s="22">
        <f>E12+H12+K12</f>
        <v>59</v>
      </c>
      <c r="O12" s="23">
        <f>G12+J12+M12</f>
        <v>50</v>
      </c>
      <c r="P12" s="24">
        <f>IF(E12&gt;G12,1,0)+IF(H12&gt;J12,1,0)+IF(K12&gt;M12,1,0)</f>
        <v>2</v>
      </c>
      <c r="Q12" s="19">
        <f>IF(E12&lt;G12,1,0)+IF(H12&lt;J12,1,0)+IF(K12&lt;M12,1,0)</f>
        <v>1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179" t="str">
        <f>IF(R13&gt;S13,D4,IF(S13&gt;R13,D5,"remíza"))</f>
        <v>TJ SLAVOJ PLZEŇ M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80"/>
      <c r="N13" s="26">
        <f aca="true" t="shared" si="1" ref="N13:S13">SUM(N9:N12)</f>
        <v>186</v>
      </c>
      <c r="O13" s="27">
        <f t="shared" si="1"/>
        <v>133</v>
      </c>
      <c r="P13" s="26">
        <f t="shared" si="1"/>
        <v>8</v>
      </c>
      <c r="Q13" s="28">
        <f t="shared" si="1"/>
        <v>1</v>
      </c>
      <c r="R13" s="26">
        <f t="shared" si="1"/>
        <v>4</v>
      </c>
      <c r="S13" s="27">
        <f t="shared" si="1"/>
        <v>0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8" t="s">
        <v>0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2:20" ht="19.5" customHeight="1" thickBot="1">
      <c r="B3" s="114" t="s">
        <v>1</v>
      </c>
      <c r="C3" s="115"/>
      <c r="D3" s="219" t="s">
        <v>68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20" t="s">
        <v>40</v>
      </c>
      <c r="R3" s="220"/>
      <c r="S3" s="221" t="s">
        <v>69</v>
      </c>
      <c r="T3" s="221"/>
    </row>
    <row r="4" spans="2:20" ht="19.5" customHeight="1" thickTop="1">
      <c r="B4" s="116" t="s">
        <v>3</v>
      </c>
      <c r="C4" s="117"/>
      <c r="D4" s="222" t="s">
        <v>60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3" t="s">
        <v>14</v>
      </c>
      <c r="R4" s="223"/>
      <c r="S4" s="224" t="s">
        <v>142</v>
      </c>
      <c r="T4" s="224"/>
    </row>
    <row r="5" spans="2:20" ht="19.5" customHeight="1">
      <c r="B5" s="116" t="s">
        <v>4</v>
      </c>
      <c r="C5" s="118"/>
      <c r="D5" s="212" t="s">
        <v>42</v>
      </c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3" t="s">
        <v>2</v>
      </c>
      <c r="R5" s="213"/>
      <c r="S5" s="214" t="s">
        <v>143</v>
      </c>
      <c r="T5" s="214"/>
    </row>
    <row r="6" spans="2:20" ht="19.5" customHeight="1" thickBot="1">
      <c r="B6" s="119" t="s">
        <v>5</v>
      </c>
      <c r="C6" s="120"/>
      <c r="D6" s="215" t="s">
        <v>144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121"/>
      <c r="R6" s="122"/>
      <c r="S6" s="123" t="s">
        <v>38</v>
      </c>
      <c r="T6" s="124" t="s">
        <v>21</v>
      </c>
    </row>
    <row r="7" spans="2:20" ht="24.75" customHeight="1">
      <c r="B7" s="125"/>
      <c r="C7" s="126" t="str">
        <f>D4</f>
        <v>TJ Bílá Hora M</v>
      </c>
      <c r="D7" s="126" t="str">
        <f>D5</f>
        <v>Keramika Chlumčany M2</v>
      </c>
      <c r="E7" s="216" t="s">
        <v>6</v>
      </c>
      <c r="F7" s="216"/>
      <c r="G7" s="216"/>
      <c r="H7" s="216"/>
      <c r="I7" s="216"/>
      <c r="J7" s="216"/>
      <c r="K7" s="216"/>
      <c r="L7" s="216"/>
      <c r="M7" s="216"/>
      <c r="N7" s="217" t="s">
        <v>15</v>
      </c>
      <c r="O7" s="217"/>
      <c r="P7" s="217" t="s">
        <v>16</v>
      </c>
      <c r="Q7" s="217"/>
      <c r="R7" s="217" t="s">
        <v>17</v>
      </c>
      <c r="S7" s="217"/>
      <c r="T7" s="127" t="s">
        <v>7</v>
      </c>
    </row>
    <row r="8" spans="2:20" ht="9.75" customHeight="1" thickBot="1">
      <c r="B8" s="128"/>
      <c r="C8" s="129"/>
      <c r="D8" s="130"/>
      <c r="E8" s="210">
        <v>1</v>
      </c>
      <c r="F8" s="210"/>
      <c r="G8" s="210"/>
      <c r="H8" s="210">
        <v>2</v>
      </c>
      <c r="I8" s="210"/>
      <c r="J8" s="210"/>
      <c r="K8" s="210">
        <v>3</v>
      </c>
      <c r="L8" s="210"/>
      <c r="M8" s="210"/>
      <c r="N8" s="131"/>
      <c r="O8" s="132"/>
      <c r="P8" s="131"/>
      <c r="Q8" s="132"/>
      <c r="R8" s="131"/>
      <c r="S8" s="132"/>
      <c r="T8" s="133"/>
    </row>
    <row r="9" spans="2:20" ht="30" customHeight="1" thickTop="1">
      <c r="B9" s="134" t="s">
        <v>20</v>
      </c>
      <c r="C9" s="112" t="s">
        <v>145</v>
      </c>
      <c r="D9" s="135" t="s">
        <v>146</v>
      </c>
      <c r="E9" s="136">
        <v>21</v>
      </c>
      <c r="F9" s="137" t="s">
        <v>18</v>
      </c>
      <c r="G9" s="138">
        <v>15</v>
      </c>
      <c r="H9" s="136">
        <v>21</v>
      </c>
      <c r="I9" s="137" t="s">
        <v>18</v>
      </c>
      <c r="J9" s="138">
        <v>16</v>
      </c>
      <c r="K9" s="136"/>
      <c r="L9" s="137" t="s">
        <v>18</v>
      </c>
      <c r="M9" s="138"/>
      <c r="N9" s="139">
        <f>E9+H9+K9</f>
        <v>42</v>
      </c>
      <c r="O9" s="140">
        <f>G9+J9+M9</f>
        <v>31</v>
      </c>
      <c r="P9" s="141">
        <f>IF(E9&gt;G9,1,0)+IF(H9&gt;J9,1,0)+IF(K9&gt;M9,1,0)</f>
        <v>2</v>
      </c>
      <c r="Q9" s="142">
        <f>IF(E9&lt;G9,1,0)+IF(H9&lt;J9,1,0)+IF(K9&lt;M9,1,0)</f>
        <v>0</v>
      </c>
      <c r="R9" s="143">
        <f aca="true" t="shared" si="0" ref="R9:S12">IF(P9=2,1,0)</f>
        <v>1</v>
      </c>
      <c r="S9" s="144">
        <f t="shared" si="0"/>
        <v>0</v>
      </c>
      <c r="T9" s="145" t="s">
        <v>147</v>
      </c>
    </row>
    <row r="10" spans="2:20" ht="30" customHeight="1">
      <c r="B10" s="134" t="s">
        <v>23</v>
      </c>
      <c r="C10" s="112" t="s">
        <v>148</v>
      </c>
      <c r="D10" s="112" t="s">
        <v>149</v>
      </c>
      <c r="E10" s="136">
        <v>21</v>
      </c>
      <c r="F10" s="142" t="s">
        <v>18</v>
      </c>
      <c r="G10" s="138">
        <v>10</v>
      </c>
      <c r="H10" s="136">
        <v>20</v>
      </c>
      <c r="I10" s="142" t="s">
        <v>18</v>
      </c>
      <c r="J10" s="138">
        <v>22</v>
      </c>
      <c r="K10" s="136">
        <v>18</v>
      </c>
      <c r="L10" s="142" t="s">
        <v>18</v>
      </c>
      <c r="M10" s="138">
        <v>21</v>
      </c>
      <c r="N10" s="139">
        <f>E10+H10+K10</f>
        <v>59</v>
      </c>
      <c r="O10" s="140">
        <f>G10+J10+M10</f>
        <v>53</v>
      </c>
      <c r="P10" s="141">
        <f>IF(E10&gt;G10,1,0)+IF(H10&gt;J10,1,0)+IF(K10&gt;M10,1,0)</f>
        <v>1</v>
      </c>
      <c r="Q10" s="142">
        <f>IF(E10&lt;G10,1,0)+IF(H10&lt;J10,1,0)+IF(K10&lt;M10,1,0)</f>
        <v>2</v>
      </c>
      <c r="R10" s="146">
        <f t="shared" si="0"/>
        <v>0</v>
      </c>
      <c r="S10" s="144">
        <f t="shared" si="0"/>
        <v>1</v>
      </c>
      <c r="T10" s="145" t="s">
        <v>150</v>
      </c>
    </row>
    <row r="11" spans="2:20" ht="30" customHeight="1">
      <c r="B11" s="134" t="s">
        <v>19</v>
      </c>
      <c r="C11" s="112" t="s">
        <v>151</v>
      </c>
      <c r="D11" s="112" t="s">
        <v>152</v>
      </c>
      <c r="E11" s="136">
        <v>21</v>
      </c>
      <c r="F11" s="142" t="s">
        <v>18</v>
      </c>
      <c r="G11" s="138">
        <v>15</v>
      </c>
      <c r="H11" s="136">
        <v>21</v>
      </c>
      <c r="I11" s="142" t="s">
        <v>18</v>
      </c>
      <c r="J11" s="138">
        <v>19</v>
      </c>
      <c r="K11" s="136"/>
      <c r="L11" s="142" t="s">
        <v>18</v>
      </c>
      <c r="M11" s="138"/>
      <c r="N11" s="139">
        <f>E11+H11+K11</f>
        <v>42</v>
      </c>
      <c r="O11" s="140">
        <f>G11+J11+M11</f>
        <v>34</v>
      </c>
      <c r="P11" s="141">
        <f>IF(E11&gt;G11,1,0)+IF(H11&gt;J11,1,0)+IF(K11&gt;M11,1,0)</f>
        <v>2</v>
      </c>
      <c r="Q11" s="142">
        <f>IF(E11&lt;G11,1,0)+IF(H11&lt;J11,1,0)+IF(K11&lt;M11,1,0)</f>
        <v>0</v>
      </c>
      <c r="R11" s="146">
        <f t="shared" si="0"/>
        <v>1</v>
      </c>
      <c r="S11" s="144">
        <f t="shared" si="0"/>
        <v>0</v>
      </c>
      <c r="T11" s="145" t="s">
        <v>107</v>
      </c>
    </row>
    <row r="12" spans="2:20" ht="30" customHeight="1" thickBot="1">
      <c r="B12" s="134" t="s">
        <v>24</v>
      </c>
      <c r="C12" s="112" t="s">
        <v>153</v>
      </c>
      <c r="D12" s="112" t="s">
        <v>154</v>
      </c>
      <c r="E12" s="136">
        <v>21</v>
      </c>
      <c r="F12" s="142" t="s">
        <v>18</v>
      </c>
      <c r="G12" s="138">
        <v>15</v>
      </c>
      <c r="H12" s="136">
        <v>21</v>
      </c>
      <c r="I12" s="142" t="s">
        <v>18</v>
      </c>
      <c r="J12" s="138">
        <v>18</v>
      </c>
      <c r="K12" s="136"/>
      <c r="L12" s="142" t="s">
        <v>18</v>
      </c>
      <c r="M12" s="138"/>
      <c r="N12" s="139">
        <f>E12+H12+K12</f>
        <v>42</v>
      </c>
      <c r="O12" s="140">
        <f>G12+J12+M12</f>
        <v>33</v>
      </c>
      <c r="P12" s="141">
        <f>IF(E12&gt;G12,1,0)+IF(H12&gt;J12,1,0)+IF(K12&gt;M12,1,0)</f>
        <v>2</v>
      </c>
      <c r="Q12" s="142">
        <f>IF(E12&lt;G12,1,0)+IF(H12&lt;J12,1,0)+IF(K12&lt;M12,1,0)</f>
        <v>0</v>
      </c>
      <c r="R12" s="146">
        <f t="shared" si="0"/>
        <v>1</v>
      </c>
      <c r="S12" s="144">
        <f t="shared" si="0"/>
        <v>0</v>
      </c>
      <c r="T12" s="145" t="s">
        <v>155</v>
      </c>
    </row>
    <row r="13" spans="2:20" ht="34.5" customHeight="1" thickBot="1">
      <c r="B13" s="25" t="s">
        <v>8</v>
      </c>
      <c r="C13" s="179" t="str">
        <f>IF(R13&gt;S13,D4,IF(S13&gt;R13,D5,"remíza"))</f>
        <v>TJ Bílá Hora M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80"/>
      <c r="N13" s="147">
        <f aca="true" t="shared" si="1" ref="N13:S13">SUM(N9:N12)</f>
        <v>185</v>
      </c>
      <c r="O13" s="148">
        <f t="shared" si="1"/>
        <v>151</v>
      </c>
      <c r="P13" s="147">
        <f t="shared" si="1"/>
        <v>7</v>
      </c>
      <c r="Q13" s="149">
        <f t="shared" si="1"/>
        <v>2</v>
      </c>
      <c r="R13" s="147">
        <f t="shared" si="1"/>
        <v>3</v>
      </c>
      <c r="S13" s="148">
        <f t="shared" si="1"/>
        <v>1</v>
      </c>
      <c r="T13" s="150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51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</row>
    <row r="18" spans="2:20" ht="36" customHeight="1">
      <c r="B18" s="32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</sheetData>
  <sheetProtection password="CC26" sheet="1" objects="1" scenarios="1"/>
  <mergeCells count="19">
    <mergeCell ref="E8:G8"/>
    <mergeCell ref="H8:J8"/>
    <mergeCell ref="K8:M8"/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B13" sqref="B13:M1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6" t="s">
        <v>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</row>
    <row r="3" spans="2:20" ht="19.5" customHeight="1" thickBot="1">
      <c r="B3" s="5" t="s">
        <v>1</v>
      </c>
      <c r="C3" s="46"/>
      <c r="D3" s="197" t="s">
        <v>68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9"/>
      <c r="Q3" s="200" t="s">
        <v>40</v>
      </c>
      <c r="R3" s="201"/>
      <c r="S3" s="197" t="s">
        <v>69</v>
      </c>
      <c r="T3" s="202"/>
    </row>
    <row r="4" spans="2:20" ht="19.5" customHeight="1" thickTop="1">
      <c r="B4" s="6" t="s">
        <v>3</v>
      </c>
      <c r="C4" s="7"/>
      <c r="D4" s="203" t="s">
        <v>119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5"/>
      <c r="Q4" s="206" t="s">
        <v>14</v>
      </c>
      <c r="R4" s="207"/>
      <c r="S4" s="208" t="s">
        <v>120</v>
      </c>
      <c r="T4" s="209"/>
    </row>
    <row r="5" spans="2:20" ht="19.5" customHeight="1">
      <c r="B5" s="6" t="s">
        <v>4</v>
      </c>
      <c r="C5" s="47"/>
      <c r="D5" s="225" t="s">
        <v>52</v>
      </c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7"/>
      <c r="Q5" s="184" t="s">
        <v>2</v>
      </c>
      <c r="R5" s="185"/>
      <c r="S5" s="186" t="s">
        <v>54</v>
      </c>
      <c r="T5" s="187"/>
    </row>
    <row r="6" spans="2:20" ht="19.5" customHeight="1" thickBot="1">
      <c r="B6" s="8" t="s">
        <v>5</v>
      </c>
      <c r="C6" s="9"/>
      <c r="D6" s="188" t="s">
        <v>92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90"/>
      <c r="Q6" s="48"/>
      <c r="R6" s="49"/>
      <c r="S6" s="90" t="s">
        <v>37</v>
      </c>
      <c r="T6" s="39" t="s">
        <v>21</v>
      </c>
    </row>
    <row r="7" spans="2:20" ht="24.75" customHeight="1">
      <c r="B7" s="10"/>
      <c r="C7" s="11" t="str">
        <f>D4</f>
        <v>Keramika Chlumčany  M1</v>
      </c>
      <c r="D7" s="11" t="str">
        <f>D5</f>
        <v>SK Jupiter M</v>
      </c>
      <c r="E7" s="191" t="s">
        <v>6</v>
      </c>
      <c r="F7" s="192"/>
      <c r="G7" s="192"/>
      <c r="H7" s="192"/>
      <c r="I7" s="192"/>
      <c r="J7" s="192"/>
      <c r="K7" s="192"/>
      <c r="L7" s="192"/>
      <c r="M7" s="193"/>
      <c r="N7" s="194" t="s">
        <v>15</v>
      </c>
      <c r="O7" s="195"/>
      <c r="P7" s="194" t="s">
        <v>16</v>
      </c>
      <c r="Q7" s="195"/>
      <c r="R7" s="194" t="s">
        <v>17</v>
      </c>
      <c r="S7" s="195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93</v>
      </c>
      <c r="D9" s="45" t="s">
        <v>114</v>
      </c>
      <c r="E9" s="40">
        <v>21</v>
      </c>
      <c r="F9" s="20" t="s">
        <v>18</v>
      </c>
      <c r="G9" s="41">
        <v>15</v>
      </c>
      <c r="H9" s="40">
        <v>24</v>
      </c>
      <c r="I9" s="20" t="s">
        <v>18</v>
      </c>
      <c r="J9" s="41">
        <v>22</v>
      </c>
      <c r="K9" s="40"/>
      <c r="L9" s="20" t="s">
        <v>18</v>
      </c>
      <c r="M9" s="41"/>
      <c r="N9" s="22">
        <f>E9+H9+K9</f>
        <v>45</v>
      </c>
      <c r="O9" s="23">
        <f>G9+J9+M9</f>
        <v>37</v>
      </c>
      <c r="P9" s="24">
        <f>IF(E9&gt;G9,1,0)+IF(H9&gt;J9,1,0)+IF(K9&gt;M9,1,0)</f>
        <v>2</v>
      </c>
      <c r="Q9" s="19">
        <f>IF(E9&lt;G9,1,0)+IF(H9&lt;J9,1,0)+IF(K9&lt;M9,1,0)</f>
        <v>0</v>
      </c>
      <c r="R9" s="35">
        <f aca="true" t="shared" si="0" ref="R9:S12">IF(P9=2,1,0)</f>
        <v>1</v>
      </c>
      <c r="S9" s="21">
        <f t="shared" si="0"/>
        <v>0</v>
      </c>
      <c r="T9" s="53" t="s">
        <v>105</v>
      </c>
    </row>
    <row r="10" spans="2:20" ht="30" customHeight="1">
      <c r="B10" s="18" t="s">
        <v>23</v>
      </c>
      <c r="C10" s="44" t="s">
        <v>96</v>
      </c>
      <c r="D10" s="44" t="s">
        <v>115</v>
      </c>
      <c r="E10" s="40">
        <v>23</v>
      </c>
      <c r="F10" s="19" t="s">
        <v>18</v>
      </c>
      <c r="G10" s="41">
        <v>25</v>
      </c>
      <c r="H10" s="40">
        <v>17</v>
      </c>
      <c r="I10" s="19" t="s">
        <v>18</v>
      </c>
      <c r="J10" s="41">
        <v>21</v>
      </c>
      <c r="K10" s="40"/>
      <c r="L10" s="19" t="s">
        <v>18</v>
      </c>
      <c r="M10" s="41"/>
      <c r="N10" s="22">
        <f>E10+H10+K10</f>
        <v>40</v>
      </c>
      <c r="O10" s="23">
        <f>G10+J10+M10</f>
        <v>46</v>
      </c>
      <c r="P10" s="24">
        <f>IF(E10&gt;G10,1,0)+IF(H10&gt;J10,1,0)+IF(K10&gt;M10,1,0)</f>
        <v>0</v>
      </c>
      <c r="Q10" s="19">
        <f>IF(E10&lt;G10,1,0)+IF(H10&lt;J10,1,0)+IF(K10&lt;M10,1,0)</f>
        <v>2</v>
      </c>
      <c r="R10" s="36">
        <f t="shared" si="0"/>
        <v>0</v>
      </c>
      <c r="S10" s="21">
        <f t="shared" si="0"/>
        <v>1</v>
      </c>
      <c r="T10" s="53" t="s">
        <v>56</v>
      </c>
    </row>
    <row r="11" spans="2:20" ht="30" customHeight="1">
      <c r="B11" s="18" t="s">
        <v>19</v>
      </c>
      <c r="C11" s="44" t="s">
        <v>99</v>
      </c>
      <c r="D11" s="44" t="s">
        <v>116</v>
      </c>
      <c r="E11" s="40">
        <v>14</v>
      </c>
      <c r="F11" s="19" t="s">
        <v>18</v>
      </c>
      <c r="G11" s="41">
        <v>21</v>
      </c>
      <c r="H11" s="40">
        <v>7</v>
      </c>
      <c r="I11" s="19" t="s">
        <v>18</v>
      </c>
      <c r="J11" s="41">
        <v>21</v>
      </c>
      <c r="K11" s="40"/>
      <c r="L11" s="19" t="s">
        <v>18</v>
      </c>
      <c r="M11" s="41"/>
      <c r="N11" s="22">
        <f>E11+H11+K11</f>
        <v>21</v>
      </c>
      <c r="O11" s="23">
        <f>G11+J11+M11</f>
        <v>42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 t="s">
        <v>101</v>
      </c>
    </row>
    <row r="12" spans="2:20" ht="30" customHeight="1" thickBot="1">
      <c r="B12" s="18" t="s">
        <v>24</v>
      </c>
      <c r="C12" s="44" t="s">
        <v>102</v>
      </c>
      <c r="D12" s="44" t="s">
        <v>117</v>
      </c>
      <c r="E12" s="40">
        <v>21</v>
      </c>
      <c r="F12" s="19" t="s">
        <v>18</v>
      </c>
      <c r="G12" s="41">
        <v>12</v>
      </c>
      <c r="H12" s="40">
        <v>16</v>
      </c>
      <c r="I12" s="19" t="s">
        <v>18</v>
      </c>
      <c r="J12" s="41">
        <v>21</v>
      </c>
      <c r="K12" s="40">
        <v>21</v>
      </c>
      <c r="L12" s="19" t="s">
        <v>18</v>
      </c>
      <c r="M12" s="41">
        <v>17</v>
      </c>
      <c r="N12" s="22">
        <f>E12+H12+K12</f>
        <v>58</v>
      </c>
      <c r="O12" s="23">
        <f>G12+J12+M12</f>
        <v>50</v>
      </c>
      <c r="P12" s="24">
        <f>IF(E12&gt;G12,1,0)+IF(H12&gt;J12,1,0)+IF(K12&gt;M12,1,0)</f>
        <v>2</v>
      </c>
      <c r="Q12" s="19">
        <f>IF(E12&lt;G12,1,0)+IF(H12&lt;J12,1,0)+IF(K12&lt;M12,1,0)</f>
        <v>1</v>
      </c>
      <c r="R12" s="36">
        <f t="shared" si="0"/>
        <v>1</v>
      </c>
      <c r="S12" s="21">
        <f t="shared" si="0"/>
        <v>0</v>
      </c>
      <c r="T12" s="53" t="s">
        <v>118</v>
      </c>
    </row>
    <row r="13" spans="2:20" ht="34.5" customHeight="1" thickBot="1">
      <c r="B13" s="25" t="s">
        <v>8</v>
      </c>
      <c r="C13" s="179" t="str">
        <f>IF(R13&gt;S13,D4,IF(S13&gt;R13,D5,"remíza"))</f>
        <v>remíza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80"/>
      <c r="N13" s="26">
        <f aca="true" t="shared" si="1" ref="N13:S13">SUM(N9:N12)</f>
        <v>164</v>
      </c>
      <c r="O13" s="27">
        <f t="shared" si="1"/>
        <v>175</v>
      </c>
      <c r="P13" s="26">
        <f t="shared" si="1"/>
        <v>4</v>
      </c>
      <c r="Q13" s="28">
        <f t="shared" si="1"/>
        <v>5</v>
      </c>
      <c r="R13" s="26">
        <f t="shared" si="1"/>
        <v>2</v>
      </c>
      <c r="S13" s="27">
        <f t="shared" si="1"/>
        <v>2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D20" sqref="D20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6" t="s">
        <v>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</row>
    <row r="3" spans="2:20" ht="19.5" customHeight="1" thickBot="1">
      <c r="B3" s="5" t="s">
        <v>1</v>
      </c>
      <c r="C3" s="46"/>
      <c r="D3" s="197" t="s">
        <v>68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9"/>
      <c r="Q3" s="200" t="s">
        <v>40</v>
      </c>
      <c r="R3" s="201"/>
      <c r="S3" s="197" t="s">
        <v>69</v>
      </c>
      <c r="T3" s="202"/>
    </row>
    <row r="4" spans="2:20" ht="19.5" customHeight="1" thickTop="1">
      <c r="B4" s="6" t="s">
        <v>3</v>
      </c>
      <c r="C4" s="7"/>
      <c r="D4" s="203" t="s">
        <v>128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5"/>
      <c r="Q4" s="206" t="s">
        <v>14</v>
      </c>
      <c r="R4" s="207"/>
      <c r="S4" s="208" t="s">
        <v>120</v>
      </c>
      <c r="T4" s="209"/>
    </row>
    <row r="5" spans="2:20" ht="19.5" customHeight="1">
      <c r="B5" s="6" t="s">
        <v>4</v>
      </c>
      <c r="C5" s="47"/>
      <c r="D5" s="181" t="s">
        <v>59</v>
      </c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3"/>
      <c r="Q5" s="184" t="s">
        <v>2</v>
      </c>
      <c r="R5" s="185"/>
      <c r="S5" s="186" t="s">
        <v>125</v>
      </c>
      <c r="T5" s="187"/>
    </row>
    <row r="6" spans="2:20" ht="19.5" customHeight="1" thickBot="1">
      <c r="B6" s="8" t="s">
        <v>5</v>
      </c>
      <c r="C6" s="9"/>
      <c r="D6" s="188" t="s">
        <v>92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90"/>
      <c r="Q6" s="48"/>
      <c r="R6" s="49"/>
      <c r="S6" s="90" t="s">
        <v>37</v>
      </c>
      <c r="T6" s="39" t="s">
        <v>21</v>
      </c>
    </row>
    <row r="7" spans="2:20" ht="24.75" customHeight="1">
      <c r="B7" s="10"/>
      <c r="C7" s="11" t="str">
        <f>D4</f>
        <v>Keramnika Chlumčany M2</v>
      </c>
      <c r="D7" s="11" t="str">
        <f>D5</f>
        <v>TJ Slavoj Plzeň M</v>
      </c>
      <c r="E7" s="191" t="s">
        <v>6</v>
      </c>
      <c r="F7" s="192"/>
      <c r="G7" s="192"/>
      <c r="H7" s="192"/>
      <c r="I7" s="192"/>
      <c r="J7" s="192"/>
      <c r="K7" s="192"/>
      <c r="L7" s="192"/>
      <c r="M7" s="193"/>
      <c r="N7" s="194" t="s">
        <v>15</v>
      </c>
      <c r="O7" s="195"/>
      <c r="P7" s="194" t="s">
        <v>16</v>
      </c>
      <c r="Q7" s="195"/>
      <c r="R7" s="194" t="s">
        <v>17</v>
      </c>
      <c r="S7" s="195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5" t="s">
        <v>94</v>
      </c>
      <c r="D9" s="45" t="s">
        <v>126</v>
      </c>
      <c r="E9" s="40">
        <v>15</v>
      </c>
      <c r="F9" s="20" t="s">
        <v>18</v>
      </c>
      <c r="G9" s="41">
        <v>21</v>
      </c>
      <c r="H9" s="40">
        <v>10</v>
      </c>
      <c r="I9" s="20" t="s">
        <v>18</v>
      </c>
      <c r="J9" s="41">
        <v>21</v>
      </c>
      <c r="K9" s="40"/>
      <c r="L9" s="20" t="s">
        <v>18</v>
      </c>
      <c r="M9" s="41"/>
      <c r="N9" s="22">
        <f>E9+H9+K9</f>
        <v>25</v>
      </c>
      <c r="O9" s="23">
        <f>G9+J9+M9</f>
        <v>42</v>
      </c>
      <c r="P9" s="24">
        <f>IF(E9&gt;G9,1,0)+IF(H9&gt;J9,1,0)+IF(K9&gt;M9,1,0)</f>
        <v>0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 t="s">
        <v>121</v>
      </c>
    </row>
    <row r="10" spans="2:20" ht="30" customHeight="1">
      <c r="B10" s="18" t="s">
        <v>23</v>
      </c>
      <c r="C10" s="44" t="s">
        <v>97</v>
      </c>
      <c r="D10" s="44" t="s">
        <v>75</v>
      </c>
      <c r="E10" s="40">
        <v>14</v>
      </c>
      <c r="F10" s="19" t="s">
        <v>18</v>
      </c>
      <c r="G10" s="41">
        <v>21</v>
      </c>
      <c r="H10" s="40">
        <v>9</v>
      </c>
      <c r="I10" s="19" t="s">
        <v>18</v>
      </c>
      <c r="J10" s="41">
        <v>21</v>
      </c>
      <c r="K10" s="40"/>
      <c r="L10" s="19" t="s">
        <v>18</v>
      </c>
      <c r="M10" s="41"/>
      <c r="N10" s="22">
        <f>E10+H10+K10</f>
        <v>23</v>
      </c>
      <c r="O10" s="23">
        <f>G10+J10+M10</f>
        <v>42</v>
      </c>
      <c r="P10" s="24">
        <f>IF(E10&gt;G10,1,0)+IF(H10&gt;J10,1,0)+IF(K10&gt;M10,1,0)</f>
        <v>0</v>
      </c>
      <c r="Q10" s="19">
        <f>IF(E10&lt;G10,1,0)+IF(H10&lt;J10,1,0)+IF(K10&lt;M10,1,0)</f>
        <v>2</v>
      </c>
      <c r="R10" s="36">
        <f t="shared" si="0"/>
        <v>0</v>
      </c>
      <c r="S10" s="21">
        <f t="shared" si="0"/>
        <v>1</v>
      </c>
      <c r="T10" s="53" t="s">
        <v>122</v>
      </c>
    </row>
    <row r="11" spans="2:20" ht="30" customHeight="1">
      <c r="B11" s="18" t="s">
        <v>19</v>
      </c>
      <c r="C11" s="44" t="s">
        <v>100</v>
      </c>
      <c r="D11" s="44" t="s">
        <v>55</v>
      </c>
      <c r="E11" s="40">
        <v>22</v>
      </c>
      <c r="F11" s="19" t="s">
        <v>18</v>
      </c>
      <c r="G11" s="41">
        <v>20</v>
      </c>
      <c r="H11" s="40">
        <v>21</v>
      </c>
      <c r="I11" s="19" t="s">
        <v>18</v>
      </c>
      <c r="J11" s="41">
        <v>19</v>
      </c>
      <c r="K11" s="40"/>
      <c r="L11" s="19" t="s">
        <v>18</v>
      </c>
      <c r="M11" s="41"/>
      <c r="N11" s="22">
        <f>E11+H11+K11</f>
        <v>43</v>
      </c>
      <c r="O11" s="23">
        <f>G11+J11+M11</f>
        <v>39</v>
      </c>
      <c r="P11" s="24">
        <f>IF(E11&gt;G11,1,0)+IF(H11&gt;J11,1,0)+IF(K11&gt;M11,1,0)</f>
        <v>2</v>
      </c>
      <c r="Q11" s="19">
        <f>IF(E11&lt;G11,1,0)+IF(H11&lt;J11,1,0)+IF(K11&lt;M11,1,0)</f>
        <v>0</v>
      </c>
      <c r="R11" s="36">
        <f t="shared" si="0"/>
        <v>1</v>
      </c>
      <c r="S11" s="21">
        <f t="shared" si="0"/>
        <v>0</v>
      </c>
      <c r="T11" s="53" t="s">
        <v>98</v>
      </c>
    </row>
    <row r="12" spans="2:20" ht="30" customHeight="1" thickBot="1">
      <c r="B12" s="18" t="s">
        <v>24</v>
      </c>
      <c r="C12" s="44" t="s">
        <v>103</v>
      </c>
      <c r="D12" s="44" t="s">
        <v>127</v>
      </c>
      <c r="E12" s="40">
        <v>21</v>
      </c>
      <c r="F12" s="19" t="s">
        <v>18</v>
      </c>
      <c r="G12" s="41">
        <v>18</v>
      </c>
      <c r="H12" s="40">
        <v>19</v>
      </c>
      <c r="I12" s="19" t="s">
        <v>18</v>
      </c>
      <c r="J12" s="41">
        <v>21</v>
      </c>
      <c r="K12" s="40">
        <v>14</v>
      </c>
      <c r="L12" s="19" t="s">
        <v>18</v>
      </c>
      <c r="M12" s="41">
        <v>21</v>
      </c>
      <c r="N12" s="22">
        <f>E12+H12+K12</f>
        <v>54</v>
      </c>
      <c r="O12" s="23">
        <f>G12+J12+M12</f>
        <v>60</v>
      </c>
      <c r="P12" s="24">
        <f>IF(E12&gt;G12,1,0)+IF(H12&gt;J12,1,0)+IF(K12&gt;M12,1,0)</f>
        <v>1</v>
      </c>
      <c r="Q12" s="19">
        <f>IF(E12&lt;G12,1,0)+IF(H12&lt;J12,1,0)+IF(K12&lt;M12,1,0)</f>
        <v>2</v>
      </c>
      <c r="R12" s="36">
        <f t="shared" si="0"/>
        <v>0</v>
      </c>
      <c r="S12" s="21">
        <f t="shared" si="0"/>
        <v>1</v>
      </c>
      <c r="T12" s="53" t="s">
        <v>118</v>
      </c>
    </row>
    <row r="13" spans="2:20" ht="34.5" customHeight="1" thickBot="1">
      <c r="B13" s="25" t="s">
        <v>8</v>
      </c>
      <c r="C13" s="179" t="str">
        <f>IF(R13&gt;S13,D4,IF(S13&gt;R13,D5,"remíza"))</f>
        <v>TJ Slavoj Plzeň M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80"/>
      <c r="N13" s="26">
        <f aca="true" t="shared" si="1" ref="N13:S13">SUM(N9:N12)</f>
        <v>145</v>
      </c>
      <c r="O13" s="27">
        <f t="shared" si="1"/>
        <v>183</v>
      </c>
      <c r="P13" s="26">
        <f t="shared" si="1"/>
        <v>3</v>
      </c>
      <c r="Q13" s="28">
        <f t="shared" si="1"/>
        <v>6</v>
      </c>
      <c r="R13" s="26">
        <f t="shared" si="1"/>
        <v>1</v>
      </c>
      <c r="S13" s="27">
        <f t="shared" si="1"/>
        <v>3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6" t="s">
        <v>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</row>
    <row r="3" spans="2:20" ht="19.5" customHeight="1" thickBot="1">
      <c r="B3" s="5" t="s">
        <v>1</v>
      </c>
      <c r="C3" s="46"/>
      <c r="D3" s="197" t="s">
        <v>68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9"/>
      <c r="Q3" s="200" t="s">
        <v>40</v>
      </c>
      <c r="R3" s="201"/>
      <c r="S3" s="197" t="s">
        <v>69</v>
      </c>
      <c r="T3" s="202"/>
    </row>
    <row r="4" spans="2:20" ht="19.5" customHeight="1" thickTop="1">
      <c r="B4" s="6" t="s">
        <v>3</v>
      </c>
      <c r="C4" s="7"/>
      <c r="D4" s="203" t="s">
        <v>42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5"/>
      <c r="Q4" s="206" t="s">
        <v>14</v>
      </c>
      <c r="R4" s="207"/>
      <c r="S4" s="208" t="s">
        <v>120</v>
      </c>
      <c r="T4" s="209"/>
    </row>
    <row r="5" spans="2:20" ht="19.5" customHeight="1">
      <c r="B5" s="6" t="s">
        <v>4</v>
      </c>
      <c r="C5" s="47"/>
      <c r="D5" s="181" t="s">
        <v>52</v>
      </c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3"/>
      <c r="Q5" s="184" t="s">
        <v>2</v>
      </c>
      <c r="R5" s="185"/>
      <c r="S5" s="186" t="s">
        <v>54</v>
      </c>
      <c r="T5" s="187"/>
    </row>
    <row r="6" spans="2:20" ht="19.5" customHeight="1" thickBot="1">
      <c r="B6" s="8" t="s">
        <v>5</v>
      </c>
      <c r="C6" s="9"/>
      <c r="D6" s="188" t="s">
        <v>92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90"/>
      <c r="Q6" s="48"/>
      <c r="R6" s="49"/>
      <c r="S6" s="90" t="s">
        <v>37</v>
      </c>
      <c r="T6" s="39" t="s">
        <v>21</v>
      </c>
    </row>
    <row r="7" spans="2:20" ht="24.75" customHeight="1">
      <c r="B7" s="10"/>
      <c r="C7" s="11" t="str">
        <f>D4</f>
        <v>Keramika Chlumčany M2</v>
      </c>
      <c r="D7" s="11" t="str">
        <f>D5</f>
        <v>SK Jupiter M</v>
      </c>
      <c r="E7" s="191" t="s">
        <v>6</v>
      </c>
      <c r="F7" s="192"/>
      <c r="G7" s="192"/>
      <c r="H7" s="192"/>
      <c r="I7" s="192"/>
      <c r="J7" s="192"/>
      <c r="K7" s="192"/>
      <c r="L7" s="192"/>
      <c r="M7" s="193"/>
      <c r="N7" s="194" t="s">
        <v>15</v>
      </c>
      <c r="O7" s="195"/>
      <c r="P7" s="194" t="s">
        <v>16</v>
      </c>
      <c r="Q7" s="195"/>
      <c r="R7" s="194" t="s">
        <v>17</v>
      </c>
      <c r="S7" s="195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5" t="s">
        <v>94</v>
      </c>
      <c r="D9" s="45" t="s">
        <v>114</v>
      </c>
      <c r="E9" s="40">
        <v>7</v>
      </c>
      <c r="F9" s="20" t="s">
        <v>18</v>
      </c>
      <c r="G9" s="41">
        <v>21</v>
      </c>
      <c r="H9" s="40">
        <v>15</v>
      </c>
      <c r="I9" s="20" t="s">
        <v>18</v>
      </c>
      <c r="J9" s="41">
        <v>21</v>
      </c>
      <c r="K9" s="40"/>
      <c r="L9" s="20" t="s">
        <v>18</v>
      </c>
      <c r="M9" s="41"/>
      <c r="N9" s="22">
        <f>E9+H9+K9</f>
        <v>22</v>
      </c>
      <c r="O9" s="23">
        <f>G9+J9+M9</f>
        <v>42</v>
      </c>
      <c r="P9" s="24">
        <f>IF(E9&gt;G9,1,0)+IF(H9&gt;J9,1,0)+IF(K9&gt;M9,1,0)</f>
        <v>0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 t="s">
        <v>121</v>
      </c>
    </row>
    <row r="10" spans="2:20" ht="30" customHeight="1">
      <c r="B10" s="18" t="s">
        <v>23</v>
      </c>
      <c r="C10" s="44" t="s">
        <v>97</v>
      </c>
      <c r="D10" s="44" t="s">
        <v>115</v>
      </c>
      <c r="E10" s="40">
        <v>10</v>
      </c>
      <c r="F10" s="19" t="s">
        <v>18</v>
      </c>
      <c r="G10" s="41">
        <v>21</v>
      </c>
      <c r="H10" s="40">
        <v>8</v>
      </c>
      <c r="I10" s="19" t="s">
        <v>18</v>
      </c>
      <c r="J10" s="41">
        <v>21</v>
      </c>
      <c r="K10" s="40"/>
      <c r="L10" s="19" t="s">
        <v>18</v>
      </c>
      <c r="M10" s="41"/>
      <c r="N10" s="22">
        <f>E10+H10+K10</f>
        <v>18</v>
      </c>
      <c r="O10" s="23">
        <f>G10+J10+M10</f>
        <v>42</v>
      </c>
      <c r="P10" s="24">
        <f>IF(E10&gt;G10,1,0)+IF(H10&gt;J10,1,0)+IF(K10&gt;M10,1,0)</f>
        <v>0</v>
      </c>
      <c r="Q10" s="19">
        <f>IF(E10&lt;G10,1,0)+IF(H10&lt;J10,1,0)+IF(K10&lt;M10,1,0)</f>
        <v>2</v>
      </c>
      <c r="R10" s="36">
        <f t="shared" si="0"/>
        <v>0</v>
      </c>
      <c r="S10" s="21">
        <f t="shared" si="0"/>
        <v>1</v>
      </c>
      <c r="T10" s="53" t="s">
        <v>122</v>
      </c>
    </row>
    <row r="11" spans="2:20" ht="30" customHeight="1">
      <c r="B11" s="18" t="s">
        <v>19</v>
      </c>
      <c r="C11" s="44" t="s">
        <v>100</v>
      </c>
      <c r="D11" s="44" t="s">
        <v>116</v>
      </c>
      <c r="E11" s="40">
        <v>8</v>
      </c>
      <c r="F11" s="19" t="s">
        <v>18</v>
      </c>
      <c r="G11" s="41">
        <v>21</v>
      </c>
      <c r="H11" s="40">
        <v>15</v>
      </c>
      <c r="I11" s="19" t="s">
        <v>18</v>
      </c>
      <c r="J11" s="41">
        <v>21</v>
      </c>
      <c r="K11" s="40"/>
      <c r="L11" s="19" t="s">
        <v>18</v>
      </c>
      <c r="M11" s="41"/>
      <c r="N11" s="22">
        <f>E11+H11+K11</f>
        <v>23</v>
      </c>
      <c r="O11" s="23">
        <f>G11+J11+M11</f>
        <v>42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 t="s">
        <v>98</v>
      </c>
    </row>
    <row r="12" spans="2:20" ht="30" customHeight="1" thickBot="1">
      <c r="B12" s="18" t="s">
        <v>24</v>
      </c>
      <c r="C12" s="44" t="s">
        <v>103</v>
      </c>
      <c r="D12" s="44" t="s">
        <v>117</v>
      </c>
      <c r="E12" s="40">
        <v>18</v>
      </c>
      <c r="F12" s="19" t="s">
        <v>18</v>
      </c>
      <c r="G12" s="41">
        <v>21</v>
      </c>
      <c r="H12" s="40">
        <v>16</v>
      </c>
      <c r="I12" s="19" t="s">
        <v>18</v>
      </c>
      <c r="J12" s="41">
        <v>21</v>
      </c>
      <c r="K12" s="40"/>
      <c r="L12" s="19" t="s">
        <v>18</v>
      </c>
      <c r="M12" s="41"/>
      <c r="N12" s="22">
        <f>E12+H12+K12</f>
        <v>34</v>
      </c>
      <c r="O12" s="23">
        <f>G12+J12+M12</f>
        <v>42</v>
      </c>
      <c r="P12" s="24">
        <f>IF(E12&gt;G12,1,0)+IF(H12&gt;J12,1,0)+IF(K12&gt;M12,1,0)</f>
        <v>0</v>
      </c>
      <c r="Q12" s="19">
        <f>IF(E12&lt;G12,1,0)+IF(H12&lt;J12,1,0)+IF(K12&lt;M12,1,0)</f>
        <v>2</v>
      </c>
      <c r="R12" s="36">
        <f t="shared" si="0"/>
        <v>0</v>
      </c>
      <c r="S12" s="21">
        <f t="shared" si="0"/>
        <v>1</v>
      </c>
      <c r="T12" s="53" t="s">
        <v>118</v>
      </c>
    </row>
    <row r="13" spans="2:20" ht="34.5" customHeight="1" thickBot="1">
      <c r="B13" s="25" t="s">
        <v>8</v>
      </c>
      <c r="C13" s="179" t="str">
        <f>IF(R13&gt;S13,D4,IF(S13&gt;R13,D5,"remíza"))</f>
        <v>SK Jupiter M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80"/>
      <c r="N13" s="26">
        <f aca="true" t="shared" si="1" ref="N13:S13">SUM(N9:N12)</f>
        <v>97</v>
      </c>
      <c r="O13" s="27">
        <f t="shared" si="1"/>
        <v>168</v>
      </c>
      <c r="P13" s="26">
        <f t="shared" si="1"/>
        <v>0</v>
      </c>
      <c r="Q13" s="28">
        <f t="shared" si="1"/>
        <v>8</v>
      </c>
      <c r="R13" s="26">
        <f t="shared" si="1"/>
        <v>0</v>
      </c>
      <c r="S13" s="27">
        <f t="shared" si="1"/>
        <v>4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 objects="1" scenarios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6" t="s">
        <v>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</row>
    <row r="3" spans="2:20" ht="19.5" customHeight="1" thickBot="1">
      <c r="B3" s="5" t="s">
        <v>1</v>
      </c>
      <c r="C3" s="46"/>
      <c r="D3" s="197" t="s">
        <v>68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9"/>
      <c r="Q3" s="200" t="s">
        <v>40</v>
      </c>
      <c r="R3" s="201"/>
      <c r="S3" s="197" t="s">
        <v>69</v>
      </c>
      <c r="T3" s="202"/>
    </row>
    <row r="4" spans="2:20" ht="19.5" customHeight="1" thickTop="1">
      <c r="B4" s="6" t="s">
        <v>3</v>
      </c>
      <c r="C4" s="7"/>
      <c r="D4" s="203" t="s">
        <v>129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5"/>
      <c r="Q4" s="206" t="s">
        <v>14</v>
      </c>
      <c r="R4" s="207"/>
      <c r="S4" s="208" t="s">
        <v>130</v>
      </c>
      <c r="T4" s="209"/>
    </row>
    <row r="5" spans="2:20" ht="19.5" customHeight="1">
      <c r="B5" s="6" t="s">
        <v>4</v>
      </c>
      <c r="C5" s="47"/>
      <c r="D5" s="225" t="s">
        <v>131</v>
      </c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7"/>
      <c r="Q5" s="184" t="s">
        <v>2</v>
      </c>
      <c r="R5" s="185"/>
      <c r="S5" s="186" t="s">
        <v>140</v>
      </c>
      <c r="T5" s="187"/>
    </row>
    <row r="6" spans="2:20" ht="19.5" customHeight="1" thickBot="1">
      <c r="B6" s="8" t="s">
        <v>5</v>
      </c>
      <c r="C6" s="9"/>
      <c r="D6" s="188" t="s">
        <v>132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90"/>
      <c r="Q6" s="48"/>
      <c r="R6" s="49"/>
      <c r="S6" s="90" t="s">
        <v>37</v>
      </c>
      <c r="T6" s="39" t="s">
        <v>21</v>
      </c>
    </row>
    <row r="7" spans="2:20" ht="24.75" customHeight="1">
      <c r="B7" s="10"/>
      <c r="C7" s="11" t="str">
        <f>D4</f>
        <v>TJ SLAVOJ PLZEŇ M</v>
      </c>
      <c r="D7" s="11" t="str">
        <f>D5</f>
        <v>TJ BÍLÁ HORA M</v>
      </c>
      <c r="E7" s="191" t="s">
        <v>6</v>
      </c>
      <c r="F7" s="192"/>
      <c r="G7" s="192"/>
      <c r="H7" s="192"/>
      <c r="I7" s="192"/>
      <c r="J7" s="192"/>
      <c r="K7" s="192"/>
      <c r="L7" s="192"/>
      <c r="M7" s="193"/>
      <c r="N7" s="194" t="s">
        <v>15</v>
      </c>
      <c r="O7" s="195"/>
      <c r="P7" s="194" t="s">
        <v>16</v>
      </c>
      <c r="Q7" s="195"/>
      <c r="R7" s="194" t="s">
        <v>17</v>
      </c>
      <c r="S7" s="195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133</v>
      </c>
      <c r="D9" s="45" t="s">
        <v>134</v>
      </c>
      <c r="E9" s="40">
        <v>12</v>
      </c>
      <c r="F9" s="20" t="s">
        <v>18</v>
      </c>
      <c r="G9" s="41">
        <v>21</v>
      </c>
      <c r="H9" s="40">
        <v>21</v>
      </c>
      <c r="I9" s="20" t="s">
        <v>18</v>
      </c>
      <c r="J9" s="41">
        <v>17</v>
      </c>
      <c r="K9" s="40">
        <v>21</v>
      </c>
      <c r="L9" s="20" t="s">
        <v>18</v>
      </c>
      <c r="M9" s="41">
        <v>13</v>
      </c>
      <c r="N9" s="22">
        <f>E9+H9+K9</f>
        <v>54</v>
      </c>
      <c r="O9" s="23">
        <f>G9+J9+M9</f>
        <v>51</v>
      </c>
      <c r="P9" s="24">
        <f>IF(E9&gt;G9,1,0)+IF(H9&gt;J9,1,0)+IF(K9&gt;M9,1,0)</f>
        <v>2</v>
      </c>
      <c r="Q9" s="19">
        <f>IF(E9&lt;G9,1,0)+IF(H9&lt;J9,1,0)+IF(K9&lt;M9,1,0)</f>
        <v>1</v>
      </c>
      <c r="R9" s="35">
        <f aca="true" t="shared" si="0" ref="R9:S12">IF(P9=2,1,0)</f>
        <v>1</v>
      </c>
      <c r="S9" s="21">
        <f t="shared" si="0"/>
        <v>0</v>
      </c>
      <c r="T9" s="53"/>
    </row>
    <row r="10" spans="2:20" ht="30" customHeight="1">
      <c r="B10" s="18" t="s">
        <v>23</v>
      </c>
      <c r="C10" s="44" t="s">
        <v>135</v>
      </c>
      <c r="D10" s="44" t="s">
        <v>136</v>
      </c>
      <c r="E10" s="40">
        <v>15</v>
      </c>
      <c r="F10" s="19" t="s">
        <v>18</v>
      </c>
      <c r="G10" s="41">
        <v>21</v>
      </c>
      <c r="H10" s="40">
        <v>18</v>
      </c>
      <c r="I10" s="19" t="s">
        <v>18</v>
      </c>
      <c r="J10" s="41">
        <v>21</v>
      </c>
      <c r="K10" s="40"/>
      <c r="L10" s="19" t="s">
        <v>18</v>
      </c>
      <c r="M10" s="41"/>
      <c r="N10" s="22">
        <f>E10+H10+K10</f>
        <v>33</v>
      </c>
      <c r="O10" s="23">
        <f>G10+J10+M10</f>
        <v>42</v>
      </c>
      <c r="P10" s="24">
        <f>IF(E10&gt;G10,1,0)+IF(H10&gt;J10,1,0)+IF(K10&gt;M10,1,0)</f>
        <v>0</v>
      </c>
      <c r="Q10" s="19">
        <f>IF(E10&lt;G10,1,0)+IF(H10&lt;J10,1,0)+IF(K10&lt;M10,1,0)</f>
        <v>2</v>
      </c>
      <c r="R10" s="36">
        <f t="shared" si="0"/>
        <v>0</v>
      </c>
      <c r="S10" s="21">
        <f t="shared" si="0"/>
        <v>1</v>
      </c>
      <c r="T10" s="53"/>
    </row>
    <row r="11" spans="2:20" ht="30" customHeight="1">
      <c r="B11" s="18" t="s">
        <v>19</v>
      </c>
      <c r="C11" s="44" t="s">
        <v>55</v>
      </c>
      <c r="D11" s="44" t="s">
        <v>137</v>
      </c>
      <c r="E11" s="40">
        <v>21</v>
      </c>
      <c r="F11" s="19" t="s">
        <v>18</v>
      </c>
      <c r="G11" s="41">
        <v>16</v>
      </c>
      <c r="H11" s="40">
        <v>15</v>
      </c>
      <c r="I11" s="19" t="s">
        <v>18</v>
      </c>
      <c r="J11" s="41">
        <v>21</v>
      </c>
      <c r="K11" s="40">
        <v>21</v>
      </c>
      <c r="L11" s="19" t="s">
        <v>18</v>
      </c>
      <c r="M11" s="41">
        <v>23</v>
      </c>
      <c r="N11" s="22">
        <f>E11+H11+K11</f>
        <v>57</v>
      </c>
      <c r="O11" s="23">
        <f>G11+J11+M11</f>
        <v>60</v>
      </c>
      <c r="P11" s="24">
        <f>IF(E11&gt;G11,1,0)+IF(H11&gt;J11,1,0)+IF(K11&gt;M11,1,0)</f>
        <v>1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/>
    </row>
    <row r="12" spans="2:20" ht="30" customHeight="1" thickBot="1">
      <c r="B12" s="18" t="s">
        <v>24</v>
      </c>
      <c r="C12" s="44" t="s">
        <v>138</v>
      </c>
      <c r="D12" s="44" t="s">
        <v>139</v>
      </c>
      <c r="E12" s="40">
        <v>15</v>
      </c>
      <c r="F12" s="19" t="s">
        <v>18</v>
      </c>
      <c r="G12" s="41">
        <v>21</v>
      </c>
      <c r="H12" s="40">
        <v>21</v>
      </c>
      <c r="I12" s="19" t="s">
        <v>18</v>
      </c>
      <c r="J12" s="41">
        <v>14</v>
      </c>
      <c r="K12" s="40">
        <v>19</v>
      </c>
      <c r="L12" s="19" t="s">
        <v>18</v>
      </c>
      <c r="M12" s="41">
        <v>21</v>
      </c>
      <c r="N12" s="22">
        <f>E12+H12+K12</f>
        <v>55</v>
      </c>
      <c r="O12" s="23">
        <f>G12+J12+M12</f>
        <v>56</v>
      </c>
      <c r="P12" s="24">
        <f>IF(E12&gt;G12,1,0)+IF(H12&gt;J12,1,0)+IF(K12&gt;M12,1,0)</f>
        <v>1</v>
      </c>
      <c r="Q12" s="19">
        <f>IF(E12&lt;G12,1,0)+IF(H12&lt;J12,1,0)+IF(K12&lt;M12,1,0)</f>
        <v>2</v>
      </c>
      <c r="R12" s="36">
        <f t="shared" si="0"/>
        <v>0</v>
      </c>
      <c r="S12" s="21">
        <f t="shared" si="0"/>
        <v>1</v>
      </c>
      <c r="T12" s="53"/>
    </row>
    <row r="13" spans="2:20" ht="34.5" customHeight="1" thickBot="1">
      <c r="B13" s="25" t="s">
        <v>8</v>
      </c>
      <c r="C13" s="179" t="str">
        <f>IF(R13&gt;S13,D4,IF(S13&gt;R13,D5,"remíza"))</f>
        <v>TJ BÍLÁ HORA M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80"/>
      <c r="N13" s="26">
        <f aca="true" t="shared" si="1" ref="N13:S13">SUM(N9:N12)</f>
        <v>199</v>
      </c>
      <c r="O13" s="27">
        <f t="shared" si="1"/>
        <v>209</v>
      </c>
      <c r="P13" s="26">
        <f t="shared" si="1"/>
        <v>4</v>
      </c>
      <c r="Q13" s="28">
        <f t="shared" si="1"/>
        <v>7</v>
      </c>
      <c r="R13" s="26">
        <f t="shared" si="1"/>
        <v>1</v>
      </c>
      <c r="S13" s="27">
        <f t="shared" si="1"/>
        <v>3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6" t="s">
        <v>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</row>
    <row r="3" spans="2:20" ht="19.5" customHeight="1" thickBot="1">
      <c r="B3" s="5" t="s">
        <v>1</v>
      </c>
      <c r="C3" s="46"/>
      <c r="D3" s="197" t="s">
        <v>68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9"/>
      <c r="Q3" s="200" t="s">
        <v>40</v>
      </c>
      <c r="R3" s="201"/>
      <c r="S3" s="197" t="s">
        <v>69</v>
      </c>
      <c r="T3" s="202"/>
    </row>
    <row r="4" spans="2:20" ht="19.5" customHeight="1" thickTop="1">
      <c r="B4" s="6" t="s">
        <v>3</v>
      </c>
      <c r="C4" s="7"/>
      <c r="D4" s="203" t="s">
        <v>41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5"/>
      <c r="Q4" s="206" t="s">
        <v>14</v>
      </c>
      <c r="R4" s="207"/>
      <c r="S4" s="208" t="s">
        <v>79</v>
      </c>
      <c r="T4" s="209"/>
    </row>
    <row r="5" spans="2:20" ht="19.5" customHeight="1">
      <c r="B5" s="6" t="s">
        <v>4</v>
      </c>
      <c r="C5" s="47"/>
      <c r="D5" s="181" t="s">
        <v>42</v>
      </c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3"/>
      <c r="Q5" s="184" t="s">
        <v>2</v>
      </c>
      <c r="R5" s="185"/>
      <c r="S5" s="186" t="s">
        <v>54</v>
      </c>
      <c r="T5" s="187"/>
    </row>
    <row r="6" spans="2:20" ht="19.5" customHeight="1" thickBot="1">
      <c r="B6" s="8" t="s">
        <v>5</v>
      </c>
      <c r="C6" s="9"/>
      <c r="D6" s="188" t="s">
        <v>92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90"/>
      <c r="Q6" s="48"/>
      <c r="R6" s="49"/>
      <c r="S6" s="90" t="s">
        <v>22</v>
      </c>
      <c r="T6" s="39" t="s">
        <v>21</v>
      </c>
    </row>
    <row r="7" spans="2:20" ht="24.75" customHeight="1">
      <c r="B7" s="10"/>
      <c r="C7" s="11" t="str">
        <f>D4</f>
        <v>Keramika Chlumčany M1</v>
      </c>
      <c r="D7" s="11" t="str">
        <f>D5</f>
        <v>Keramika Chlumčany M2</v>
      </c>
      <c r="E7" s="191" t="s">
        <v>6</v>
      </c>
      <c r="F7" s="192"/>
      <c r="G7" s="192"/>
      <c r="H7" s="192"/>
      <c r="I7" s="192"/>
      <c r="J7" s="192"/>
      <c r="K7" s="192"/>
      <c r="L7" s="192"/>
      <c r="M7" s="193"/>
      <c r="N7" s="194" t="s">
        <v>15</v>
      </c>
      <c r="O7" s="195"/>
      <c r="P7" s="194" t="s">
        <v>16</v>
      </c>
      <c r="Q7" s="195"/>
      <c r="R7" s="194" t="s">
        <v>17</v>
      </c>
      <c r="S7" s="195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93</v>
      </c>
      <c r="D9" s="45" t="s">
        <v>94</v>
      </c>
      <c r="E9" s="40">
        <v>21</v>
      </c>
      <c r="F9" s="20" t="s">
        <v>18</v>
      </c>
      <c r="G9" s="41">
        <v>13</v>
      </c>
      <c r="H9" s="40">
        <v>21</v>
      </c>
      <c r="I9" s="20" t="s">
        <v>18</v>
      </c>
      <c r="J9" s="41">
        <v>9</v>
      </c>
      <c r="K9" s="40"/>
      <c r="L9" s="20" t="s">
        <v>18</v>
      </c>
      <c r="M9" s="41"/>
      <c r="N9" s="22">
        <f>E9+H9+K9</f>
        <v>42</v>
      </c>
      <c r="O9" s="23">
        <f>G9+J9+M9</f>
        <v>22</v>
      </c>
      <c r="P9" s="24">
        <f>IF(E9&gt;G9,1,0)+IF(H9&gt;J9,1,0)+IF(K9&gt;M9,1,0)</f>
        <v>2</v>
      </c>
      <c r="Q9" s="19">
        <f>IF(E9&lt;G9,1,0)+IF(H9&lt;J9,1,0)+IF(K9&lt;M9,1,0)</f>
        <v>0</v>
      </c>
      <c r="R9" s="35">
        <f aca="true" t="shared" si="0" ref="R9:S12">IF(P9=2,1,0)</f>
        <v>1</v>
      </c>
      <c r="S9" s="21">
        <f t="shared" si="0"/>
        <v>0</v>
      </c>
      <c r="T9" s="53" t="s">
        <v>95</v>
      </c>
    </row>
    <row r="10" spans="2:20" ht="30" customHeight="1">
      <c r="B10" s="18" t="s">
        <v>23</v>
      </c>
      <c r="C10" s="44" t="s">
        <v>96</v>
      </c>
      <c r="D10" s="44" t="s">
        <v>97</v>
      </c>
      <c r="E10" s="40">
        <v>21</v>
      </c>
      <c r="F10" s="19" t="s">
        <v>18</v>
      </c>
      <c r="G10" s="41">
        <v>7</v>
      </c>
      <c r="H10" s="40">
        <v>21</v>
      </c>
      <c r="I10" s="19" t="s">
        <v>18</v>
      </c>
      <c r="J10" s="41">
        <v>9</v>
      </c>
      <c r="K10" s="40"/>
      <c r="L10" s="19" t="s">
        <v>18</v>
      </c>
      <c r="M10" s="41"/>
      <c r="N10" s="22">
        <f>E10+H10+K10</f>
        <v>42</v>
      </c>
      <c r="O10" s="23">
        <f>G10+J10+M10</f>
        <v>16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53" t="s">
        <v>98</v>
      </c>
    </row>
    <row r="11" spans="2:20" ht="30" customHeight="1">
      <c r="B11" s="18" t="s">
        <v>19</v>
      </c>
      <c r="C11" s="44" t="s">
        <v>99</v>
      </c>
      <c r="D11" s="44" t="s">
        <v>100</v>
      </c>
      <c r="E11" s="40">
        <v>18</v>
      </c>
      <c r="F11" s="19" t="s">
        <v>18</v>
      </c>
      <c r="G11" s="41">
        <v>21</v>
      </c>
      <c r="H11" s="40">
        <v>21</v>
      </c>
      <c r="I11" s="19" t="s">
        <v>18</v>
      </c>
      <c r="J11" s="41">
        <v>10</v>
      </c>
      <c r="K11" s="40">
        <v>22</v>
      </c>
      <c r="L11" s="19" t="s">
        <v>18</v>
      </c>
      <c r="M11" s="41">
        <v>20</v>
      </c>
      <c r="N11" s="22">
        <f>E11+H11+K11</f>
        <v>61</v>
      </c>
      <c r="O11" s="23">
        <f>G11+J11+M11</f>
        <v>51</v>
      </c>
      <c r="P11" s="24">
        <f>IF(E11&gt;G11,1,0)+IF(H11&gt;J11,1,0)+IF(K11&gt;M11,1,0)</f>
        <v>2</v>
      </c>
      <c r="Q11" s="19">
        <f>IF(E11&lt;G11,1,0)+IF(H11&lt;J11,1,0)+IF(K11&lt;M11,1,0)</f>
        <v>1</v>
      </c>
      <c r="R11" s="36">
        <f t="shared" si="0"/>
        <v>1</v>
      </c>
      <c r="S11" s="21">
        <f t="shared" si="0"/>
        <v>0</v>
      </c>
      <c r="T11" s="53" t="s">
        <v>101</v>
      </c>
    </row>
    <row r="12" spans="2:20" ht="30" customHeight="1" thickBot="1">
      <c r="B12" s="18" t="s">
        <v>24</v>
      </c>
      <c r="C12" s="44" t="s">
        <v>102</v>
      </c>
      <c r="D12" s="44" t="s">
        <v>103</v>
      </c>
      <c r="E12" s="40">
        <v>21</v>
      </c>
      <c r="F12" s="19" t="s">
        <v>18</v>
      </c>
      <c r="G12" s="41">
        <v>17</v>
      </c>
      <c r="H12" s="40">
        <v>21</v>
      </c>
      <c r="I12" s="19" t="s">
        <v>18</v>
      </c>
      <c r="J12" s="41">
        <v>10</v>
      </c>
      <c r="K12" s="40"/>
      <c r="L12" s="19" t="s">
        <v>18</v>
      </c>
      <c r="M12" s="41"/>
      <c r="N12" s="22">
        <f>E12+H12+K12</f>
        <v>42</v>
      </c>
      <c r="O12" s="23">
        <f>G12+J12+M12</f>
        <v>27</v>
      </c>
      <c r="P12" s="24">
        <f>IF(E12&gt;G12,1,0)+IF(H12&gt;J12,1,0)+IF(K12&gt;M12,1,0)</f>
        <v>2</v>
      </c>
      <c r="Q12" s="19">
        <f>IF(E12&lt;G12,1,0)+IF(H12&lt;J12,1,0)+IF(K12&lt;M12,1,0)</f>
        <v>0</v>
      </c>
      <c r="R12" s="36">
        <f t="shared" si="0"/>
        <v>1</v>
      </c>
      <c r="S12" s="21">
        <f t="shared" si="0"/>
        <v>0</v>
      </c>
      <c r="T12" s="53" t="s">
        <v>104</v>
      </c>
    </row>
    <row r="13" spans="2:20" ht="34.5" customHeight="1" thickBot="1">
      <c r="B13" s="25" t="s">
        <v>8</v>
      </c>
      <c r="C13" s="179" t="str">
        <f>IF(R13&gt;S13,D4,IF(S13&gt;R13,D5,"remíza"))</f>
        <v>Keramika Chlumčany M1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80"/>
      <c r="N13" s="26">
        <f aca="true" t="shared" si="1" ref="N13:S13">SUM(N9:N12)</f>
        <v>187</v>
      </c>
      <c r="O13" s="27">
        <f t="shared" si="1"/>
        <v>116</v>
      </c>
      <c r="P13" s="26">
        <f t="shared" si="1"/>
        <v>8</v>
      </c>
      <c r="Q13" s="28">
        <f t="shared" si="1"/>
        <v>1</v>
      </c>
      <c r="R13" s="26">
        <f t="shared" si="1"/>
        <v>4</v>
      </c>
      <c r="S13" s="27">
        <f t="shared" si="1"/>
        <v>0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 objects="1" scenarios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7"/>
  <sheetViews>
    <sheetView showGridLines="0" showRowColHeaders="0"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3.375" style="91" customWidth="1"/>
    <col min="2" max="2" width="17.25390625" style="91" customWidth="1"/>
    <col min="3" max="3" width="2.625" style="92" customWidth="1"/>
    <col min="4" max="4" width="18.625" style="91" customWidth="1"/>
    <col min="5" max="5" width="6.125" style="93" customWidth="1"/>
    <col min="6" max="6" width="2.875" style="91" customWidth="1"/>
    <col min="7" max="7" width="15.875" style="91" customWidth="1"/>
    <col min="8" max="8" width="2.625" style="91" customWidth="1"/>
    <col min="9" max="10" width="9.125" style="91" customWidth="1"/>
    <col min="11" max="11" width="6.125" style="91" customWidth="1"/>
    <col min="12" max="16384" width="9.125" style="91" customWidth="1"/>
  </cols>
  <sheetData>
    <row r="2" spans="2:11" ht="23.25">
      <c r="B2" s="177" t="s">
        <v>61</v>
      </c>
      <c r="C2" s="177"/>
      <c r="D2" s="177"/>
      <c r="E2" s="177"/>
      <c r="F2" s="177"/>
      <c r="G2" s="177"/>
      <c r="H2" s="177"/>
      <c r="I2" s="177"/>
      <c r="J2" s="177"/>
      <c r="K2" s="177"/>
    </row>
    <row r="3" spans="2:10" ht="12">
      <c r="B3" s="92"/>
      <c r="D3" s="92"/>
      <c r="F3" s="92"/>
      <c r="G3" s="92"/>
      <c r="H3" s="92"/>
      <c r="I3" s="92"/>
      <c r="J3" s="92"/>
    </row>
    <row r="4" spans="2:10" ht="16.5" customHeight="1">
      <c r="B4" s="175" t="s">
        <v>62</v>
      </c>
      <c r="C4" s="175"/>
      <c r="D4" s="175"/>
      <c r="E4" s="175"/>
      <c r="F4" s="175"/>
      <c r="G4" s="175"/>
      <c r="H4" s="175"/>
      <c r="I4" s="175"/>
      <c r="J4" s="175"/>
    </row>
    <row r="5" spans="2:10" ht="12" customHeight="1">
      <c r="B5" s="94"/>
      <c r="C5" s="94"/>
      <c r="D5" s="94"/>
      <c r="E5" s="94"/>
      <c r="F5" s="94"/>
      <c r="G5" s="94"/>
      <c r="H5" s="94"/>
      <c r="I5" s="94"/>
      <c r="J5" s="94"/>
    </row>
    <row r="6" spans="2:10" ht="12" customHeight="1">
      <c r="B6" s="176" t="s">
        <v>43</v>
      </c>
      <c r="C6" s="176"/>
      <c r="D6" s="176"/>
      <c r="E6" s="176" t="s">
        <v>44</v>
      </c>
      <c r="F6" s="176"/>
      <c r="G6" s="176"/>
      <c r="H6" s="176"/>
      <c r="I6" s="176"/>
      <c r="J6" s="176"/>
    </row>
    <row r="7" spans="2:11" ht="12" customHeight="1">
      <c r="B7" s="95" t="s">
        <v>46</v>
      </c>
      <c r="C7" s="96" t="s">
        <v>45</v>
      </c>
      <c r="D7" s="97" t="s">
        <v>47</v>
      </c>
      <c r="E7" s="103" t="s">
        <v>50</v>
      </c>
      <c r="F7" s="111"/>
      <c r="G7" s="95" t="s">
        <v>53</v>
      </c>
      <c r="H7" s="96" t="s">
        <v>45</v>
      </c>
      <c r="I7" s="97" t="s">
        <v>60</v>
      </c>
      <c r="J7" s="92"/>
      <c r="K7" s="103" t="s">
        <v>90</v>
      </c>
    </row>
    <row r="8" spans="2:11" ht="12">
      <c r="B8" s="95" t="s">
        <v>52</v>
      </c>
      <c r="C8" s="96" t="s">
        <v>45</v>
      </c>
      <c r="D8" s="97" t="s">
        <v>60</v>
      </c>
      <c r="E8" s="103" t="s">
        <v>91</v>
      </c>
      <c r="F8" s="111"/>
      <c r="G8" s="95" t="s">
        <v>59</v>
      </c>
      <c r="H8" s="96" t="s">
        <v>45</v>
      </c>
      <c r="I8" s="97" t="s">
        <v>52</v>
      </c>
      <c r="J8" s="92"/>
      <c r="K8" s="103" t="s">
        <v>90</v>
      </c>
    </row>
    <row r="9" spans="2:11" ht="12">
      <c r="B9" s="95" t="s">
        <v>59</v>
      </c>
      <c r="C9" s="96" t="s">
        <v>45</v>
      </c>
      <c r="D9" s="97" t="s">
        <v>63</v>
      </c>
      <c r="E9" s="96" t="s">
        <v>45</v>
      </c>
      <c r="F9" s="100"/>
      <c r="G9" s="95" t="s">
        <v>47</v>
      </c>
      <c r="H9" s="96" t="s">
        <v>45</v>
      </c>
      <c r="I9" s="97" t="s">
        <v>63</v>
      </c>
      <c r="J9" s="92"/>
      <c r="K9" s="113" t="s">
        <v>45</v>
      </c>
    </row>
    <row r="10" spans="2:10" ht="12" customHeight="1">
      <c r="B10" s="95"/>
      <c r="C10" s="96"/>
      <c r="D10" s="97"/>
      <c r="E10" s="92"/>
      <c r="F10" s="100"/>
      <c r="G10" s="95"/>
      <c r="H10" s="96"/>
      <c r="I10" s="97"/>
      <c r="J10" s="92"/>
    </row>
    <row r="11" spans="2:10" ht="16.5" customHeight="1">
      <c r="B11" s="175" t="s">
        <v>64</v>
      </c>
      <c r="C11" s="175"/>
      <c r="D11" s="175"/>
      <c r="E11" s="175"/>
      <c r="F11" s="175"/>
      <c r="G11" s="175"/>
      <c r="H11" s="175"/>
      <c r="I11" s="175"/>
      <c r="J11" s="175"/>
    </row>
    <row r="12" spans="2:10" ht="12" customHeight="1">
      <c r="B12" s="94"/>
      <c r="C12" s="94"/>
      <c r="D12" s="94"/>
      <c r="E12" s="94"/>
      <c r="F12" s="94"/>
      <c r="G12" s="94"/>
      <c r="H12" s="94"/>
      <c r="I12" s="94"/>
      <c r="J12" s="94"/>
    </row>
    <row r="13" spans="2:10" ht="12" customHeight="1">
      <c r="B13" s="176" t="s">
        <v>43</v>
      </c>
      <c r="C13" s="176"/>
      <c r="D13" s="176"/>
      <c r="E13" s="176" t="s">
        <v>44</v>
      </c>
      <c r="F13" s="176"/>
      <c r="G13" s="176"/>
      <c r="H13" s="176"/>
      <c r="I13" s="176"/>
      <c r="J13" s="176"/>
    </row>
    <row r="14" spans="2:11" ht="12" customHeight="1">
      <c r="B14" s="95" t="s">
        <v>46</v>
      </c>
      <c r="C14" s="96" t="s">
        <v>45</v>
      </c>
      <c r="D14" s="97" t="s">
        <v>52</v>
      </c>
      <c r="E14" s="103" t="s">
        <v>90</v>
      </c>
      <c r="F14" s="92"/>
      <c r="G14" s="95" t="s">
        <v>47</v>
      </c>
      <c r="H14" s="96" t="s">
        <v>45</v>
      </c>
      <c r="I14" s="97" t="s">
        <v>52</v>
      </c>
      <c r="J14" s="92"/>
      <c r="K14" s="103" t="s">
        <v>123</v>
      </c>
    </row>
    <row r="15" spans="2:12" ht="12" customHeight="1">
      <c r="B15" s="95" t="s">
        <v>47</v>
      </c>
      <c r="C15" s="96" t="s">
        <v>45</v>
      </c>
      <c r="D15" s="97" t="s">
        <v>59</v>
      </c>
      <c r="E15" s="103" t="s">
        <v>91</v>
      </c>
      <c r="F15" s="92"/>
      <c r="G15" s="95" t="s">
        <v>59</v>
      </c>
      <c r="H15" s="96" t="s">
        <v>45</v>
      </c>
      <c r="I15" s="97" t="s">
        <v>60</v>
      </c>
      <c r="J15" s="92"/>
      <c r="K15" s="103" t="s">
        <v>91</v>
      </c>
      <c r="L15" s="95"/>
    </row>
    <row r="16" spans="2:11" ht="12" customHeight="1">
      <c r="B16" s="95" t="s">
        <v>60</v>
      </c>
      <c r="C16" s="96" t="s">
        <v>45</v>
      </c>
      <c r="D16" s="97" t="s">
        <v>63</v>
      </c>
      <c r="E16" s="96" t="s">
        <v>45</v>
      </c>
      <c r="F16" s="92"/>
      <c r="G16" s="95" t="s">
        <v>46</v>
      </c>
      <c r="H16" s="96" t="s">
        <v>45</v>
      </c>
      <c r="I16" s="97" t="s">
        <v>63</v>
      </c>
      <c r="J16" s="92"/>
      <c r="K16" s="96" t="s">
        <v>45</v>
      </c>
    </row>
    <row r="17" spans="2:10" ht="12" customHeight="1">
      <c r="B17" s="95"/>
      <c r="C17" s="96"/>
      <c r="D17" s="97"/>
      <c r="E17" s="92"/>
      <c r="F17" s="100"/>
      <c r="G17" s="95"/>
      <c r="H17" s="96"/>
      <c r="I17" s="97"/>
      <c r="J17" s="92"/>
    </row>
    <row r="18" spans="2:10" ht="16.5" customHeight="1">
      <c r="B18" s="175" t="s">
        <v>65</v>
      </c>
      <c r="C18" s="175"/>
      <c r="D18" s="175"/>
      <c r="E18" s="175"/>
      <c r="F18" s="175"/>
      <c r="G18" s="175"/>
      <c r="H18" s="175"/>
      <c r="I18" s="175"/>
      <c r="J18" s="175"/>
    </row>
    <row r="19" spans="2:10" ht="12" customHeight="1">
      <c r="B19" s="94"/>
      <c r="C19" s="94"/>
      <c r="D19" s="94"/>
      <c r="E19" s="94"/>
      <c r="F19" s="94"/>
      <c r="G19" s="94"/>
      <c r="H19" s="94"/>
      <c r="I19" s="94"/>
      <c r="J19" s="94"/>
    </row>
    <row r="20" spans="2:10" ht="12" customHeight="1">
      <c r="B20" s="176" t="s">
        <v>43</v>
      </c>
      <c r="C20" s="176"/>
      <c r="D20" s="176"/>
      <c r="E20" s="176" t="s">
        <v>44</v>
      </c>
      <c r="F20" s="176"/>
      <c r="G20" s="176"/>
      <c r="H20" s="176"/>
      <c r="I20" s="176"/>
      <c r="J20" s="176"/>
    </row>
    <row r="21" spans="2:11" ht="12">
      <c r="B21" s="95" t="s">
        <v>59</v>
      </c>
      <c r="C21" s="96" t="s">
        <v>45</v>
      </c>
      <c r="D21" s="97" t="s">
        <v>46</v>
      </c>
      <c r="E21" s="103" t="s">
        <v>50</v>
      </c>
      <c r="F21" s="92"/>
      <c r="G21" s="95" t="s">
        <v>47</v>
      </c>
      <c r="H21" s="96" t="s">
        <v>45</v>
      </c>
      <c r="I21" s="97" t="s">
        <v>53</v>
      </c>
      <c r="J21" s="92"/>
      <c r="K21" s="103" t="s">
        <v>123</v>
      </c>
    </row>
    <row r="22" spans="2:11" ht="12" customHeight="1">
      <c r="B22" s="95" t="s">
        <v>60</v>
      </c>
      <c r="C22" s="96" t="s">
        <v>45</v>
      </c>
      <c r="D22" s="97" t="s">
        <v>47</v>
      </c>
      <c r="E22" s="103" t="s">
        <v>156</v>
      </c>
      <c r="F22" s="92"/>
      <c r="G22" s="95" t="s">
        <v>60</v>
      </c>
      <c r="H22" s="96" t="s">
        <v>45</v>
      </c>
      <c r="I22" s="97" t="s">
        <v>52</v>
      </c>
      <c r="J22" s="92"/>
      <c r="K22" s="103" t="s">
        <v>123</v>
      </c>
    </row>
    <row r="23" spans="2:11" ht="12" customHeight="1">
      <c r="B23" s="95" t="s">
        <v>52</v>
      </c>
      <c r="C23" s="96" t="s">
        <v>45</v>
      </c>
      <c r="D23" s="97" t="s">
        <v>63</v>
      </c>
      <c r="E23" s="96" t="s">
        <v>45</v>
      </c>
      <c r="F23" s="92"/>
      <c r="G23" s="95" t="s">
        <v>59</v>
      </c>
      <c r="H23" s="96" t="s">
        <v>45</v>
      </c>
      <c r="I23" s="97" t="s">
        <v>63</v>
      </c>
      <c r="J23" s="92"/>
      <c r="K23" s="96" t="s">
        <v>45</v>
      </c>
    </row>
    <row r="24" spans="2:10" ht="12">
      <c r="B24" s="95"/>
      <c r="C24" s="99"/>
      <c r="D24" s="97"/>
      <c r="F24" s="92"/>
      <c r="G24" s="95"/>
      <c r="H24" s="99"/>
      <c r="I24" s="98"/>
      <c r="J24" s="92"/>
    </row>
    <row r="25" spans="2:10" ht="16.5" customHeight="1">
      <c r="B25" s="175" t="s">
        <v>66</v>
      </c>
      <c r="C25" s="175"/>
      <c r="D25" s="175"/>
      <c r="E25" s="175"/>
      <c r="F25" s="175"/>
      <c r="G25" s="175"/>
      <c r="H25" s="175"/>
      <c r="I25" s="175"/>
      <c r="J25" s="175"/>
    </row>
    <row r="26" spans="2:10" ht="12" customHeight="1">
      <c r="B26" s="94"/>
      <c r="C26" s="94"/>
      <c r="D26" s="94"/>
      <c r="E26" s="94"/>
      <c r="F26" s="94"/>
      <c r="G26" s="94"/>
      <c r="H26" s="94"/>
      <c r="I26" s="94"/>
      <c r="J26" s="94"/>
    </row>
    <row r="27" spans="2:10" ht="12" customHeight="1">
      <c r="B27" s="176" t="s">
        <v>43</v>
      </c>
      <c r="C27" s="176"/>
      <c r="D27" s="176"/>
      <c r="E27" s="176" t="s">
        <v>44</v>
      </c>
      <c r="F27" s="176"/>
      <c r="G27" s="176"/>
      <c r="H27" s="176"/>
      <c r="I27" s="176"/>
      <c r="J27" s="176"/>
    </row>
    <row r="28" spans="2:11" ht="12">
      <c r="B28" s="95" t="s">
        <v>60</v>
      </c>
      <c r="C28" s="96" t="s">
        <v>45</v>
      </c>
      <c r="D28" s="97" t="s">
        <v>46</v>
      </c>
      <c r="E28" s="103" t="s">
        <v>50</v>
      </c>
      <c r="F28" s="92"/>
      <c r="G28" s="95" t="s">
        <v>52</v>
      </c>
      <c r="H28" s="96" t="s">
        <v>45</v>
      </c>
      <c r="I28" s="97" t="s">
        <v>53</v>
      </c>
      <c r="J28" s="92"/>
      <c r="K28" s="103" t="s">
        <v>50</v>
      </c>
    </row>
    <row r="29" spans="2:11" ht="12">
      <c r="B29" s="95" t="s">
        <v>52</v>
      </c>
      <c r="C29" s="96" t="s">
        <v>45</v>
      </c>
      <c r="D29" s="97" t="s">
        <v>59</v>
      </c>
      <c r="E29" s="103" t="s">
        <v>123</v>
      </c>
      <c r="F29" s="92"/>
      <c r="G29" s="95" t="s">
        <v>59</v>
      </c>
      <c r="H29" s="96" t="s">
        <v>45</v>
      </c>
      <c r="I29" s="97" t="s">
        <v>51</v>
      </c>
      <c r="J29" s="92"/>
      <c r="K29" s="103" t="s">
        <v>50</v>
      </c>
    </row>
    <row r="30" spans="1:11" ht="12">
      <c r="A30" s="92"/>
      <c r="B30" s="95" t="s">
        <v>47</v>
      </c>
      <c r="C30" s="96" t="s">
        <v>45</v>
      </c>
      <c r="D30" s="97" t="s">
        <v>63</v>
      </c>
      <c r="E30" s="96" t="s">
        <v>45</v>
      </c>
      <c r="F30" s="92"/>
      <c r="G30" s="95" t="s">
        <v>60</v>
      </c>
      <c r="H30" s="96" t="s">
        <v>45</v>
      </c>
      <c r="I30" s="97" t="s">
        <v>63</v>
      </c>
      <c r="J30" s="92"/>
      <c r="K30" s="96" t="s">
        <v>45</v>
      </c>
    </row>
    <row r="31" spans="1:10" ht="12">
      <c r="A31" s="92"/>
      <c r="B31" s="95"/>
      <c r="C31" s="96"/>
      <c r="D31" s="97"/>
      <c r="E31" s="92"/>
      <c r="F31" s="92"/>
      <c r="G31" s="95"/>
      <c r="H31" s="96"/>
      <c r="I31" s="97"/>
      <c r="J31" s="92"/>
    </row>
    <row r="32" spans="1:10" ht="16.5" customHeight="1">
      <c r="A32" s="92"/>
      <c r="B32" s="175" t="s">
        <v>67</v>
      </c>
      <c r="C32" s="175"/>
      <c r="D32" s="175"/>
      <c r="E32" s="175"/>
      <c r="F32" s="175"/>
      <c r="G32" s="175"/>
      <c r="H32" s="175"/>
      <c r="I32" s="175"/>
      <c r="J32" s="175"/>
    </row>
    <row r="33" spans="1:10" ht="12" customHeight="1">
      <c r="A33" s="92"/>
      <c r="B33" s="94"/>
      <c r="C33" s="94"/>
      <c r="D33" s="94"/>
      <c r="E33" s="94"/>
      <c r="F33" s="94"/>
      <c r="G33" s="94"/>
      <c r="H33" s="94"/>
      <c r="I33" s="94"/>
      <c r="J33" s="94"/>
    </row>
    <row r="34" spans="1:10" ht="12">
      <c r="A34" s="92"/>
      <c r="B34" s="176" t="s">
        <v>43</v>
      </c>
      <c r="C34" s="176"/>
      <c r="D34" s="176"/>
      <c r="E34" s="176" t="s">
        <v>44</v>
      </c>
      <c r="F34" s="176"/>
      <c r="G34" s="176"/>
      <c r="H34" s="176"/>
      <c r="I34" s="176"/>
      <c r="J34" s="176"/>
    </row>
    <row r="35" spans="1:11" ht="12">
      <c r="A35" s="92"/>
      <c r="B35" s="95" t="s">
        <v>52</v>
      </c>
      <c r="C35" s="96" t="s">
        <v>45</v>
      </c>
      <c r="D35" s="97" t="s">
        <v>47</v>
      </c>
      <c r="E35" s="103" t="s">
        <v>50</v>
      </c>
      <c r="F35" s="92"/>
      <c r="G35" s="95" t="s">
        <v>53</v>
      </c>
      <c r="H35" s="96" t="s">
        <v>45</v>
      </c>
      <c r="I35" s="97" t="s">
        <v>59</v>
      </c>
      <c r="J35" s="92"/>
      <c r="K35" s="103" t="s">
        <v>90</v>
      </c>
    </row>
    <row r="36" spans="1:11" ht="12">
      <c r="A36" s="92"/>
      <c r="B36" s="95" t="s">
        <v>60</v>
      </c>
      <c r="C36" s="96" t="s">
        <v>45</v>
      </c>
      <c r="D36" s="97" t="s">
        <v>59</v>
      </c>
      <c r="E36" s="103" t="s">
        <v>91</v>
      </c>
      <c r="F36" s="92"/>
      <c r="G36" s="95" t="s">
        <v>51</v>
      </c>
      <c r="H36" s="96" t="s">
        <v>45</v>
      </c>
      <c r="I36" s="97" t="s">
        <v>60</v>
      </c>
      <c r="J36" s="92"/>
      <c r="K36" s="103" t="s">
        <v>123</v>
      </c>
    </row>
    <row r="37" spans="1:11" ht="12">
      <c r="A37" s="92"/>
      <c r="B37" s="95" t="s">
        <v>46</v>
      </c>
      <c r="C37" s="96"/>
      <c r="D37" s="97" t="s">
        <v>63</v>
      </c>
      <c r="E37" s="96" t="s">
        <v>45</v>
      </c>
      <c r="F37" s="92"/>
      <c r="G37" s="95" t="s">
        <v>52</v>
      </c>
      <c r="H37" s="96" t="s">
        <v>45</v>
      </c>
      <c r="I37" s="97" t="s">
        <v>63</v>
      </c>
      <c r="J37" s="92"/>
      <c r="K37" s="96" t="s">
        <v>45</v>
      </c>
    </row>
    <row r="38" spans="1:10" ht="12">
      <c r="A38" s="92"/>
      <c r="B38" s="101"/>
      <c r="C38" s="99"/>
      <c r="D38" s="97"/>
      <c r="E38" s="92"/>
      <c r="F38" s="92"/>
      <c r="G38" s="95"/>
      <c r="H38" s="99"/>
      <c r="I38" s="97"/>
      <c r="J38" s="92"/>
    </row>
    <row r="39" spans="2:10" s="92" customFormat="1" ht="15.75">
      <c r="B39" s="175" t="s">
        <v>250</v>
      </c>
      <c r="C39" s="175"/>
      <c r="D39" s="175"/>
      <c r="E39" s="175"/>
      <c r="F39" s="175"/>
      <c r="G39" s="175"/>
      <c r="H39" s="175"/>
      <c r="I39" s="175"/>
      <c r="J39" s="175"/>
    </row>
    <row r="40" spans="2:10" s="92" customFormat="1" ht="12" customHeight="1">
      <c r="B40" s="94"/>
      <c r="C40" s="94"/>
      <c r="D40" s="94"/>
      <c r="E40" s="94"/>
      <c r="F40" s="94"/>
      <c r="G40" s="94"/>
      <c r="H40" s="94"/>
      <c r="I40" s="94"/>
      <c r="J40" s="94"/>
    </row>
    <row r="41" spans="2:10" s="92" customFormat="1" ht="12" customHeight="1">
      <c r="B41" s="176" t="s">
        <v>48</v>
      </c>
      <c r="C41" s="176"/>
      <c r="D41" s="176"/>
      <c r="E41" s="176" t="s">
        <v>49</v>
      </c>
      <c r="F41" s="176"/>
      <c r="G41" s="176"/>
      <c r="H41" s="176"/>
      <c r="I41" s="176"/>
      <c r="J41" s="176"/>
    </row>
    <row r="42" spans="2:9" s="92" customFormat="1" ht="12" customHeight="1">
      <c r="B42" s="228" t="s">
        <v>249</v>
      </c>
      <c r="C42" s="228"/>
      <c r="D42" s="228"/>
      <c r="E42" s="93"/>
      <c r="F42" s="102"/>
      <c r="G42" s="228" t="s">
        <v>249</v>
      </c>
      <c r="H42" s="228"/>
      <c r="I42" s="228"/>
    </row>
    <row r="43" spans="2:11" ht="12" customHeight="1">
      <c r="B43" s="228"/>
      <c r="C43" s="228"/>
      <c r="D43" s="228"/>
      <c r="E43" s="102"/>
      <c r="F43" s="102"/>
      <c r="G43" s="228"/>
      <c r="H43" s="228"/>
      <c r="I43" s="228"/>
      <c r="J43" s="92"/>
      <c r="K43" s="92"/>
    </row>
    <row r="44" spans="2:11" ht="12">
      <c r="B44" s="95"/>
      <c r="C44" s="96"/>
      <c r="D44" s="97"/>
      <c r="E44" s="102"/>
      <c r="F44" s="102"/>
      <c r="G44" s="95"/>
      <c r="H44" s="96"/>
      <c r="I44" s="98"/>
      <c r="J44" s="92"/>
      <c r="K44" s="92"/>
    </row>
    <row r="45" spans="2:11" ht="12">
      <c r="B45" s="92"/>
      <c r="D45" s="92"/>
      <c r="E45" s="95"/>
      <c r="F45" s="93"/>
      <c r="G45" s="92"/>
      <c r="H45" s="103"/>
      <c r="I45" s="92"/>
      <c r="J45" s="92"/>
      <c r="K45" s="92"/>
    </row>
    <row r="46" spans="2:11" ht="12">
      <c r="B46" s="92"/>
      <c r="D46" s="92"/>
      <c r="F46" s="92"/>
      <c r="G46" s="92"/>
      <c r="H46" s="92"/>
      <c r="I46" s="92"/>
      <c r="J46" s="92"/>
      <c r="K46" s="92"/>
    </row>
    <row r="47" spans="2:10" ht="12">
      <c r="B47" s="92"/>
      <c r="D47" s="92"/>
      <c r="F47" s="92"/>
      <c r="G47" s="95"/>
      <c r="H47" s="96"/>
      <c r="I47" s="97"/>
      <c r="J47" s="92"/>
    </row>
  </sheetData>
  <sheetProtection password="CC26" sheet="1"/>
  <mergeCells count="21">
    <mergeCell ref="B42:D43"/>
    <mergeCell ref="G42:I43"/>
    <mergeCell ref="B2:K2"/>
    <mergeCell ref="B4:J4"/>
    <mergeCell ref="B6:D6"/>
    <mergeCell ref="E6:J6"/>
    <mergeCell ref="B11:J11"/>
    <mergeCell ref="B13:D13"/>
    <mergeCell ref="E13:J13"/>
    <mergeCell ref="B18:J18"/>
    <mergeCell ref="B20:D20"/>
    <mergeCell ref="E20:J20"/>
    <mergeCell ref="B25:J25"/>
    <mergeCell ref="B27:D27"/>
    <mergeCell ref="E27:J27"/>
    <mergeCell ref="B32:J32"/>
    <mergeCell ref="B34:D34"/>
    <mergeCell ref="E34:J34"/>
    <mergeCell ref="B39:J39"/>
    <mergeCell ref="B41:D41"/>
    <mergeCell ref="E41:J4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6" t="s">
        <v>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</row>
    <row r="3" spans="2:20" ht="19.5" customHeight="1" thickBot="1">
      <c r="B3" s="5" t="s">
        <v>1</v>
      </c>
      <c r="C3" s="46"/>
      <c r="D3" s="197" t="s">
        <v>68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9"/>
      <c r="Q3" s="200" t="s">
        <v>40</v>
      </c>
      <c r="R3" s="201"/>
      <c r="S3" s="197" t="s">
        <v>69</v>
      </c>
      <c r="T3" s="202"/>
    </row>
    <row r="4" spans="2:20" ht="19.5" customHeight="1" thickTop="1">
      <c r="B4" s="6" t="s">
        <v>3</v>
      </c>
      <c r="C4" s="7"/>
      <c r="D4" s="203" t="s">
        <v>59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5"/>
      <c r="Q4" s="206" t="s">
        <v>14</v>
      </c>
      <c r="R4" s="207"/>
      <c r="S4" s="208" t="s">
        <v>71</v>
      </c>
      <c r="T4" s="209"/>
    </row>
    <row r="5" spans="2:20" ht="19.5" customHeight="1">
      <c r="B5" s="6" t="s">
        <v>4</v>
      </c>
      <c r="C5" s="47"/>
      <c r="D5" s="225" t="s">
        <v>52</v>
      </c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7"/>
      <c r="Q5" s="184" t="s">
        <v>2</v>
      </c>
      <c r="R5" s="185"/>
      <c r="S5" s="186" t="s">
        <v>70</v>
      </c>
      <c r="T5" s="187"/>
    </row>
    <row r="6" spans="2:20" ht="19.5" customHeight="1" thickBot="1">
      <c r="B6" s="8" t="s">
        <v>5</v>
      </c>
      <c r="C6" s="9"/>
      <c r="D6" s="188" t="s">
        <v>72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90"/>
      <c r="Q6" s="48"/>
      <c r="R6" s="49"/>
      <c r="S6" s="90" t="s">
        <v>22</v>
      </c>
      <c r="T6" s="39" t="s">
        <v>21</v>
      </c>
    </row>
    <row r="7" spans="2:20" ht="24.75" customHeight="1">
      <c r="B7" s="10"/>
      <c r="C7" s="11" t="str">
        <f>D4</f>
        <v>TJ Slavoj Plzeň M</v>
      </c>
      <c r="D7" s="11" t="str">
        <f>D5</f>
        <v>SK Jupiter M</v>
      </c>
      <c r="E7" s="191" t="s">
        <v>6</v>
      </c>
      <c r="F7" s="192"/>
      <c r="G7" s="192"/>
      <c r="H7" s="192"/>
      <c r="I7" s="192"/>
      <c r="J7" s="192"/>
      <c r="K7" s="192"/>
      <c r="L7" s="192"/>
      <c r="M7" s="193"/>
      <c r="N7" s="194" t="s">
        <v>15</v>
      </c>
      <c r="O7" s="195"/>
      <c r="P7" s="194" t="s">
        <v>16</v>
      </c>
      <c r="Q7" s="195"/>
      <c r="R7" s="194" t="s">
        <v>17</v>
      </c>
      <c r="S7" s="195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73</v>
      </c>
      <c r="D9" s="45" t="s">
        <v>74</v>
      </c>
      <c r="E9" s="40">
        <v>15</v>
      </c>
      <c r="F9" s="20" t="s">
        <v>18</v>
      </c>
      <c r="G9" s="41">
        <v>21</v>
      </c>
      <c r="H9" s="40">
        <v>17</v>
      </c>
      <c r="I9" s="20" t="s">
        <v>18</v>
      </c>
      <c r="J9" s="41">
        <v>21</v>
      </c>
      <c r="K9" s="40"/>
      <c r="L9" s="20" t="s">
        <v>18</v>
      </c>
      <c r="M9" s="41"/>
      <c r="N9" s="22">
        <f>E9+H9+K9</f>
        <v>32</v>
      </c>
      <c r="O9" s="23">
        <f>G9+J9+M9</f>
        <v>42</v>
      </c>
      <c r="P9" s="24">
        <f>IF(E9&gt;G9,1,0)+IF(H9&gt;J9,1,0)+IF(K9&gt;M9,1,0)</f>
        <v>0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/>
    </row>
    <row r="10" spans="2:20" ht="30" customHeight="1">
      <c r="B10" s="18" t="s">
        <v>23</v>
      </c>
      <c r="C10" s="44" t="s">
        <v>75</v>
      </c>
      <c r="D10" s="44" t="s">
        <v>76</v>
      </c>
      <c r="E10" s="40">
        <v>22</v>
      </c>
      <c r="F10" s="19" t="s">
        <v>18</v>
      </c>
      <c r="G10" s="41">
        <v>24</v>
      </c>
      <c r="H10" s="40">
        <v>21</v>
      </c>
      <c r="I10" s="19" t="s">
        <v>18</v>
      </c>
      <c r="J10" s="41">
        <v>19</v>
      </c>
      <c r="K10" s="40">
        <v>21</v>
      </c>
      <c r="L10" s="19" t="s">
        <v>18</v>
      </c>
      <c r="M10" s="41">
        <v>9</v>
      </c>
      <c r="N10" s="22">
        <f>E10+H10+K10</f>
        <v>64</v>
      </c>
      <c r="O10" s="23">
        <f>G10+J10+M10</f>
        <v>52</v>
      </c>
      <c r="P10" s="24">
        <f>IF(E10&gt;G10,1,0)+IF(H10&gt;J10,1,0)+IF(K10&gt;M10,1,0)</f>
        <v>2</v>
      </c>
      <c r="Q10" s="19">
        <f>IF(E10&lt;G10,1,0)+IF(H10&lt;J10,1,0)+IF(K10&lt;M10,1,0)</f>
        <v>1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55</v>
      </c>
      <c r="D11" s="44" t="s">
        <v>56</v>
      </c>
      <c r="E11" s="40">
        <v>21</v>
      </c>
      <c r="F11" s="19" t="s">
        <v>18</v>
      </c>
      <c r="G11" s="41">
        <v>11</v>
      </c>
      <c r="H11" s="40">
        <v>21</v>
      </c>
      <c r="I11" s="19" t="s">
        <v>18</v>
      </c>
      <c r="J11" s="41">
        <v>15</v>
      </c>
      <c r="K11" s="40"/>
      <c r="L11" s="19" t="s">
        <v>18</v>
      </c>
      <c r="M11" s="41"/>
      <c r="N11" s="22">
        <f>E11+H11+K11</f>
        <v>42</v>
      </c>
      <c r="O11" s="23">
        <f>G11+J11+M11</f>
        <v>26</v>
      </c>
      <c r="P11" s="24">
        <f>IF(E11&gt;G11,1,0)+IF(H11&gt;J11,1,0)+IF(K11&gt;M11,1,0)</f>
        <v>2</v>
      </c>
      <c r="Q11" s="19">
        <f>IF(E11&lt;G11,1,0)+IF(H11&lt;J11,1,0)+IF(K11&lt;M11,1,0)</f>
        <v>0</v>
      </c>
      <c r="R11" s="36">
        <f t="shared" si="0"/>
        <v>1</v>
      </c>
      <c r="S11" s="21">
        <f t="shared" si="0"/>
        <v>0</v>
      </c>
      <c r="T11" s="53"/>
    </row>
    <row r="12" spans="2:20" ht="30" customHeight="1" thickBot="1">
      <c r="B12" s="18" t="s">
        <v>24</v>
      </c>
      <c r="C12" s="44" t="s">
        <v>77</v>
      </c>
      <c r="D12" s="44" t="s">
        <v>78</v>
      </c>
      <c r="E12" s="40">
        <v>13</v>
      </c>
      <c r="F12" s="19" t="s">
        <v>18</v>
      </c>
      <c r="G12" s="41">
        <v>21</v>
      </c>
      <c r="H12" s="40">
        <v>21</v>
      </c>
      <c r="I12" s="19" t="s">
        <v>18</v>
      </c>
      <c r="J12" s="41">
        <v>17</v>
      </c>
      <c r="K12" s="40">
        <v>7</v>
      </c>
      <c r="L12" s="19" t="s">
        <v>18</v>
      </c>
      <c r="M12" s="41">
        <v>21</v>
      </c>
      <c r="N12" s="22">
        <f>E12+H12+K12</f>
        <v>41</v>
      </c>
      <c r="O12" s="23">
        <f>G12+J12+M12</f>
        <v>59</v>
      </c>
      <c r="P12" s="24">
        <f>IF(E12&gt;G12,1,0)+IF(H12&gt;J12,1,0)+IF(K12&gt;M12,1,0)</f>
        <v>1</v>
      </c>
      <c r="Q12" s="19">
        <f>IF(E12&lt;G12,1,0)+IF(H12&lt;J12,1,0)+IF(K12&lt;M12,1,0)</f>
        <v>2</v>
      </c>
      <c r="R12" s="36">
        <f t="shared" si="0"/>
        <v>0</v>
      </c>
      <c r="S12" s="21">
        <f t="shared" si="0"/>
        <v>1</v>
      </c>
      <c r="T12" s="53"/>
    </row>
    <row r="13" spans="2:20" ht="34.5" customHeight="1" thickBot="1">
      <c r="B13" s="25" t="s">
        <v>8</v>
      </c>
      <c r="C13" s="179" t="str">
        <f>IF(R13&gt;S13,D4,IF(S13&gt;R13,D5,"remíza"))</f>
        <v>remíza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80"/>
      <c r="N13" s="26">
        <f aca="true" t="shared" si="1" ref="N13:S13">SUM(N9:N12)</f>
        <v>179</v>
      </c>
      <c r="O13" s="27">
        <f t="shared" si="1"/>
        <v>179</v>
      </c>
      <c r="P13" s="26">
        <f t="shared" si="1"/>
        <v>5</v>
      </c>
      <c r="Q13" s="28">
        <f t="shared" si="1"/>
        <v>5</v>
      </c>
      <c r="R13" s="26">
        <f t="shared" si="1"/>
        <v>2</v>
      </c>
      <c r="S13" s="27">
        <f t="shared" si="1"/>
        <v>2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6" t="s">
        <v>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</row>
    <row r="3" spans="2:20" ht="19.5" customHeight="1" thickBot="1">
      <c r="B3" s="5" t="s">
        <v>1</v>
      </c>
      <c r="C3" s="46"/>
      <c r="D3" s="197" t="s">
        <v>68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9"/>
      <c r="Q3" s="200" t="s">
        <v>40</v>
      </c>
      <c r="R3" s="201"/>
      <c r="S3" s="197" t="s">
        <v>69</v>
      </c>
      <c r="T3" s="202"/>
    </row>
    <row r="4" spans="2:20" ht="19.5" customHeight="1" thickTop="1">
      <c r="B4" s="6" t="s">
        <v>3</v>
      </c>
      <c r="C4" s="7"/>
      <c r="D4" s="203" t="s">
        <v>41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5"/>
      <c r="Q4" s="206" t="s">
        <v>14</v>
      </c>
      <c r="R4" s="207"/>
      <c r="S4" s="208" t="s">
        <v>79</v>
      </c>
      <c r="T4" s="209"/>
    </row>
    <row r="5" spans="2:20" ht="19.5" customHeight="1">
      <c r="B5" s="6" t="s">
        <v>4</v>
      </c>
      <c r="C5" s="47"/>
      <c r="D5" s="225" t="s">
        <v>60</v>
      </c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7"/>
      <c r="Q5" s="184" t="s">
        <v>2</v>
      </c>
      <c r="R5" s="185"/>
      <c r="S5" s="186" t="s">
        <v>54</v>
      </c>
      <c r="T5" s="187"/>
    </row>
    <row r="6" spans="2:20" ht="19.5" customHeight="1" thickBot="1">
      <c r="B6" s="8" t="s">
        <v>5</v>
      </c>
      <c r="C6" s="9"/>
      <c r="D6" s="188" t="s">
        <v>92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90"/>
      <c r="Q6" s="48"/>
      <c r="R6" s="49"/>
      <c r="S6" s="90" t="s">
        <v>22</v>
      </c>
      <c r="T6" s="39" t="s">
        <v>21</v>
      </c>
    </row>
    <row r="7" spans="2:20" ht="24.75" customHeight="1">
      <c r="B7" s="10"/>
      <c r="C7" s="11" t="str">
        <f>D4</f>
        <v>Keramika Chlumčany M1</v>
      </c>
      <c r="D7" s="11" t="str">
        <f>D5</f>
        <v>TJ Bílá Hora M</v>
      </c>
      <c r="E7" s="191" t="s">
        <v>6</v>
      </c>
      <c r="F7" s="192"/>
      <c r="G7" s="192"/>
      <c r="H7" s="192"/>
      <c r="I7" s="192"/>
      <c r="J7" s="192"/>
      <c r="K7" s="192"/>
      <c r="L7" s="192"/>
      <c r="M7" s="193"/>
      <c r="N7" s="194" t="s">
        <v>15</v>
      </c>
      <c r="O7" s="195"/>
      <c r="P7" s="194" t="s">
        <v>16</v>
      </c>
      <c r="Q7" s="195"/>
      <c r="R7" s="194" t="s">
        <v>17</v>
      </c>
      <c r="S7" s="195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93</v>
      </c>
      <c r="D9" s="45" t="s">
        <v>113</v>
      </c>
      <c r="E9" s="40">
        <v>22</v>
      </c>
      <c r="F9" s="20" t="s">
        <v>18</v>
      </c>
      <c r="G9" s="41">
        <v>20</v>
      </c>
      <c r="H9" s="40">
        <v>19</v>
      </c>
      <c r="I9" s="20" t="s">
        <v>18</v>
      </c>
      <c r="J9" s="41">
        <v>21</v>
      </c>
      <c r="K9" s="40">
        <v>17</v>
      </c>
      <c r="L9" s="20" t="s">
        <v>18</v>
      </c>
      <c r="M9" s="41">
        <v>21</v>
      </c>
      <c r="N9" s="22">
        <f>E9+H9+K9</f>
        <v>58</v>
      </c>
      <c r="O9" s="23">
        <f>G9+J9+M9</f>
        <v>62</v>
      </c>
      <c r="P9" s="24">
        <f>IF(E9&gt;G9,1,0)+IF(H9&gt;J9,1,0)+IF(K9&gt;M9,1,0)</f>
        <v>1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 t="s">
        <v>105</v>
      </c>
    </row>
    <row r="10" spans="2:20" ht="30" customHeight="1">
      <c r="B10" s="18" t="s">
        <v>23</v>
      </c>
      <c r="C10" s="44" t="s">
        <v>96</v>
      </c>
      <c r="D10" s="44" t="s">
        <v>106</v>
      </c>
      <c r="E10" s="40">
        <v>21</v>
      </c>
      <c r="F10" s="19" t="s">
        <v>18</v>
      </c>
      <c r="G10" s="41">
        <v>18</v>
      </c>
      <c r="H10" s="40">
        <v>21</v>
      </c>
      <c r="I10" s="19" t="s">
        <v>18</v>
      </c>
      <c r="J10" s="41">
        <v>13</v>
      </c>
      <c r="K10" s="40"/>
      <c r="L10" s="19" t="s">
        <v>18</v>
      </c>
      <c r="M10" s="41"/>
      <c r="N10" s="22">
        <f>E10+H10+K10</f>
        <v>42</v>
      </c>
      <c r="O10" s="23">
        <f>G10+J10+M10</f>
        <v>31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53" t="s">
        <v>107</v>
      </c>
    </row>
    <row r="11" spans="2:20" ht="30" customHeight="1">
      <c r="B11" s="18" t="s">
        <v>19</v>
      </c>
      <c r="C11" s="44" t="s">
        <v>108</v>
      </c>
      <c r="D11" s="44" t="s">
        <v>109</v>
      </c>
      <c r="E11" s="40">
        <v>11</v>
      </c>
      <c r="F11" s="19" t="s">
        <v>18</v>
      </c>
      <c r="G11" s="41">
        <v>21</v>
      </c>
      <c r="H11" s="40">
        <v>14</v>
      </c>
      <c r="I11" s="19" t="s">
        <v>18</v>
      </c>
      <c r="J11" s="41">
        <v>21</v>
      </c>
      <c r="K11" s="40"/>
      <c r="L11" s="19" t="s">
        <v>18</v>
      </c>
      <c r="M11" s="41"/>
      <c r="N11" s="22">
        <f>E11+H11+K11</f>
        <v>25</v>
      </c>
      <c r="O11" s="23">
        <f>G11+J11+M11</f>
        <v>42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 t="s">
        <v>107</v>
      </c>
    </row>
    <row r="12" spans="2:20" ht="30" customHeight="1" thickBot="1">
      <c r="B12" s="18" t="s">
        <v>24</v>
      </c>
      <c r="C12" s="44" t="s">
        <v>102</v>
      </c>
      <c r="D12" s="44" t="s">
        <v>110</v>
      </c>
      <c r="E12" s="40">
        <v>21</v>
      </c>
      <c r="F12" s="19" t="s">
        <v>18</v>
      </c>
      <c r="G12" s="41">
        <v>14</v>
      </c>
      <c r="H12" s="40">
        <v>21</v>
      </c>
      <c r="I12" s="19" t="s">
        <v>18</v>
      </c>
      <c r="J12" s="41">
        <v>15</v>
      </c>
      <c r="K12" s="40"/>
      <c r="L12" s="19" t="s">
        <v>18</v>
      </c>
      <c r="M12" s="41"/>
      <c r="N12" s="22">
        <f>E12+H12+K12</f>
        <v>42</v>
      </c>
      <c r="O12" s="23">
        <f>G12+J12+M12</f>
        <v>29</v>
      </c>
      <c r="P12" s="24">
        <f>IF(E12&gt;G12,1,0)+IF(H12&gt;J12,1,0)+IF(K12&gt;M12,1,0)</f>
        <v>2</v>
      </c>
      <c r="Q12" s="19">
        <f>IF(E12&lt;G12,1,0)+IF(H12&lt;J12,1,0)+IF(K12&lt;M12,1,0)</f>
        <v>0</v>
      </c>
      <c r="R12" s="36">
        <f t="shared" si="0"/>
        <v>1</v>
      </c>
      <c r="S12" s="21">
        <f t="shared" si="0"/>
        <v>0</v>
      </c>
      <c r="T12" s="53" t="s">
        <v>111</v>
      </c>
    </row>
    <row r="13" spans="2:20" ht="34.5" customHeight="1" thickBot="1">
      <c r="B13" s="25" t="s">
        <v>8</v>
      </c>
      <c r="C13" s="179" t="str">
        <f>IF(R13&gt;S13,D4,IF(S13&gt;R13,D5,"remíza"))</f>
        <v>remíza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80"/>
      <c r="N13" s="26">
        <f aca="true" t="shared" si="1" ref="N13:S13">SUM(N9:N12)</f>
        <v>167</v>
      </c>
      <c r="O13" s="27">
        <f t="shared" si="1"/>
        <v>164</v>
      </c>
      <c r="P13" s="26">
        <f t="shared" si="1"/>
        <v>5</v>
      </c>
      <c r="Q13" s="28">
        <f t="shared" si="1"/>
        <v>4</v>
      </c>
      <c r="R13" s="26">
        <f t="shared" si="1"/>
        <v>2</v>
      </c>
      <c r="S13" s="27">
        <f t="shared" si="1"/>
        <v>2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6" t="s">
        <v>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</row>
    <row r="3" spans="2:20" ht="19.5" customHeight="1" thickBot="1">
      <c r="B3" s="5" t="s">
        <v>1</v>
      </c>
      <c r="C3" s="46"/>
      <c r="D3" s="197" t="s">
        <v>68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9"/>
      <c r="Q3" s="200" t="s">
        <v>40</v>
      </c>
      <c r="R3" s="201"/>
      <c r="S3" s="197" t="s">
        <v>69</v>
      </c>
      <c r="T3" s="202"/>
    </row>
    <row r="4" spans="2:20" ht="19.5" customHeight="1" thickTop="1">
      <c r="B4" s="6" t="s">
        <v>3</v>
      </c>
      <c r="C4" s="7"/>
      <c r="D4" s="203" t="s">
        <v>52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5"/>
      <c r="Q4" s="206" t="s">
        <v>14</v>
      </c>
      <c r="R4" s="207"/>
      <c r="S4" s="208" t="s">
        <v>79</v>
      </c>
      <c r="T4" s="209"/>
    </row>
    <row r="5" spans="2:20" ht="19.5" customHeight="1">
      <c r="B5" s="6" t="s">
        <v>4</v>
      </c>
      <c r="C5" s="47"/>
      <c r="D5" s="225" t="s">
        <v>60</v>
      </c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7"/>
      <c r="Q5" s="184" t="s">
        <v>2</v>
      </c>
      <c r="R5" s="185"/>
      <c r="S5" s="186" t="s">
        <v>80</v>
      </c>
      <c r="T5" s="187"/>
    </row>
    <row r="6" spans="2:20" ht="19.5" customHeight="1" thickBot="1">
      <c r="B6" s="8" t="s">
        <v>5</v>
      </c>
      <c r="C6" s="9"/>
      <c r="D6" s="188" t="s">
        <v>81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90"/>
      <c r="Q6" s="48"/>
      <c r="R6" s="49"/>
      <c r="S6" s="90" t="s">
        <v>22</v>
      </c>
      <c r="T6" s="39" t="s">
        <v>21</v>
      </c>
    </row>
    <row r="7" spans="2:20" ht="24.75" customHeight="1">
      <c r="B7" s="10"/>
      <c r="C7" s="11" t="str">
        <f>D4</f>
        <v>SK Jupiter M</v>
      </c>
      <c r="D7" s="11" t="str">
        <f>D5</f>
        <v>TJ Bílá Hora M</v>
      </c>
      <c r="E7" s="191" t="s">
        <v>6</v>
      </c>
      <c r="F7" s="192"/>
      <c r="G7" s="192"/>
      <c r="H7" s="192"/>
      <c r="I7" s="192"/>
      <c r="J7" s="192"/>
      <c r="K7" s="192"/>
      <c r="L7" s="192"/>
      <c r="M7" s="193"/>
      <c r="N7" s="194" t="s">
        <v>15</v>
      </c>
      <c r="O7" s="195"/>
      <c r="P7" s="194" t="s">
        <v>16</v>
      </c>
      <c r="Q7" s="195"/>
      <c r="R7" s="194" t="s">
        <v>17</v>
      </c>
      <c r="S7" s="195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112" t="s">
        <v>82</v>
      </c>
      <c r="D9" s="45" t="s">
        <v>83</v>
      </c>
      <c r="E9" s="40">
        <v>21</v>
      </c>
      <c r="F9" s="20" t="s">
        <v>18</v>
      </c>
      <c r="G9" s="41">
        <v>23</v>
      </c>
      <c r="H9" s="40">
        <v>12</v>
      </c>
      <c r="I9" s="20" t="s">
        <v>18</v>
      </c>
      <c r="J9" s="41">
        <v>21</v>
      </c>
      <c r="K9" s="40"/>
      <c r="L9" s="20" t="s">
        <v>18</v>
      </c>
      <c r="M9" s="41"/>
      <c r="N9" s="22">
        <f>E9+H9+K9</f>
        <v>33</v>
      </c>
      <c r="O9" s="23">
        <f>G9+J9+M9</f>
        <v>44</v>
      </c>
      <c r="P9" s="24">
        <f>IF(E9&gt;G9,1,0)+IF(H9&gt;J9,1,0)+IF(K9&gt;M9,1,0)</f>
        <v>0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/>
    </row>
    <row r="10" spans="2:20" ht="30" customHeight="1">
      <c r="B10" s="18" t="s">
        <v>23</v>
      </c>
      <c r="C10" s="112" t="s">
        <v>84</v>
      </c>
      <c r="D10" s="44" t="s">
        <v>85</v>
      </c>
      <c r="E10" s="40">
        <v>14</v>
      </c>
      <c r="F10" s="19" t="s">
        <v>18</v>
      </c>
      <c r="G10" s="41">
        <v>21</v>
      </c>
      <c r="H10" s="40">
        <v>11</v>
      </c>
      <c r="I10" s="19" t="s">
        <v>18</v>
      </c>
      <c r="J10" s="41">
        <v>21</v>
      </c>
      <c r="K10" s="40"/>
      <c r="L10" s="19" t="s">
        <v>18</v>
      </c>
      <c r="M10" s="41"/>
      <c r="N10" s="22">
        <f>E10+H10+K10</f>
        <v>25</v>
      </c>
      <c r="O10" s="23">
        <f>G10+J10+M10</f>
        <v>42</v>
      </c>
      <c r="P10" s="24">
        <f>IF(E10&gt;G10,1,0)+IF(H10&gt;J10,1,0)+IF(K10&gt;M10,1,0)</f>
        <v>0</v>
      </c>
      <c r="Q10" s="19">
        <f>IF(E10&lt;G10,1,0)+IF(H10&lt;J10,1,0)+IF(K10&lt;M10,1,0)</f>
        <v>2</v>
      </c>
      <c r="R10" s="36">
        <f t="shared" si="0"/>
        <v>0</v>
      </c>
      <c r="S10" s="21">
        <f t="shared" si="0"/>
        <v>1</v>
      </c>
      <c r="T10" s="53"/>
    </row>
    <row r="11" spans="2:20" ht="30" customHeight="1">
      <c r="B11" s="18" t="s">
        <v>19</v>
      </c>
      <c r="C11" s="112" t="s">
        <v>86</v>
      </c>
      <c r="D11" s="45" t="s">
        <v>87</v>
      </c>
      <c r="E11" s="40">
        <v>7</v>
      </c>
      <c r="F11" s="19" t="s">
        <v>18</v>
      </c>
      <c r="G11" s="41">
        <v>21</v>
      </c>
      <c r="H11" s="40">
        <v>7</v>
      </c>
      <c r="I11" s="19" t="s">
        <v>18</v>
      </c>
      <c r="J11" s="41">
        <v>21</v>
      </c>
      <c r="K11" s="40"/>
      <c r="L11" s="19" t="s">
        <v>18</v>
      </c>
      <c r="M11" s="41"/>
      <c r="N11" s="22">
        <f>E11+H11+K11</f>
        <v>14</v>
      </c>
      <c r="O11" s="23">
        <f>G11+J11+M11</f>
        <v>42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/>
    </row>
    <row r="12" spans="2:20" ht="30" customHeight="1" thickBot="1">
      <c r="B12" s="18" t="s">
        <v>24</v>
      </c>
      <c r="C12" s="112" t="s">
        <v>88</v>
      </c>
      <c r="D12" s="44" t="s">
        <v>89</v>
      </c>
      <c r="E12" s="40">
        <v>21</v>
      </c>
      <c r="F12" s="19" t="s">
        <v>18</v>
      </c>
      <c r="G12" s="41">
        <v>12</v>
      </c>
      <c r="H12" s="40">
        <v>21</v>
      </c>
      <c r="I12" s="19" t="s">
        <v>18</v>
      </c>
      <c r="J12" s="41">
        <v>19</v>
      </c>
      <c r="K12" s="40"/>
      <c r="L12" s="19" t="s">
        <v>18</v>
      </c>
      <c r="M12" s="41"/>
      <c r="N12" s="22">
        <f>E12+H12+K12</f>
        <v>42</v>
      </c>
      <c r="O12" s="23">
        <f>G12+J12+M12</f>
        <v>31</v>
      </c>
      <c r="P12" s="24">
        <f>IF(E12&gt;G12,1,0)+IF(H12&gt;J12,1,0)+IF(K12&gt;M12,1,0)</f>
        <v>2</v>
      </c>
      <c r="Q12" s="19">
        <f>IF(E12&lt;G12,1,0)+IF(H12&lt;J12,1,0)+IF(K12&lt;M12,1,0)</f>
        <v>0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179" t="str">
        <f>IF(R13&gt;S13,D4,IF(S13&gt;R13,D5,"remíza"))</f>
        <v>TJ Bílá Hora M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80"/>
      <c r="N13" s="26">
        <f aca="true" t="shared" si="1" ref="N13:S13">SUM(N9:N12)</f>
        <v>114</v>
      </c>
      <c r="O13" s="27">
        <f t="shared" si="1"/>
        <v>159</v>
      </c>
      <c r="P13" s="26">
        <f t="shared" si="1"/>
        <v>2</v>
      </c>
      <c r="Q13" s="28">
        <f t="shared" si="1"/>
        <v>6</v>
      </c>
      <c r="R13" s="26">
        <f t="shared" si="1"/>
        <v>1</v>
      </c>
      <c r="S13" s="27">
        <f t="shared" si="1"/>
        <v>3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6" t="s">
        <v>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</row>
    <row r="3" spans="2:20" ht="19.5" customHeight="1" thickBot="1">
      <c r="B3" s="5" t="s">
        <v>1</v>
      </c>
      <c r="C3" s="46"/>
      <c r="D3" s="197" t="s">
        <v>68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9"/>
      <c r="Q3" s="200" t="s">
        <v>40</v>
      </c>
      <c r="R3" s="201"/>
      <c r="S3" s="197" t="s">
        <v>69</v>
      </c>
      <c r="T3" s="202"/>
    </row>
    <row r="4" spans="2:20" ht="19.5" customHeight="1" thickTop="1">
      <c r="B4" s="6" t="s">
        <v>3</v>
      </c>
      <c r="C4" s="7"/>
      <c r="D4" s="203" t="s">
        <v>239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5"/>
      <c r="Q4" s="206" t="s">
        <v>14</v>
      </c>
      <c r="R4" s="207"/>
      <c r="S4" s="208" t="s">
        <v>240</v>
      </c>
      <c r="T4" s="209"/>
    </row>
    <row r="5" spans="2:20" ht="19.5" customHeight="1">
      <c r="B5" s="6" t="s">
        <v>4</v>
      </c>
      <c r="C5" s="47"/>
      <c r="D5" s="225" t="s">
        <v>42</v>
      </c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7"/>
      <c r="Q5" s="184" t="s">
        <v>2</v>
      </c>
      <c r="R5" s="185"/>
      <c r="S5" s="186" t="s">
        <v>143</v>
      </c>
      <c r="T5" s="187"/>
    </row>
    <row r="6" spans="2:20" ht="19.5" customHeight="1" thickBot="1">
      <c r="B6" s="8" t="s">
        <v>5</v>
      </c>
      <c r="C6" s="9"/>
      <c r="D6" s="188" t="s">
        <v>241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90"/>
      <c r="Q6" s="48"/>
      <c r="R6" s="49"/>
      <c r="S6" s="90" t="s">
        <v>112</v>
      </c>
      <c r="T6" s="39" t="s">
        <v>21</v>
      </c>
    </row>
    <row r="7" spans="2:20" ht="24.75" customHeight="1">
      <c r="B7" s="10"/>
      <c r="C7" s="11" t="str">
        <f>D4</f>
        <v>SK Jupiter M   </v>
      </c>
      <c r="D7" s="11" t="str">
        <f>D5</f>
        <v>Keramika Chlumčany M2</v>
      </c>
      <c r="E7" s="191" t="s">
        <v>6</v>
      </c>
      <c r="F7" s="192"/>
      <c r="G7" s="192"/>
      <c r="H7" s="192"/>
      <c r="I7" s="192"/>
      <c r="J7" s="192"/>
      <c r="K7" s="192"/>
      <c r="L7" s="192"/>
      <c r="M7" s="193"/>
      <c r="N7" s="194" t="s">
        <v>15</v>
      </c>
      <c r="O7" s="195"/>
      <c r="P7" s="194" t="s">
        <v>16</v>
      </c>
      <c r="Q7" s="195"/>
      <c r="R7" s="194" t="s">
        <v>17</v>
      </c>
      <c r="S7" s="195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242</v>
      </c>
      <c r="D9" s="45" t="s">
        <v>243</v>
      </c>
      <c r="E9" s="40">
        <v>21</v>
      </c>
      <c r="F9" s="20" t="s">
        <v>18</v>
      </c>
      <c r="G9" s="41">
        <v>13</v>
      </c>
      <c r="H9" s="40">
        <v>21</v>
      </c>
      <c r="I9" s="20" t="s">
        <v>18</v>
      </c>
      <c r="J9" s="41">
        <v>11</v>
      </c>
      <c r="K9" s="40"/>
      <c r="L9" s="20" t="s">
        <v>18</v>
      </c>
      <c r="M9" s="41"/>
      <c r="N9" s="22">
        <f>E9+H9+K9</f>
        <v>42</v>
      </c>
      <c r="O9" s="23">
        <f>G9+J9+M9</f>
        <v>24</v>
      </c>
      <c r="P9" s="24">
        <f>IF(E9&gt;G9,1,0)+IF(H9&gt;J9,1,0)+IF(K9&gt;M9,1,0)</f>
        <v>2</v>
      </c>
      <c r="Q9" s="19">
        <f>IF(E9&lt;G9,1,0)+IF(H9&lt;J9,1,0)+IF(K9&lt;M9,1,0)</f>
        <v>0</v>
      </c>
      <c r="R9" s="35">
        <f aca="true" t="shared" si="0" ref="R9:S12">IF(P9=2,1,0)</f>
        <v>1</v>
      </c>
      <c r="S9" s="21">
        <f t="shared" si="0"/>
        <v>0</v>
      </c>
      <c r="T9" s="53"/>
    </row>
    <row r="10" spans="2:20" ht="30" customHeight="1">
      <c r="B10" s="18" t="s">
        <v>23</v>
      </c>
      <c r="C10" s="44" t="s">
        <v>76</v>
      </c>
      <c r="D10" s="44" t="s">
        <v>98</v>
      </c>
      <c r="E10" s="40">
        <v>21</v>
      </c>
      <c r="F10" s="19" t="s">
        <v>18</v>
      </c>
      <c r="G10" s="41">
        <v>17</v>
      </c>
      <c r="H10" s="40">
        <v>21</v>
      </c>
      <c r="I10" s="19" t="s">
        <v>18</v>
      </c>
      <c r="J10" s="41">
        <v>13</v>
      </c>
      <c r="K10" s="40"/>
      <c r="L10" s="19" t="s">
        <v>18</v>
      </c>
      <c r="M10" s="41"/>
      <c r="N10" s="22">
        <f>E10+H10+K10</f>
        <v>42</v>
      </c>
      <c r="O10" s="23">
        <f>G10+J10+M10</f>
        <v>30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244</v>
      </c>
      <c r="D11" s="44" t="s">
        <v>245</v>
      </c>
      <c r="E11" s="40">
        <v>21</v>
      </c>
      <c r="F11" s="19" t="s">
        <v>18</v>
      </c>
      <c r="G11" s="41">
        <v>19</v>
      </c>
      <c r="H11" s="40">
        <v>21</v>
      </c>
      <c r="I11" s="19" t="s">
        <v>18</v>
      </c>
      <c r="J11" s="41">
        <v>16</v>
      </c>
      <c r="K11" s="40"/>
      <c r="L11" s="19" t="s">
        <v>18</v>
      </c>
      <c r="M11" s="41"/>
      <c r="N11" s="22">
        <f>E11+H11+K11</f>
        <v>42</v>
      </c>
      <c r="O11" s="23">
        <f>G11+J11+M11</f>
        <v>35</v>
      </c>
      <c r="P11" s="24">
        <f>IF(E11&gt;G11,1,0)+IF(H11&gt;J11,1,0)+IF(K11&gt;M11,1,0)</f>
        <v>2</v>
      </c>
      <c r="Q11" s="19">
        <f>IF(E11&lt;G11,1,0)+IF(H11&lt;J11,1,0)+IF(K11&lt;M11,1,0)</f>
        <v>0</v>
      </c>
      <c r="R11" s="36">
        <f t="shared" si="0"/>
        <v>1</v>
      </c>
      <c r="S11" s="21">
        <f t="shared" si="0"/>
        <v>0</v>
      </c>
      <c r="T11" s="53"/>
    </row>
    <row r="12" spans="2:20" ht="30" customHeight="1" thickBot="1">
      <c r="B12" s="18" t="s">
        <v>24</v>
      </c>
      <c r="C12" s="44" t="s">
        <v>246</v>
      </c>
      <c r="D12" s="44" t="s">
        <v>247</v>
      </c>
      <c r="E12" s="40">
        <v>21</v>
      </c>
      <c r="F12" s="19" t="s">
        <v>18</v>
      </c>
      <c r="G12" s="41">
        <v>13</v>
      </c>
      <c r="H12" s="40">
        <v>22</v>
      </c>
      <c r="I12" s="19" t="s">
        <v>18</v>
      </c>
      <c r="J12" s="41">
        <v>20</v>
      </c>
      <c r="K12" s="40"/>
      <c r="L12" s="19" t="s">
        <v>18</v>
      </c>
      <c r="M12" s="41"/>
      <c r="N12" s="22">
        <f>E12+H12+K12</f>
        <v>43</v>
      </c>
      <c r="O12" s="23">
        <f>G12+J12+M12</f>
        <v>33</v>
      </c>
      <c r="P12" s="24">
        <f>IF(E12&gt;G12,1,0)+IF(H12&gt;J12,1,0)+IF(K12&gt;M12,1,0)</f>
        <v>2</v>
      </c>
      <c r="Q12" s="19">
        <f>IF(E12&lt;G12,1,0)+IF(H12&lt;J12,1,0)+IF(K12&lt;M12,1,0)</f>
        <v>0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179" t="str">
        <f>IF(R13&gt;S13,D4,IF(S13&gt;R13,D5,"remíza"))</f>
        <v>SK Jupiter M   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80"/>
      <c r="N13" s="26">
        <f aca="true" t="shared" si="1" ref="N13:S13">SUM(N9:N12)</f>
        <v>169</v>
      </c>
      <c r="O13" s="27">
        <f t="shared" si="1"/>
        <v>122</v>
      </c>
      <c r="P13" s="26">
        <f t="shared" si="1"/>
        <v>8</v>
      </c>
      <c r="Q13" s="28">
        <f t="shared" si="1"/>
        <v>0</v>
      </c>
      <c r="R13" s="26">
        <f t="shared" si="1"/>
        <v>4</v>
      </c>
      <c r="S13" s="27">
        <f t="shared" si="1"/>
        <v>0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 t="s">
        <v>248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6" t="s">
        <v>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</row>
    <row r="3" spans="2:20" ht="19.5" customHeight="1" thickBot="1">
      <c r="B3" s="5" t="s">
        <v>1</v>
      </c>
      <c r="C3" s="46"/>
      <c r="D3" s="197" t="s">
        <v>68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9"/>
      <c r="Q3" s="200" t="s">
        <v>40</v>
      </c>
      <c r="R3" s="201"/>
      <c r="S3" s="197" t="s">
        <v>69</v>
      </c>
      <c r="T3" s="202"/>
    </row>
    <row r="4" spans="2:20" ht="19.5" customHeight="1" thickTop="1">
      <c r="B4" s="6" t="s">
        <v>3</v>
      </c>
      <c r="C4" s="7"/>
      <c r="D4" s="203" t="s">
        <v>41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5"/>
      <c r="Q4" s="206" t="s">
        <v>14</v>
      </c>
      <c r="R4" s="207"/>
      <c r="S4" s="208" t="s">
        <v>233</v>
      </c>
      <c r="T4" s="209"/>
    </row>
    <row r="5" spans="2:20" ht="19.5" customHeight="1">
      <c r="B5" s="6" t="s">
        <v>4</v>
      </c>
      <c r="C5" s="47"/>
      <c r="D5" s="181" t="s">
        <v>59</v>
      </c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3"/>
      <c r="Q5" s="184" t="s">
        <v>2</v>
      </c>
      <c r="R5" s="185"/>
      <c r="S5" s="186" t="s">
        <v>54</v>
      </c>
      <c r="T5" s="187"/>
    </row>
    <row r="6" spans="2:20" ht="19.5" customHeight="1" thickBot="1">
      <c r="B6" s="8" t="s">
        <v>5</v>
      </c>
      <c r="C6" s="9"/>
      <c r="D6" s="188" t="s">
        <v>92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90"/>
      <c r="Q6" s="48"/>
      <c r="R6" s="49"/>
      <c r="S6" s="90" t="s">
        <v>112</v>
      </c>
      <c r="T6" s="39" t="s">
        <v>21</v>
      </c>
    </row>
    <row r="7" spans="2:20" ht="24.75" customHeight="1">
      <c r="B7" s="10"/>
      <c r="C7" s="11" t="str">
        <f>D4</f>
        <v>Keramika Chlumčany M1</v>
      </c>
      <c r="D7" s="11" t="str">
        <f>D5</f>
        <v>TJ Slavoj Plzeň M</v>
      </c>
      <c r="E7" s="191" t="s">
        <v>6</v>
      </c>
      <c r="F7" s="192"/>
      <c r="G7" s="192"/>
      <c r="H7" s="192"/>
      <c r="I7" s="192"/>
      <c r="J7" s="192"/>
      <c r="K7" s="192"/>
      <c r="L7" s="192"/>
      <c r="M7" s="193"/>
      <c r="N7" s="194" t="s">
        <v>15</v>
      </c>
      <c r="O7" s="195"/>
      <c r="P7" s="194" t="s">
        <v>16</v>
      </c>
      <c r="Q7" s="195"/>
      <c r="R7" s="194" t="s">
        <v>17</v>
      </c>
      <c r="S7" s="195"/>
      <c r="T7" s="37" t="s">
        <v>7</v>
      </c>
    </row>
    <row r="8" spans="2:20" ht="9.75" customHeight="1" thickBot="1">
      <c r="B8" s="163"/>
      <c r="C8" s="154"/>
      <c r="D8" s="155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156" t="s">
        <v>234</v>
      </c>
      <c r="D9" s="157" t="s">
        <v>235</v>
      </c>
      <c r="E9" s="40">
        <v>14</v>
      </c>
      <c r="F9" s="20" t="s">
        <v>18</v>
      </c>
      <c r="G9" s="41">
        <v>21</v>
      </c>
      <c r="H9" s="40">
        <v>12</v>
      </c>
      <c r="I9" s="20" t="s">
        <v>18</v>
      </c>
      <c r="J9" s="41">
        <v>21</v>
      </c>
      <c r="K9" s="40"/>
      <c r="L9" s="20" t="s">
        <v>18</v>
      </c>
      <c r="M9" s="41"/>
      <c r="N9" s="22">
        <f>SUM(E9,H9,K9)</f>
        <v>26</v>
      </c>
      <c r="O9" s="23">
        <f>SUM(G9,J9,M9)</f>
        <v>42</v>
      </c>
      <c r="P9" s="24">
        <f>IF(E9&gt;G9,1,0)+IF(H9&gt;J9,1,0)+IF(K9&gt;M9,1,0)</f>
        <v>0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 t="s">
        <v>105</v>
      </c>
    </row>
    <row r="10" spans="2:20" ht="30" customHeight="1">
      <c r="B10" s="18" t="s">
        <v>23</v>
      </c>
      <c r="C10" s="156" t="s">
        <v>96</v>
      </c>
      <c r="D10" s="157" t="s">
        <v>75</v>
      </c>
      <c r="E10" s="40">
        <v>21</v>
      </c>
      <c r="F10" s="19" t="s">
        <v>18</v>
      </c>
      <c r="G10" s="41">
        <v>18</v>
      </c>
      <c r="H10" s="40">
        <v>21</v>
      </c>
      <c r="I10" s="19" t="s">
        <v>18</v>
      </c>
      <c r="J10" s="41">
        <v>14</v>
      </c>
      <c r="K10" s="40"/>
      <c r="L10" s="19" t="s">
        <v>18</v>
      </c>
      <c r="M10" s="41"/>
      <c r="N10" s="22">
        <f>SUM(E10,H10,K10)</f>
        <v>42</v>
      </c>
      <c r="O10" s="23">
        <f>SUM(G10,J10,M10)</f>
        <v>32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53" t="s">
        <v>101</v>
      </c>
    </row>
    <row r="11" spans="2:20" ht="30" customHeight="1">
      <c r="B11" s="18" t="s">
        <v>19</v>
      </c>
      <c r="C11" s="157" t="s">
        <v>99</v>
      </c>
      <c r="D11" s="156" t="s">
        <v>55</v>
      </c>
      <c r="E11" s="40">
        <v>9</v>
      </c>
      <c r="F11" s="19" t="s">
        <v>18</v>
      </c>
      <c r="G11" s="41">
        <v>21</v>
      </c>
      <c r="H11" s="40">
        <v>27</v>
      </c>
      <c r="I11" s="19" t="s">
        <v>18</v>
      </c>
      <c r="J11" s="41">
        <v>25</v>
      </c>
      <c r="K11" s="40">
        <v>18</v>
      </c>
      <c r="L11" s="19" t="s">
        <v>18</v>
      </c>
      <c r="M11" s="41">
        <v>21</v>
      </c>
      <c r="N11" s="22">
        <f>SUM(E11,H11,K11)</f>
        <v>54</v>
      </c>
      <c r="O11" s="23">
        <f>SUM(G11,J11,M11)</f>
        <v>67</v>
      </c>
      <c r="P11" s="24">
        <f>IF(E11&gt;G11,1,0)+IF(H11&gt;J11,1,0)+IF(K11&gt;M11,1,0)</f>
        <v>1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 t="s">
        <v>236</v>
      </c>
    </row>
    <row r="12" spans="2:20" ht="30" customHeight="1" thickBot="1">
      <c r="B12" s="158" t="s">
        <v>24</v>
      </c>
      <c r="C12" s="159" t="s">
        <v>102</v>
      </c>
      <c r="D12" s="160" t="s">
        <v>237</v>
      </c>
      <c r="E12" s="40">
        <v>21</v>
      </c>
      <c r="F12" s="19" t="s">
        <v>18</v>
      </c>
      <c r="G12" s="41">
        <v>18</v>
      </c>
      <c r="H12" s="40">
        <v>20</v>
      </c>
      <c r="I12" s="19" t="s">
        <v>18</v>
      </c>
      <c r="J12" s="41">
        <v>22</v>
      </c>
      <c r="K12" s="40">
        <v>21</v>
      </c>
      <c r="L12" s="19" t="s">
        <v>18</v>
      </c>
      <c r="M12" s="41">
        <v>17</v>
      </c>
      <c r="N12" s="164">
        <f>SUM(E12,H12,K12)</f>
        <v>62</v>
      </c>
      <c r="O12" s="165">
        <f>SUM(G12,J12,M12)</f>
        <v>57</v>
      </c>
      <c r="P12" s="166">
        <f>IF(E12&gt;G12,1,0)+IF(H12&gt;J12,1,0)+IF(K12&gt;M12,1,0)</f>
        <v>2</v>
      </c>
      <c r="Q12" s="167">
        <f>IF(E12&lt;G12,1,0)+IF(H12&lt;J12,1,0)+IF(K12&lt;M12,1,0)</f>
        <v>1</v>
      </c>
      <c r="R12" s="168">
        <f t="shared" si="0"/>
        <v>1</v>
      </c>
      <c r="S12" s="169">
        <f t="shared" si="0"/>
        <v>0</v>
      </c>
      <c r="T12" s="170" t="s">
        <v>55</v>
      </c>
    </row>
    <row r="13" spans="2:20" ht="34.5" customHeight="1" thickBot="1">
      <c r="B13" s="161" t="s">
        <v>8</v>
      </c>
      <c r="C13" s="178" t="s">
        <v>238</v>
      </c>
      <c r="D13" s="178"/>
      <c r="E13" s="179"/>
      <c r="F13" s="179"/>
      <c r="G13" s="179"/>
      <c r="H13" s="179"/>
      <c r="I13" s="179"/>
      <c r="J13" s="179"/>
      <c r="K13" s="179"/>
      <c r="L13" s="179"/>
      <c r="M13" s="180"/>
      <c r="N13" s="171">
        <f>SUM(N9:N12)</f>
        <v>184</v>
      </c>
      <c r="O13" s="27">
        <f>SUM(O9:O12)</f>
        <v>198</v>
      </c>
      <c r="P13" s="26">
        <f>SUM(P9:P12)</f>
        <v>5</v>
      </c>
      <c r="Q13" s="28">
        <v>5</v>
      </c>
      <c r="R13" s="26">
        <v>2</v>
      </c>
      <c r="S13" s="27">
        <v>2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U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6" t="s">
        <v>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</row>
    <row r="3" spans="2:20" ht="19.5" customHeight="1" thickBot="1">
      <c r="B3" s="5" t="s">
        <v>1</v>
      </c>
      <c r="C3" s="46"/>
      <c r="D3" s="197" t="s">
        <v>68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9"/>
      <c r="Q3" s="200" t="s">
        <v>40</v>
      </c>
      <c r="R3" s="201"/>
      <c r="S3" s="197" t="s">
        <v>69</v>
      </c>
      <c r="T3" s="202"/>
    </row>
    <row r="4" spans="2:20" ht="19.5" customHeight="1" thickTop="1">
      <c r="B4" s="6" t="s">
        <v>3</v>
      </c>
      <c r="C4" s="7"/>
      <c r="D4" s="203" t="s">
        <v>232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5"/>
      <c r="Q4" s="206" t="s">
        <v>14</v>
      </c>
      <c r="R4" s="207"/>
      <c r="S4" s="208" t="s">
        <v>224</v>
      </c>
      <c r="T4" s="209"/>
    </row>
    <row r="5" spans="2:20" ht="19.5" customHeight="1">
      <c r="B5" s="6" t="s">
        <v>4</v>
      </c>
      <c r="C5" s="47"/>
      <c r="D5" s="181" t="s">
        <v>60</v>
      </c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3"/>
      <c r="Q5" s="184" t="s">
        <v>2</v>
      </c>
      <c r="R5" s="185"/>
      <c r="S5" s="186" t="s">
        <v>54</v>
      </c>
      <c r="T5" s="187"/>
    </row>
    <row r="6" spans="2:20" ht="19.5" customHeight="1" thickBot="1">
      <c r="B6" s="8" t="s">
        <v>5</v>
      </c>
      <c r="C6" s="9"/>
      <c r="D6" s="188" t="s">
        <v>92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90"/>
      <c r="Q6" s="48"/>
      <c r="R6" s="49"/>
      <c r="S6" s="90" t="s">
        <v>112</v>
      </c>
      <c r="T6" s="39" t="s">
        <v>21</v>
      </c>
    </row>
    <row r="7" spans="2:20" ht="24.75" customHeight="1">
      <c r="B7" s="10"/>
      <c r="C7" s="11" t="str">
        <f>D4</f>
        <v>Keremika Chlumčany M2</v>
      </c>
      <c r="D7" s="11" t="str">
        <f>D5</f>
        <v>TJ Bílá Hora M</v>
      </c>
      <c r="E7" s="191" t="s">
        <v>6</v>
      </c>
      <c r="F7" s="192"/>
      <c r="G7" s="192"/>
      <c r="H7" s="192"/>
      <c r="I7" s="192"/>
      <c r="J7" s="192"/>
      <c r="K7" s="192"/>
      <c r="L7" s="192"/>
      <c r="M7" s="193"/>
      <c r="N7" s="194" t="s">
        <v>15</v>
      </c>
      <c r="O7" s="195"/>
      <c r="P7" s="194" t="s">
        <v>16</v>
      </c>
      <c r="Q7" s="195"/>
      <c r="R7" s="194" t="s">
        <v>17</v>
      </c>
      <c r="S7" s="195"/>
      <c r="T7" s="37" t="s">
        <v>7</v>
      </c>
    </row>
    <row r="8" spans="2:20" ht="9.75" customHeight="1" thickBot="1">
      <c r="B8" s="163"/>
      <c r="C8" s="154"/>
      <c r="D8" s="155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156" t="s">
        <v>226</v>
      </c>
      <c r="D9" s="157" t="s">
        <v>227</v>
      </c>
      <c r="E9" s="40">
        <v>14</v>
      </c>
      <c r="F9" s="20" t="s">
        <v>18</v>
      </c>
      <c r="G9" s="41">
        <v>21</v>
      </c>
      <c r="H9" s="40">
        <v>21</v>
      </c>
      <c r="I9" s="20" t="s">
        <v>18</v>
      </c>
      <c r="J9" s="41">
        <v>18</v>
      </c>
      <c r="K9" s="40">
        <v>11</v>
      </c>
      <c r="L9" s="20" t="s">
        <v>18</v>
      </c>
      <c r="M9" s="41">
        <v>21</v>
      </c>
      <c r="N9" s="22">
        <f>SUM(E9,H9,K9)</f>
        <v>46</v>
      </c>
      <c r="O9" s="23">
        <f>SUM(G9,J9,M9)</f>
        <v>60</v>
      </c>
      <c r="P9" s="24">
        <f>IF(E9&gt;G9,1,0)+IF(H9&gt;J9,1,0)+IF(K9&gt;M9,1,0)</f>
        <v>1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 t="s">
        <v>228</v>
      </c>
    </row>
    <row r="10" spans="2:20" ht="30" customHeight="1">
      <c r="B10" s="18" t="s">
        <v>23</v>
      </c>
      <c r="C10" s="156" t="s">
        <v>176</v>
      </c>
      <c r="D10" s="157" t="s">
        <v>229</v>
      </c>
      <c r="E10" s="40">
        <v>18</v>
      </c>
      <c r="F10" s="19" t="s">
        <v>18</v>
      </c>
      <c r="G10" s="41">
        <v>21</v>
      </c>
      <c r="H10" s="40">
        <v>14</v>
      </c>
      <c r="I10" s="19" t="s">
        <v>18</v>
      </c>
      <c r="J10" s="41">
        <v>21</v>
      </c>
      <c r="K10" s="40"/>
      <c r="L10" s="19" t="s">
        <v>18</v>
      </c>
      <c r="M10" s="41"/>
      <c r="N10" s="22">
        <f>SUM(E10,H10,K10)</f>
        <v>32</v>
      </c>
      <c r="O10" s="23">
        <f>SUM(G10,J10,M10)</f>
        <v>42</v>
      </c>
      <c r="P10" s="24">
        <f>IF(E10&gt;G10,1,0)+IF(H10&gt;J10,1,0)+IF(K10&gt;M10,1,0)</f>
        <v>0</v>
      </c>
      <c r="Q10" s="19">
        <f>IF(E10&lt;G10,1,0)+IF(H10&lt;J10,1,0)+IF(K10&lt;M10,1,0)</f>
        <v>2</v>
      </c>
      <c r="R10" s="36">
        <f t="shared" si="0"/>
        <v>0</v>
      </c>
      <c r="S10" s="21">
        <f t="shared" si="0"/>
        <v>1</v>
      </c>
      <c r="T10" s="53" t="s">
        <v>228</v>
      </c>
    </row>
    <row r="11" spans="2:20" ht="30" customHeight="1">
      <c r="B11" s="18" t="s">
        <v>19</v>
      </c>
      <c r="C11" s="157" t="s">
        <v>230</v>
      </c>
      <c r="D11" s="156" t="s">
        <v>109</v>
      </c>
      <c r="E11" s="40">
        <v>17</v>
      </c>
      <c r="F11" s="19" t="s">
        <v>18</v>
      </c>
      <c r="G11" s="41">
        <v>21</v>
      </c>
      <c r="H11" s="40">
        <v>14</v>
      </c>
      <c r="I11" s="19" t="s">
        <v>18</v>
      </c>
      <c r="J11" s="41">
        <v>21</v>
      </c>
      <c r="K11" s="40"/>
      <c r="L11" s="19" t="s">
        <v>18</v>
      </c>
      <c r="M11" s="41"/>
      <c r="N11" s="22">
        <f>SUM(E11,H11,K11)</f>
        <v>31</v>
      </c>
      <c r="O11" s="23">
        <f>SUM(G11,J11,M11)</f>
        <v>42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 t="s">
        <v>228</v>
      </c>
    </row>
    <row r="12" spans="2:20" ht="30" customHeight="1" thickBot="1">
      <c r="B12" s="158" t="s">
        <v>24</v>
      </c>
      <c r="C12" s="159" t="s">
        <v>177</v>
      </c>
      <c r="D12" s="160" t="s">
        <v>231</v>
      </c>
      <c r="E12" s="40">
        <v>9</v>
      </c>
      <c r="F12" s="19" t="s">
        <v>18</v>
      </c>
      <c r="G12" s="41">
        <v>21</v>
      </c>
      <c r="H12" s="40">
        <v>16</v>
      </c>
      <c r="I12" s="19" t="s">
        <v>18</v>
      </c>
      <c r="J12" s="41">
        <v>21</v>
      </c>
      <c r="K12" s="40"/>
      <c r="L12" s="19" t="s">
        <v>18</v>
      </c>
      <c r="M12" s="41"/>
      <c r="N12" s="164">
        <f>SUM(E12,H12,K12)</f>
        <v>25</v>
      </c>
      <c r="O12" s="165">
        <f>SUM(G12,J12,M12)</f>
        <v>42</v>
      </c>
      <c r="P12" s="166">
        <f>IF(E12&gt;G12,1,0)+IF(H12&gt;J12,1,0)+IF(K12&gt;M12,1,0)</f>
        <v>0</v>
      </c>
      <c r="Q12" s="167">
        <f>IF(E12&lt;G12,1,0)+IF(H12&lt;J12,1,0)+IF(K12&lt;M12,1,0)</f>
        <v>2</v>
      </c>
      <c r="R12" s="168">
        <f t="shared" si="0"/>
        <v>0</v>
      </c>
      <c r="S12" s="169">
        <f t="shared" si="0"/>
        <v>1</v>
      </c>
      <c r="T12" s="170" t="s">
        <v>228</v>
      </c>
    </row>
    <row r="13" spans="2:20" ht="34.5" customHeight="1" thickBot="1">
      <c r="B13" s="161" t="s">
        <v>8</v>
      </c>
      <c r="C13" s="178" t="s">
        <v>225</v>
      </c>
      <c r="D13" s="178"/>
      <c r="E13" s="179"/>
      <c r="F13" s="179"/>
      <c r="G13" s="179"/>
      <c r="H13" s="179"/>
      <c r="I13" s="179"/>
      <c r="J13" s="179"/>
      <c r="K13" s="179"/>
      <c r="L13" s="179"/>
      <c r="M13" s="180"/>
      <c r="N13" s="171">
        <f>SUM(N9:N12)</f>
        <v>134</v>
      </c>
      <c r="O13" s="27">
        <f>SUM(O9:O12)</f>
        <v>186</v>
      </c>
      <c r="P13" s="26">
        <f>SUM(P9:P12)</f>
        <v>1</v>
      </c>
      <c r="Q13" s="28">
        <v>8</v>
      </c>
      <c r="R13" s="26">
        <v>0</v>
      </c>
      <c r="S13" s="27">
        <v>4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8" t="s">
        <v>0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2:20" ht="19.5" customHeight="1" thickBot="1">
      <c r="B3" s="114" t="s">
        <v>1</v>
      </c>
      <c r="C3" s="115"/>
      <c r="D3" s="219" t="s">
        <v>68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20" t="s">
        <v>40</v>
      </c>
      <c r="R3" s="220"/>
      <c r="S3" s="221" t="s">
        <v>69</v>
      </c>
      <c r="T3" s="221"/>
    </row>
    <row r="4" spans="2:20" ht="19.5" customHeight="1" thickTop="1">
      <c r="B4" s="116" t="s">
        <v>3</v>
      </c>
      <c r="C4" s="117"/>
      <c r="D4" s="222" t="s">
        <v>60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3" t="s">
        <v>14</v>
      </c>
      <c r="R4" s="223"/>
      <c r="S4" s="224" t="s">
        <v>211</v>
      </c>
      <c r="T4" s="224"/>
    </row>
    <row r="5" spans="2:20" ht="19.5" customHeight="1">
      <c r="B5" s="116" t="s">
        <v>4</v>
      </c>
      <c r="C5" s="118"/>
      <c r="D5" s="212" t="s">
        <v>59</v>
      </c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3" t="s">
        <v>2</v>
      </c>
      <c r="R5" s="213"/>
      <c r="S5" s="214" t="s">
        <v>143</v>
      </c>
      <c r="T5" s="214"/>
    </row>
    <row r="6" spans="2:20" ht="19.5" customHeight="1" thickBot="1">
      <c r="B6" s="119" t="s">
        <v>5</v>
      </c>
      <c r="C6" s="120"/>
      <c r="D6" s="215" t="s">
        <v>212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121"/>
      <c r="R6" s="122"/>
      <c r="S6" s="123" t="s">
        <v>112</v>
      </c>
      <c r="T6" s="124" t="s">
        <v>21</v>
      </c>
    </row>
    <row r="7" spans="2:20" ht="24.75" customHeight="1">
      <c r="B7" s="125"/>
      <c r="C7" s="126" t="str">
        <f>D4</f>
        <v>TJ Bílá Hora M</v>
      </c>
      <c r="D7" s="126" t="str">
        <f>D5</f>
        <v>TJ Slavoj Plzeň M</v>
      </c>
      <c r="E7" s="216" t="s">
        <v>6</v>
      </c>
      <c r="F7" s="216"/>
      <c r="G7" s="216"/>
      <c r="H7" s="216"/>
      <c r="I7" s="216"/>
      <c r="J7" s="216"/>
      <c r="K7" s="216"/>
      <c r="L7" s="216"/>
      <c r="M7" s="216"/>
      <c r="N7" s="217" t="s">
        <v>15</v>
      </c>
      <c r="O7" s="217"/>
      <c r="P7" s="217" t="s">
        <v>16</v>
      </c>
      <c r="Q7" s="217"/>
      <c r="R7" s="217" t="s">
        <v>17</v>
      </c>
      <c r="S7" s="217"/>
      <c r="T7" s="127" t="s">
        <v>7</v>
      </c>
    </row>
    <row r="8" spans="2:20" ht="9.75" customHeight="1" thickBot="1">
      <c r="B8" s="128"/>
      <c r="C8" s="129"/>
      <c r="D8" s="130"/>
      <c r="E8" s="210">
        <v>1</v>
      </c>
      <c r="F8" s="210"/>
      <c r="G8" s="210"/>
      <c r="H8" s="210">
        <v>2</v>
      </c>
      <c r="I8" s="210"/>
      <c r="J8" s="210"/>
      <c r="K8" s="210">
        <v>3</v>
      </c>
      <c r="L8" s="210"/>
      <c r="M8" s="210"/>
      <c r="N8" s="131"/>
      <c r="O8" s="132"/>
      <c r="P8" s="131"/>
      <c r="Q8" s="132"/>
      <c r="R8" s="131"/>
      <c r="S8" s="132"/>
      <c r="T8" s="133"/>
    </row>
    <row r="9" spans="2:20" ht="30" customHeight="1" thickTop="1">
      <c r="B9" s="134" t="s">
        <v>20</v>
      </c>
      <c r="C9" s="112" t="s">
        <v>213</v>
      </c>
      <c r="D9" s="135" t="s">
        <v>214</v>
      </c>
      <c r="E9" s="136">
        <v>18</v>
      </c>
      <c r="F9" s="137" t="s">
        <v>18</v>
      </c>
      <c r="G9" s="138">
        <v>21</v>
      </c>
      <c r="H9" s="136">
        <v>21</v>
      </c>
      <c r="I9" s="137" t="s">
        <v>18</v>
      </c>
      <c r="J9" s="138">
        <v>8</v>
      </c>
      <c r="K9" s="136">
        <v>20</v>
      </c>
      <c r="L9" s="137" t="s">
        <v>18</v>
      </c>
      <c r="M9" s="138">
        <v>22</v>
      </c>
      <c r="N9" s="139">
        <f>E9+H9+K9</f>
        <v>59</v>
      </c>
      <c r="O9" s="140">
        <f>G9+J9+M9</f>
        <v>51</v>
      </c>
      <c r="P9" s="141">
        <f>IF(E9&gt;G9,1,0)+IF(H9&gt;J9,1,0)+IF(K9&gt;M9,1,0)</f>
        <v>1</v>
      </c>
      <c r="Q9" s="142">
        <f>IF(E9&lt;G9,1,0)+IF(H9&lt;J9,1,0)+IF(K9&lt;M9,1,0)</f>
        <v>2</v>
      </c>
      <c r="R9" s="143">
        <f aca="true" t="shared" si="0" ref="R9:S12">IF(P9=2,1,0)</f>
        <v>0</v>
      </c>
      <c r="S9" s="144">
        <f t="shared" si="0"/>
        <v>1</v>
      </c>
      <c r="T9" s="145" t="s">
        <v>107</v>
      </c>
    </row>
    <row r="10" spans="2:20" ht="30" customHeight="1">
      <c r="B10" s="134" t="s">
        <v>23</v>
      </c>
      <c r="C10" s="112" t="s">
        <v>215</v>
      </c>
      <c r="D10" s="112" t="s">
        <v>216</v>
      </c>
      <c r="E10" s="136">
        <v>18</v>
      </c>
      <c r="F10" s="142" t="s">
        <v>18</v>
      </c>
      <c r="G10" s="138">
        <v>21</v>
      </c>
      <c r="H10" s="136">
        <v>13</v>
      </c>
      <c r="I10" s="142" t="s">
        <v>18</v>
      </c>
      <c r="J10" s="138">
        <v>21</v>
      </c>
      <c r="K10" s="136"/>
      <c r="L10" s="142" t="s">
        <v>18</v>
      </c>
      <c r="M10" s="138"/>
      <c r="N10" s="139">
        <f>E10+H10+K10</f>
        <v>31</v>
      </c>
      <c r="O10" s="140">
        <f>G10+J10+M10</f>
        <v>42</v>
      </c>
      <c r="P10" s="141">
        <f>IF(E10&gt;G10,1,0)+IF(H10&gt;J10,1,0)+IF(K10&gt;M10,1,0)</f>
        <v>0</v>
      </c>
      <c r="Q10" s="142">
        <f>IF(E10&lt;G10,1,0)+IF(H10&lt;J10,1,0)+IF(K10&lt;M10,1,0)</f>
        <v>2</v>
      </c>
      <c r="R10" s="146">
        <f t="shared" si="0"/>
        <v>0</v>
      </c>
      <c r="S10" s="144">
        <f t="shared" si="0"/>
        <v>1</v>
      </c>
      <c r="T10" s="145" t="s">
        <v>217</v>
      </c>
    </row>
    <row r="11" spans="2:20" ht="30" customHeight="1">
      <c r="B11" s="134" t="s">
        <v>19</v>
      </c>
      <c r="C11" s="112" t="s">
        <v>218</v>
      </c>
      <c r="D11" s="112" t="s">
        <v>55</v>
      </c>
      <c r="E11" s="136">
        <v>18</v>
      </c>
      <c r="F11" s="142" t="s">
        <v>18</v>
      </c>
      <c r="G11" s="138">
        <v>21</v>
      </c>
      <c r="H11" s="136">
        <v>21</v>
      </c>
      <c r="I11" s="142" t="s">
        <v>18</v>
      </c>
      <c r="J11" s="138">
        <v>10</v>
      </c>
      <c r="K11" s="136">
        <v>21</v>
      </c>
      <c r="L11" s="142" t="s">
        <v>18</v>
      </c>
      <c r="M11" s="138">
        <v>17</v>
      </c>
      <c r="N11" s="139">
        <f>E11+H11+K11</f>
        <v>60</v>
      </c>
      <c r="O11" s="140">
        <f>G11+J11+M11</f>
        <v>48</v>
      </c>
      <c r="P11" s="141">
        <f>IF(E11&gt;G11,1,0)+IF(H11&gt;J11,1,0)+IF(K11&gt;M11,1,0)</f>
        <v>2</v>
      </c>
      <c r="Q11" s="142">
        <f>IF(E11&lt;G11,1,0)+IF(H11&lt;J11,1,0)+IF(K11&lt;M11,1,0)</f>
        <v>1</v>
      </c>
      <c r="R11" s="146">
        <f t="shared" si="0"/>
        <v>1</v>
      </c>
      <c r="S11" s="144">
        <f t="shared" si="0"/>
        <v>0</v>
      </c>
      <c r="T11" s="145" t="s">
        <v>107</v>
      </c>
    </row>
    <row r="12" spans="2:20" ht="30" customHeight="1" thickBot="1">
      <c r="B12" s="134" t="s">
        <v>24</v>
      </c>
      <c r="C12" s="112" t="s">
        <v>219</v>
      </c>
      <c r="D12" s="112" t="s">
        <v>220</v>
      </c>
      <c r="E12" s="136">
        <v>19</v>
      </c>
      <c r="F12" s="142" t="s">
        <v>18</v>
      </c>
      <c r="G12" s="138">
        <v>21</v>
      </c>
      <c r="H12" s="136">
        <v>8</v>
      </c>
      <c r="I12" s="142" t="s">
        <v>18</v>
      </c>
      <c r="J12" s="138">
        <v>21</v>
      </c>
      <c r="K12" s="136"/>
      <c r="L12" s="142" t="s">
        <v>18</v>
      </c>
      <c r="M12" s="138"/>
      <c r="N12" s="139">
        <f>E12+H12+K12</f>
        <v>27</v>
      </c>
      <c r="O12" s="140">
        <f>G12+J12+M12</f>
        <v>42</v>
      </c>
      <c r="P12" s="141">
        <f>IF(E12&gt;G12,1,0)+IF(H12&gt;J12,1,0)+IF(K12&gt;M12,1,0)</f>
        <v>0</v>
      </c>
      <c r="Q12" s="142">
        <f>IF(E12&lt;G12,1,0)+IF(H12&lt;J12,1,0)+IF(K12&lt;M12,1,0)</f>
        <v>2</v>
      </c>
      <c r="R12" s="146">
        <f t="shared" si="0"/>
        <v>0</v>
      </c>
      <c r="S12" s="144">
        <f t="shared" si="0"/>
        <v>1</v>
      </c>
      <c r="T12" s="145" t="s">
        <v>221</v>
      </c>
    </row>
    <row r="13" spans="2:20" ht="34.5" customHeight="1" thickBot="1">
      <c r="B13" s="162" t="s">
        <v>8</v>
      </c>
      <c r="C13" s="211" t="str">
        <f>IF(R13&gt;S13,D4,IF(S13&gt;R13,D5,"remíza"))</f>
        <v>TJ Slavoj Plzeň M</v>
      </c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147">
        <f aca="true" t="shared" si="1" ref="N13:S13">SUM(N9:N12)</f>
        <v>177</v>
      </c>
      <c r="O13" s="148">
        <f t="shared" si="1"/>
        <v>183</v>
      </c>
      <c r="P13" s="147">
        <f t="shared" si="1"/>
        <v>3</v>
      </c>
      <c r="Q13" s="149">
        <f t="shared" si="1"/>
        <v>7</v>
      </c>
      <c r="R13" s="147">
        <f t="shared" si="1"/>
        <v>1</v>
      </c>
      <c r="S13" s="148">
        <f t="shared" si="1"/>
        <v>3</v>
      </c>
      <c r="T13" s="150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51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152" t="s">
        <v>222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</row>
    <row r="18" spans="2:20" ht="36" customHeight="1">
      <c r="B18" s="32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3:M13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0"/>
  <sheetViews>
    <sheetView zoomScale="90" zoomScaleNormal="90" zoomScalePageLayoutView="0" workbookViewId="0" topLeftCell="A1">
      <selection activeCell="S5" sqref="S5:T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8" t="s">
        <v>0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2:20" ht="19.5" customHeight="1" thickBot="1">
      <c r="B3" s="114" t="s">
        <v>1</v>
      </c>
      <c r="C3" s="115"/>
      <c r="D3" s="219" t="s">
        <v>68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20" t="s">
        <v>40</v>
      </c>
      <c r="R3" s="220"/>
      <c r="S3" s="221" t="s">
        <v>69</v>
      </c>
      <c r="T3" s="221"/>
    </row>
    <row r="4" spans="2:20" ht="19.5" customHeight="1" thickTop="1">
      <c r="B4" s="116" t="s">
        <v>3</v>
      </c>
      <c r="C4" s="117"/>
      <c r="D4" s="222" t="s">
        <v>60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3" t="s">
        <v>14</v>
      </c>
      <c r="R4" s="223"/>
      <c r="S4" s="224" t="s">
        <v>196</v>
      </c>
      <c r="T4" s="224"/>
    </row>
    <row r="5" spans="2:20" ht="19.5" customHeight="1">
      <c r="B5" s="116" t="s">
        <v>4</v>
      </c>
      <c r="C5" s="118"/>
      <c r="D5" s="212" t="s">
        <v>41</v>
      </c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3" t="s">
        <v>2</v>
      </c>
      <c r="R5" s="213"/>
      <c r="S5" s="214" t="s">
        <v>143</v>
      </c>
      <c r="T5" s="214"/>
    </row>
    <row r="6" spans="2:20" ht="19.5" customHeight="1" thickBot="1">
      <c r="B6" s="119" t="s">
        <v>5</v>
      </c>
      <c r="C6" s="120"/>
      <c r="D6" s="215" t="s">
        <v>144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121"/>
      <c r="R6" s="122"/>
      <c r="S6" s="123" t="s">
        <v>39</v>
      </c>
      <c r="T6" s="124" t="s">
        <v>21</v>
      </c>
    </row>
    <row r="7" spans="2:20" ht="24.75" customHeight="1">
      <c r="B7" s="125"/>
      <c r="C7" s="126" t="str">
        <f>D4</f>
        <v>TJ Bílá Hora M</v>
      </c>
      <c r="D7" s="126" t="str">
        <f>D5</f>
        <v>Keramika Chlumčany M1</v>
      </c>
      <c r="E7" s="216" t="s">
        <v>6</v>
      </c>
      <c r="F7" s="216"/>
      <c r="G7" s="216"/>
      <c r="H7" s="216"/>
      <c r="I7" s="216"/>
      <c r="J7" s="216"/>
      <c r="K7" s="216"/>
      <c r="L7" s="216"/>
      <c r="M7" s="216"/>
      <c r="N7" s="217" t="s">
        <v>15</v>
      </c>
      <c r="O7" s="217"/>
      <c r="P7" s="217" t="s">
        <v>16</v>
      </c>
      <c r="Q7" s="217"/>
      <c r="R7" s="217" t="s">
        <v>17</v>
      </c>
      <c r="S7" s="217"/>
      <c r="T7" s="127" t="s">
        <v>7</v>
      </c>
    </row>
    <row r="8" spans="2:20" ht="9.75" customHeight="1" thickBot="1">
      <c r="B8" s="128"/>
      <c r="C8" s="129"/>
      <c r="D8" s="130"/>
      <c r="E8" s="210">
        <v>1</v>
      </c>
      <c r="F8" s="210"/>
      <c r="G8" s="210"/>
      <c r="H8" s="210">
        <v>2</v>
      </c>
      <c r="I8" s="210"/>
      <c r="J8" s="210"/>
      <c r="K8" s="210">
        <v>3</v>
      </c>
      <c r="L8" s="210"/>
      <c r="M8" s="210"/>
      <c r="N8" s="131"/>
      <c r="O8" s="132"/>
      <c r="P8" s="131"/>
      <c r="Q8" s="132"/>
      <c r="R8" s="131"/>
      <c r="S8" s="132"/>
      <c r="T8" s="133"/>
    </row>
    <row r="9" spans="2:20" ht="30" customHeight="1" thickTop="1">
      <c r="B9" s="134" t="s">
        <v>20</v>
      </c>
      <c r="C9" s="112" t="s">
        <v>197</v>
      </c>
      <c r="D9" s="135" t="s">
        <v>198</v>
      </c>
      <c r="E9" s="136">
        <v>21</v>
      </c>
      <c r="F9" s="137" t="s">
        <v>18</v>
      </c>
      <c r="G9" s="138">
        <v>17</v>
      </c>
      <c r="H9" s="136">
        <v>21</v>
      </c>
      <c r="I9" s="137" t="s">
        <v>18</v>
      </c>
      <c r="J9" s="138">
        <v>18</v>
      </c>
      <c r="K9" s="136"/>
      <c r="L9" s="137" t="s">
        <v>18</v>
      </c>
      <c r="M9" s="138"/>
      <c r="N9" s="139">
        <f>E9+H9+K9</f>
        <v>42</v>
      </c>
      <c r="O9" s="140">
        <f>G9+J9+M9</f>
        <v>35</v>
      </c>
      <c r="P9" s="141">
        <f>IF(E9&gt;G9,1,0)+IF(H9&gt;J9,1,0)+IF(K9&gt;M9,1,0)</f>
        <v>2</v>
      </c>
      <c r="Q9" s="142">
        <f>IF(E9&lt;G9,1,0)+IF(H9&lt;J9,1,0)+IF(K9&lt;M9,1,0)</f>
        <v>0</v>
      </c>
      <c r="R9" s="143">
        <f aca="true" t="shared" si="0" ref="R9:S12">IF(P9=2,1,0)</f>
        <v>1</v>
      </c>
      <c r="S9" s="144">
        <f t="shared" si="0"/>
        <v>0</v>
      </c>
      <c r="T9" s="145" t="s">
        <v>107</v>
      </c>
    </row>
    <row r="10" spans="2:20" ht="30" customHeight="1">
      <c r="B10" s="134" t="s">
        <v>23</v>
      </c>
      <c r="C10" s="112" t="s">
        <v>199</v>
      </c>
      <c r="D10" s="112" t="s">
        <v>105</v>
      </c>
      <c r="E10" s="136">
        <v>21</v>
      </c>
      <c r="F10" s="142" t="s">
        <v>18</v>
      </c>
      <c r="G10" s="138">
        <v>9</v>
      </c>
      <c r="H10" s="136">
        <v>21</v>
      </c>
      <c r="I10" s="142" t="s">
        <v>18</v>
      </c>
      <c r="J10" s="138">
        <v>13</v>
      </c>
      <c r="K10" s="136"/>
      <c r="L10" s="142" t="s">
        <v>18</v>
      </c>
      <c r="M10" s="138"/>
      <c r="N10" s="139">
        <f>E10+H10+K10</f>
        <v>42</v>
      </c>
      <c r="O10" s="140">
        <f>G10+J10+M10</f>
        <v>22</v>
      </c>
      <c r="P10" s="141">
        <f>IF(E10&gt;G10,1,0)+IF(H10&gt;J10,1,0)+IF(K10&gt;M10,1,0)</f>
        <v>2</v>
      </c>
      <c r="Q10" s="142">
        <f>IF(E10&lt;G10,1,0)+IF(H10&lt;J10,1,0)+IF(K10&lt;M10,1,0)</f>
        <v>0</v>
      </c>
      <c r="R10" s="146">
        <f t="shared" si="0"/>
        <v>1</v>
      </c>
      <c r="S10" s="144">
        <f t="shared" si="0"/>
        <v>0</v>
      </c>
      <c r="T10" s="145" t="s">
        <v>95</v>
      </c>
    </row>
    <row r="11" spans="2:20" ht="30" customHeight="1">
      <c r="B11" s="134" t="s">
        <v>19</v>
      </c>
      <c r="C11" s="112" t="s">
        <v>151</v>
      </c>
      <c r="D11" s="112" t="s">
        <v>95</v>
      </c>
      <c r="E11" s="136">
        <v>22</v>
      </c>
      <c r="F11" s="142" t="s">
        <v>18</v>
      </c>
      <c r="G11" s="138">
        <v>20</v>
      </c>
      <c r="H11" s="136">
        <v>21</v>
      </c>
      <c r="I11" s="142" t="s">
        <v>18</v>
      </c>
      <c r="J11" s="138">
        <v>13</v>
      </c>
      <c r="K11" s="136"/>
      <c r="L11" s="142" t="s">
        <v>18</v>
      </c>
      <c r="M11" s="138"/>
      <c r="N11" s="139">
        <f>E11+H11+K11</f>
        <v>43</v>
      </c>
      <c r="O11" s="140">
        <f>G11+J11+M11</f>
        <v>33</v>
      </c>
      <c r="P11" s="141">
        <f>IF(E11&gt;G11,1,0)+IF(H11&gt;J11,1,0)+IF(K11&gt;M11,1,0)</f>
        <v>2</v>
      </c>
      <c r="Q11" s="142">
        <f>IF(E11&lt;G11,1,0)+IF(H11&lt;J11,1,0)+IF(K11&lt;M11,1,0)</f>
        <v>0</v>
      </c>
      <c r="R11" s="146">
        <f t="shared" si="0"/>
        <v>1</v>
      </c>
      <c r="S11" s="144">
        <f t="shared" si="0"/>
        <v>0</v>
      </c>
      <c r="T11" s="145" t="s">
        <v>107</v>
      </c>
    </row>
    <row r="12" spans="2:20" ht="30" customHeight="1" thickBot="1">
      <c r="B12" s="134" t="s">
        <v>24</v>
      </c>
      <c r="C12" s="112" t="s">
        <v>200</v>
      </c>
      <c r="D12" s="112" t="s">
        <v>201</v>
      </c>
      <c r="E12" s="136">
        <v>16</v>
      </c>
      <c r="F12" s="142" t="s">
        <v>18</v>
      </c>
      <c r="G12" s="138">
        <v>21</v>
      </c>
      <c r="H12" s="136">
        <v>21</v>
      </c>
      <c r="I12" s="142" t="s">
        <v>18</v>
      </c>
      <c r="J12" s="138">
        <v>12</v>
      </c>
      <c r="K12" s="136">
        <v>21</v>
      </c>
      <c r="L12" s="142" t="s">
        <v>18</v>
      </c>
      <c r="M12" s="138">
        <v>17</v>
      </c>
      <c r="N12" s="139">
        <f>E12+H12+K12</f>
        <v>58</v>
      </c>
      <c r="O12" s="140">
        <f>G12+J12+M12</f>
        <v>50</v>
      </c>
      <c r="P12" s="141">
        <f>IF(E12&gt;G12,1,0)+IF(H12&gt;J12,1,0)+IF(K12&gt;M12,1,0)</f>
        <v>2</v>
      </c>
      <c r="Q12" s="142">
        <f>IF(E12&lt;G12,1,0)+IF(H12&lt;J12,1,0)+IF(K12&lt;M12,1,0)</f>
        <v>1</v>
      </c>
      <c r="R12" s="146">
        <f t="shared" si="0"/>
        <v>1</v>
      </c>
      <c r="S12" s="144">
        <f t="shared" si="0"/>
        <v>0</v>
      </c>
      <c r="T12" s="145" t="s">
        <v>202</v>
      </c>
    </row>
    <row r="13" spans="2:20" ht="34.5" customHeight="1" thickBot="1">
      <c r="B13" s="162" t="s">
        <v>8</v>
      </c>
      <c r="C13" s="211" t="str">
        <f>IF(R13&gt;S13,D4,IF(S13&gt;R13,D5,"remíza"))</f>
        <v>TJ Bílá Hora M</v>
      </c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147">
        <f aca="true" t="shared" si="1" ref="N13:S13">SUM(N9:N12)</f>
        <v>185</v>
      </c>
      <c r="O13" s="148">
        <f t="shared" si="1"/>
        <v>140</v>
      </c>
      <c r="P13" s="147">
        <f t="shared" si="1"/>
        <v>8</v>
      </c>
      <c r="Q13" s="149">
        <f t="shared" si="1"/>
        <v>1</v>
      </c>
      <c r="R13" s="147">
        <f t="shared" si="1"/>
        <v>4</v>
      </c>
      <c r="S13" s="148">
        <f t="shared" si="1"/>
        <v>0</v>
      </c>
      <c r="T13" s="150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51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</row>
    <row r="18" spans="2:20" ht="36" customHeight="1">
      <c r="B18" s="32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</sheetData>
  <sheetProtection password="CC26" sheet="1" objects="1" scenarios="1"/>
  <mergeCells count="19">
    <mergeCell ref="E8:G8"/>
    <mergeCell ref="H8:J8"/>
    <mergeCell ref="K8:M8"/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6" t="s">
        <v>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</row>
    <row r="3" spans="2:20" ht="19.5" customHeight="1" thickBot="1">
      <c r="B3" s="5" t="s">
        <v>1</v>
      </c>
      <c r="C3" s="46"/>
      <c r="D3" s="197" t="s">
        <v>68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9"/>
      <c r="Q3" s="200" t="s">
        <v>40</v>
      </c>
      <c r="R3" s="201"/>
      <c r="S3" s="197" t="s">
        <v>69</v>
      </c>
      <c r="T3" s="202"/>
    </row>
    <row r="4" spans="2:20" ht="19.5" customHeight="1" thickTop="1">
      <c r="B4" s="6" t="s">
        <v>3</v>
      </c>
      <c r="C4" s="7"/>
      <c r="D4" s="203" t="s">
        <v>52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5"/>
      <c r="Q4" s="206" t="s">
        <v>14</v>
      </c>
      <c r="R4" s="207"/>
      <c r="S4" s="208" t="s">
        <v>179</v>
      </c>
      <c r="T4" s="209"/>
    </row>
    <row r="5" spans="2:20" ht="19.5" customHeight="1">
      <c r="B5" s="6" t="s">
        <v>4</v>
      </c>
      <c r="C5" s="47"/>
      <c r="D5" s="225" t="s">
        <v>59</v>
      </c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7"/>
      <c r="Q5" s="184" t="s">
        <v>2</v>
      </c>
      <c r="R5" s="185"/>
      <c r="S5" s="186" t="s">
        <v>180</v>
      </c>
      <c r="T5" s="187"/>
    </row>
    <row r="6" spans="2:20" ht="19.5" customHeight="1" thickBot="1">
      <c r="B6" s="8" t="s">
        <v>5</v>
      </c>
      <c r="C6" s="9"/>
      <c r="D6" s="188" t="s">
        <v>81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90"/>
      <c r="Q6" s="48"/>
      <c r="R6" s="49"/>
      <c r="S6" s="90" t="s">
        <v>39</v>
      </c>
      <c r="T6" s="39" t="s">
        <v>21</v>
      </c>
    </row>
    <row r="7" spans="2:20" ht="24.75" customHeight="1">
      <c r="B7" s="10"/>
      <c r="C7" s="11" t="str">
        <f>D4</f>
        <v>SK Jupiter M</v>
      </c>
      <c r="D7" s="11" t="str">
        <f>D5</f>
        <v>TJ Slavoj Plzeň M</v>
      </c>
      <c r="E7" s="191" t="s">
        <v>6</v>
      </c>
      <c r="F7" s="192"/>
      <c r="G7" s="192"/>
      <c r="H7" s="192"/>
      <c r="I7" s="192"/>
      <c r="J7" s="192"/>
      <c r="K7" s="192"/>
      <c r="L7" s="192"/>
      <c r="M7" s="193"/>
      <c r="N7" s="194" t="s">
        <v>15</v>
      </c>
      <c r="O7" s="195"/>
      <c r="P7" s="194" t="s">
        <v>16</v>
      </c>
      <c r="Q7" s="195"/>
      <c r="R7" s="194" t="s">
        <v>17</v>
      </c>
      <c r="S7" s="195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112" t="s">
        <v>181</v>
      </c>
      <c r="D9" s="45" t="s">
        <v>182</v>
      </c>
      <c r="E9" s="40">
        <v>21</v>
      </c>
      <c r="F9" s="20" t="s">
        <v>18</v>
      </c>
      <c r="G9" s="41">
        <v>16</v>
      </c>
      <c r="H9" s="40">
        <v>18</v>
      </c>
      <c r="I9" s="20" t="s">
        <v>18</v>
      </c>
      <c r="J9" s="41">
        <v>21</v>
      </c>
      <c r="K9" s="40">
        <v>15</v>
      </c>
      <c r="L9" s="20" t="s">
        <v>18</v>
      </c>
      <c r="M9" s="41">
        <v>21</v>
      </c>
      <c r="N9" s="22">
        <f>E9+H9+K9</f>
        <v>54</v>
      </c>
      <c r="O9" s="23">
        <f>G9+J9+M9</f>
        <v>58</v>
      </c>
      <c r="P9" s="24">
        <f>IF(E9&gt;G9,1,0)+IF(H9&gt;J9,1,0)+IF(K9&gt;M9,1,0)</f>
        <v>1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/>
    </row>
    <row r="10" spans="2:20" ht="30" customHeight="1">
      <c r="B10" s="18" t="s">
        <v>23</v>
      </c>
      <c r="C10" s="112" t="s">
        <v>183</v>
      </c>
      <c r="D10" s="44" t="s">
        <v>184</v>
      </c>
      <c r="E10" s="40">
        <v>17</v>
      </c>
      <c r="F10" s="19" t="s">
        <v>18</v>
      </c>
      <c r="G10" s="41">
        <v>21</v>
      </c>
      <c r="H10" s="40">
        <v>21</v>
      </c>
      <c r="I10" s="19" t="s">
        <v>18</v>
      </c>
      <c r="J10" s="41">
        <v>17</v>
      </c>
      <c r="K10" s="40">
        <v>14</v>
      </c>
      <c r="L10" s="19" t="s">
        <v>18</v>
      </c>
      <c r="M10" s="41">
        <v>21</v>
      </c>
      <c r="N10" s="22">
        <f>E10+H10+K10</f>
        <v>52</v>
      </c>
      <c r="O10" s="23">
        <f>G10+J10+M10</f>
        <v>59</v>
      </c>
      <c r="P10" s="24">
        <f>IF(E10&gt;G10,1,0)+IF(H10&gt;J10,1,0)+IF(K10&gt;M10,1,0)</f>
        <v>1</v>
      </c>
      <c r="Q10" s="19">
        <f>IF(E10&lt;G10,1,0)+IF(H10&lt;J10,1,0)+IF(K10&lt;M10,1,0)</f>
        <v>2</v>
      </c>
      <c r="R10" s="36">
        <f t="shared" si="0"/>
        <v>0</v>
      </c>
      <c r="S10" s="21">
        <f t="shared" si="0"/>
        <v>1</v>
      </c>
      <c r="T10" s="53"/>
    </row>
    <row r="11" spans="2:20" ht="30" customHeight="1">
      <c r="B11" s="18" t="s">
        <v>19</v>
      </c>
      <c r="C11" s="112" t="s">
        <v>86</v>
      </c>
      <c r="D11" s="45" t="s">
        <v>185</v>
      </c>
      <c r="E11" s="40">
        <v>19</v>
      </c>
      <c r="F11" s="19" t="s">
        <v>18</v>
      </c>
      <c r="G11" s="41">
        <v>21</v>
      </c>
      <c r="H11" s="40">
        <v>13</v>
      </c>
      <c r="I11" s="19" t="s">
        <v>18</v>
      </c>
      <c r="J11" s="41">
        <v>21</v>
      </c>
      <c r="K11" s="40"/>
      <c r="L11" s="19" t="s">
        <v>18</v>
      </c>
      <c r="M11" s="41"/>
      <c r="N11" s="22">
        <f>E11+H11+K11</f>
        <v>32</v>
      </c>
      <c r="O11" s="23">
        <f>G11+J11+M11</f>
        <v>42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/>
    </row>
    <row r="12" spans="2:20" ht="30" customHeight="1" thickBot="1">
      <c r="B12" s="18" t="s">
        <v>24</v>
      </c>
      <c r="C12" s="112" t="s">
        <v>186</v>
      </c>
      <c r="D12" s="44" t="s">
        <v>187</v>
      </c>
      <c r="E12" s="40">
        <v>19</v>
      </c>
      <c r="F12" s="19" t="s">
        <v>18</v>
      </c>
      <c r="G12" s="41">
        <v>21</v>
      </c>
      <c r="H12" s="40">
        <v>20</v>
      </c>
      <c r="I12" s="19" t="s">
        <v>18</v>
      </c>
      <c r="J12" s="41">
        <v>22</v>
      </c>
      <c r="K12" s="40"/>
      <c r="L12" s="19" t="s">
        <v>18</v>
      </c>
      <c r="M12" s="41"/>
      <c r="N12" s="22">
        <f>E12+H12+K12</f>
        <v>39</v>
      </c>
      <c r="O12" s="23">
        <f>G12+J12+M12</f>
        <v>43</v>
      </c>
      <c r="P12" s="24">
        <f>IF(E12&gt;G12,1,0)+IF(H12&gt;J12,1,0)+IF(K12&gt;M12,1,0)</f>
        <v>0</v>
      </c>
      <c r="Q12" s="19">
        <f>IF(E12&lt;G12,1,0)+IF(H12&lt;J12,1,0)+IF(K12&lt;M12,1,0)</f>
        <v>2</v>
      </c>
      <c r="R12" s="36">
        <f t="shared" si="0"/>
        <v>0</v>
      </c>
      <c r="S12" s="21">
        <f t="shared" si="0"/>
        <v>1</v>
      </c>
      <c r="T12" s="53"/>
    </row>
    <row r="13" spans="2:20" ht="34.5" customHeight="1" thickBot="1">
      <c r="B13" s="25" t="s">
        <v>8</v>
      </c>
      <c r="C13" s="179" t="str">
        <f>IF(R13&gt;S13,D4,IF(S13&gt;R13,D5,"remíza"))</f>
        <v>TJ Slavoj Plzeň M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80"/>
      <c r="N13" s="26">
        <f aca="true" t="shared" si="1" ref="N13:S13">SUM(N9:N12)</f>
        <v>177</v>
      </c>
      <c r="O13" s="27">
        <f t="shared" si="1"/>
        <v>202</v>
      </c>
      <c r="P13" s="26">
        <f t="shared" si="1"/>
        <v>2</v>
      </c>
      <c r="Q13" s="28">
        <f t="shared" si="1"/>
        <v>8</v>
      </c>
      <c r="R13" s="26">
        <f t="shared" si="1"/>
        <v>0</v>
      </c>
      <c r="S13" s="27">
        <f t="shared" si="1"/>
        <v>4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6" t="s">
        <v>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</row>
    <row r="3" spans="2:20" ht="19.5" customHeight="1" thickBot="1">
      <c r="B3" s="5" t="s">
        <v>1</v>
      </c>
      <c r="C3" s="46"/>
      <c r="D3" s="197" t="s">
        <v>68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9"/>
      <c r="Q3" s="200" t="s">
        <v>40</v>
      </c>
      <c r="R3" s="201"/>
      <c r="S3" s="197" t="s">
        <v>69</v>
      </c>
      <c r="T3" s="202"/>
    </row>
    <row r="4" spans="2:20" ht="19.5" customHeight="1" thickTop="1">
      <c r="B4" s="6" t="s">
        <v>3</v>
      </c>
      <c r="C4" s="7"/>
      <c r="D4" s="203" t="s">
        <v>52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5"/>
      <c r="Q4" s="206" t="s">
        <v>14</v>
      </c>
      <c r="R4" s="207"/>
      <c r="S4" s="208" t="s">
        <v>179</v>
      </c>
      <c r="T4" s="209"/>
    </row>
    <row r="5" spans="2:20" ht="19.5" customHeight="1">
      <c r="B5" s="6" t="s">
        <v>4</v>
      </c>
      <c r="C5" s="47"/>
      <c r="D5" s="225" t="s">
        <v>41</v>
      </c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7"/>
      <c r="Q5" s="184" t="s">
        <v>2</v>
      </c>
      <c r="R5" s="185"/>
      <c r="S5" s="186" t="s">
        <v>180</v>
      </c>
      <c r="T5" s="187"/>
    </row>
    <row r="6" spans="2:20" ht="19.5" customHeight="1" thickBot="1">
      <c r="B6" s="8" t="s">
        <v>5</v>
      </c>
      <c r="C6" s="9"/>
      <c r="D6" s="188" t="s">
        <v>81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90"/>
      <c r="Q6" s="48"/>
      <c r="R6" s="49"/>
      <c r="S6" s="90" t="s">
        <v>39</v>
      </c>
      <c r="T6" s="39" t="s">
        <v>21</v>
      </c>
    </row>
    <row r="7" spans="2:20" ht="24.75" customHeight="1">
      <c r="B7" s="10"/>
      <c r="C7" s="11" t="str">
        <f>D4</f>
        <v>SK Jupiter M</v>
      </c>
      <c r="D7" s="11" t="str">
        <f>D5</f>
        <v>Keramika Chlumčany M1</v>
      </c>
      <c r="E7" s="191" t="s">
        <v>6</v>
      </c>
      <c r="F7" s="192"/>
      <c r="G7" s="192"/>
      <c r="H7" s="192"/>
      <c r="I7" s="192"/>
      <c r="J7" s="192"/>
      <c r="K7" s="192"/>
      <c r="L7" s="192"/>
      <c r="M7" s="193"/>
      <c r="N7" s="194" t="s">
        <v>15</v>
      </c>
      <c r="O7" s="195"/>
      <c r="P7" s="194" t="s">
        <v>16</v>
      </c>
      <c r="Q7" s="195"/>
      <c r="R7" s="194" t="s">
        <v>17</v>
      </c>
      <c r="S7" s="195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112" t="s">
        <v>188</v>
      </c>
      <c r="D9" s="45" t="s">
        <v>189</v>
      </c>
      <c r="E9" s="40">
        <v>21</v>
      </c>
      <c r="F9" s="20" t="s">
        <v>18</v>
      </c>
      <c r="G9" s="41">
        <v>12</v>
      </c>
      <c r="H9" s="40">
        <v>21</v>
      </c>
      <c r="I9" s="20" t="s">
        <v>18</v>
      </c>
      <c r="J9" s="41">
        <v>18</v>
      </c>
      <c r="K9" s="40"/>
      <c r="L9" s="20" t="s">
        <v>18</v>
      </c>
      <c r="M9" s="41"/>
      <c r="N9" s="22">
        <f>E9+H9+K9</f>
        <v>42</v>
      </c>
      <c r="O9" s="23">
        <f>G9+J9+M9</f>
        <v>30</v>
      </c>
      <c r="P9" s="24">
        <f>IF(E9&gt;G9,1,0)+IF(H9&gt;J9,1,0)+IF(K9&gt;M9,1,0)</f>
        <v>2</v>
      </c>
      <c r="Q9" s="19">
        <f>IF(E9&lt;G9,1,0)+IF(H9&lt;J9,1,0)+IF(K9&lt;M9,1,0)</f>
        <v>0</v>
      </c>
      <c r="R9" s="35">
        <f aca="true" t="shared" si="0" ref="R9:S12">IF(P9=2,1,0)</f>
        <v>1</v>
      </c>
      <c r="S9" s="21">
        <f t="shared" si="0"/>
        <v>0</v>
      </c>
      <c r="T9" s="53"/>
    </row>
    <row r="10" spans="2:20" ht="30" customHeight="1">
      <c r="B10" s="18" t="s">
        <v>23</v>
      </c>
      <c r="C10" s="112" t="s">
        <v>84</v>
      </c>
      <c r="D10" s="44" t="s">
        <v>190</v>
      </c>
      <c r="E10" s="40">
        <v>23</v>
      </c>
      <c r="F10" s="19" t="s">
        <v>18</v>
      </c>
      <c r="G10" s="41">
        <v>21</v>
      </c>
      <c r="H10" s="40">
        <v>21</v>
      </c>
      <c r="I10" s="19" t="s">
        <v>18</v>
      </c>
      <c r="J10" s="41">
        <v>16</v>
      </c>
      <c r="K10" s="40"/>
      <c r="L10" s="19" t="s">
        <v>18</v>
      </c>
      <c r="M10" s="41"/>
      <c r="N10" s="22">
        <f>E10+H10+K10</f>
        <v>44</v>
      </c>
      <c r="O10" s="23">
        <f>G10+J10+M10</f>
        <v>37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112" t="s">
        <v>191</v>
      </c>
      <c r="D11" s="45" t="s">
        <v>192</v>
      </c>
      <c r="E11" s="40">
        <v>21</v>
      </c>
      <c r="F11" s="19" t="s">
        <v>18</v>
      </c>
      <c r="G11" s="41">
        <v>12</v>
      </c>
      <c r="H11" s="40">
        <v>21</v>
      </c>
      <c r="I11" s="19" t="s">
        <v>18</v>
      </c>
      <c r="J11" s="41">
        <v>18</v>
      </c>
      <c r="K11" s="40"/>
      <c r="L11" s="19" t="s">
        <v>18</v>
      </c>
      <c r="M11" s="41"/>
      <c r="N11" s="22">
        <f>E11+H11+K11</f>
        <v>42</v>
      </c>
      <c r="O11" s="23">
        <f>G11+J11+M11</f>
        <v>30</v>
      </c>
      <c r="P11" s="24">
        <f>IF(E11&gt;G11,1,0)+IF(H11&gt;J11,1,0)+IF(K11&gt;M11,1,0)</f>
        <v>2</v>
      </c>
      <c r="Q11" s="19">
        <f>IF(E11&lt;G11,1,0)+IF(H11&lt;J11,1,0)+IF(K11&lt;M11,1,0)</f>
        <v>0</v>
      </c>
      <c r="R11" s="36">
        <f t="shared" si="0"/>
        <v>1</v>
      </c>
      <c r="S11" s="21">
        <f t="shared" si="0"/>
        <v>0</v>
      </c>
      <c r="T11" s="53"/>
    </row>
    <row r="12" spans="2:20" ht="30" customHeight="1" thickBot="1">
      <c r="B12" s="18" t="s">
        <v>24</v>
      </c>
      <c r="C12" s="112" t="s">
        <v>186</v>
      </c>
      <c r="D12" s="44" t="s">
        <v>193</v>
      </c>
      <c r="E12" s="40">
        <v>18</v>
      </c>
      <c r="F12" s="19" t="s">
        <v>18</v>
      </c>
      <c r="G12" s="41">
        <v>21</v>
      </c>
      <c r="H12" s="40">
        <v>21</v>
      </c>
      <c r="I12" s="19" t="s">
        <v>18</v>
      </c>
      <c r="J12" s="41">
        <v>15</v>
      </c>
      <c r="K12" s="40">
        <v>21</v>
      </c>
      <c r="L12" s="19" t="s">
        <v>18</v>
      </c>
      <c r="M12" s="41">
        <v>15</v>
      </c>
      <c r="N12" s="22">
        <f>E12+H12+K12</f>
        <v>60</v>
      </c>
      <c r="O12" s="23">
        <f>G12+J12+M12</f>
        <v>51</v>
      </c>
      <c r="P12" s="24">
        <f>IF(E12&gt;G12,1,0)+IF(H12&gt;J12,1,0)+IF(K12&gt;M12,1,0)</f>
        <v>2</v>
      </c>
      <c r="Q12" s="19">
        <f>IF(E12&lt;G12,1,0)+IF(H12&lt;J12,1,0)+IF(K12&lt;M12,1,0)</f>
        <v>1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179" t="str">
        <f>IF(R13&gt;S13,D4,IF(S13&gt;R13,D5,"remíza"))</f>
        <v>SK Jupiter M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80"/>
      <c r="N13" s="26">
        <f aca="true" t="shared" si="1" ref="N13:S13">SUM(N9:N12)</f>
        <v>188</v>
      </c>
      <c r="O13" s="27">
        <f t="shared" si="1"/>
        <v>148</v>
      </c>
      <c r="P13" s="26">
        <f t="shared" si="1"/>
        <v>8</v>
      </c>
      <c r="Q13" s="28">
        <f t="shared" si="1"/>
        <v>1</v>
      </c>
      <c r="R13" s="26">
        <f t="shared" si="1"/>
        <v>4</v>
      </c>
      <c r="S13" s="27">
        <f t="shared" si="1"/>
        <v>0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 t="s">
        <v>194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zapis_OPM.xls</dc:title>
  <dc:subject>OPM 2016/17</dc:subject>
  <dc:creator>ZpčBaS</dc:creator>
  <cp:keywords/>
  <dc:description>Zápis o utkání smíšených družstev - OPM</dc:description>
  <cp:lastModifiedBy>sk</cp:lastModifiedBy>
  <cp:lastPrinted>2019-10-23T08:14:43Z</cp:lastPrinted>
  <dcterms:created xsi:type="dcterms:W3CDTF">1996-11-18T12:18:44Z</dcterms:created>
  <dcterms:modified xsi:type="dcterms:W3CDTF">2020-06-15T18:17:17Z</dcterms:modified>
  <cp:category/>
  <cp:version/>
  <cp:contentType/>
  <cp:contentStatus/>
</cp:coreProperties>
</file>