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3.liga_Z" sheetId="1" r:id="rId1"/>
    <sheet name="rozpis 3.liga_Z" sheetId="2" r:id="rId2"/>
    <sheet name="3.k.KV_JuB" sheetId="3" r:id="rId3"/>
    <sheet name="3.k.KV_JuA" sheetId="4" r:id="rId4"/>
    <sheet name="3.k.KV_DouB" sheetId="5" r:id="rId5"/>
    <sheet name="2.k.Chr_KV" sheetId="6" r:id="rId6"/>
    <sheet name="2.k.Kla_JuB" sheetId="7" r:id="rId7"/>
    <sheet name="2.k.ChlA_DouB" sheetId="8" r:id="rId8"/>
    <sheet name="2.k.Kla_JuA" sheetId="9" r:id="rId9"/>
    <sheet name="2.k.ChlA_KV" sheetId="10" r:id="rId10"/>
    <sheet name="2.k.Chr_JuB" sheetId="11" r:id="rId11"/>
    <sheet name="2.k.Kla_KV" sheetId="12" r:id="rId12"/>
    <sheet name="2.k.ChlA_JuA" sheetId="13" r:id="rId13"/>
    <sheet name="2.k.Chr_DouB" sheetId="14" r:id="rId14"/>
    <sheet name="1.k.JuA_JuB" sheetId="15" r:id="rId15"/>
    <sheet name="1.k.ChlA_Chr" sheetId="16" r:id="rId16"/>
    <sheet name="1.k.DouB_Kla" sheetId="17" r:id="rId17"/>
    <sheet name="1.k.JuA_Chr" sheetId="18" r:id="rId18"/>
    <sheet name="1.k.ChlA_Kla" sheetId="19" r:id="rId19"/>
    <sheet name="1.k.DouB_JuB" sheetId="20" r:id="rId20"/>
    <sheet name="1.k.JuB_ChlA" sheetId="21" r:id="rId21"/>
    <sheet name="1.k.Chr_Kla" sheetId="22" r:id="rId22"/>
    <sheet name="1.k.JuA_DouB" sheetId="23" r:id="rId23"/>
  </sheets>
  <externalReferences>
    <externalReference r:id="rId26"/>
  </externalReferences>
  <definedNames>
    <definedName name="_xlnm.Print_Area" localSheetId="19">'1.k.DouB_JuB'!$B$2:$T$27</definedName>
    <definedName name="_xlnm.Print_Area" localSheetId="16">'1.k.DouB_Kla'!$B$2:$T$27</definedName>
    <definedName name="_xlnm.Print_Area" localSheetId="15">'1.k.ChlA_Chr'!$B$2:$T$27</definedName>
    <definedName name="_xlnm.Print_Area" localSheetId="18">'1.k.ChlA_Kla'!$B$2:$T$27</definedName>
    <definedName name="_xlnm.Print_Area" localSheetId="21">'1.k.Chr_Kla'!$B$2:$T$27</definedName>
    <definedName name="_xlnm.Print_Area" localSheetId="22">'1.k.JuA_DouB'!$B$2:$T$27</definedName>
    <definedName name="_xlnm.Print_Area" localSheetId="17">'1.k.JuA_Chr'!$B$2:$T$27</definedName>
    <definedName name="_xlnm.Print_Area" localSheetId="14">'1.k.JuA_JuB'!$B$2:$T$27</definedName>
    <definedName name="_xlnm.Print_Area" localSheetId="20">'1.k.JuB_ChlA'!$B$2:$T$27</definedName>
    <definedName name="_xlnm.Print_Area" localSheetId="7">'2.k.ChlA_DouB'!$B$2:$T$27</definedName>
    <definedName name="_xlnm.Print_Area" localSheetId="12">'2.k.ChlA_JuA'!$B$2:$T$27</definedName>
    <definedName name="_xlnm.Print_Area" localSheetId="9">'2.k.ChlA_KV'!$B$2:$T$27</definedName>
    <definedName name="_xlnm.Print_Area" localSheetId="13">'2.k.Chr_DouB'!$B$2:$T$27</definedName>
    <definedName name="_xlnm.Print_Area" localSheetId="10">'2.k.Chr_JuB'!$B$2:$T$27</definedName>
    <definedName name="_xlnm.Print_Area" localSheetId="5">'2.k.Chr_KV'!$B$2:$T$27</definedName>
    <definedName name="_xlnm.Print_Area" localSheetId="8">'2.k.Kla_JuA'!$B$2:$T$27</definedName>
    <definedName name="_xlnm.Print_Area" localSheetId="6">'2.k.Kla_JuB'!$B$2:$T$27</definedName>
    <definedName name="_xlnm.Print_Area" localSheetId="11">'2.k.Kla_KV'!$B$2:$T$27</definedName>
    <definedName name="_xlnm.Print_Area" localSheetId="4">'3.k.KV_DouB'!$B$2:$T$27</definedName>
    <definedName name="_xlnm.Print_Area" localSheetId="3">'3.k.KV_JuA'!$B$2:$T$27</definedName>
    <definedName name="_xlnm.Print_Area" localSheetId="2">'3.k.KV_JuB'!$B$2:$T$27</definedName>
  </definedNames>
  <calcPr fullCalcOnLoad="1"/>
</workbook>
</file>

<file path=xl/sharedStrings.xml><?xml version="1.0" encoding="utf-8"?>
<sst xmlns="http://schemas.openxmlformats.org/spreadsheetml/2006/main" count="1982" uniqueCount="322">
  <si>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</si>
  <si>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</si>
  <si>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</si>
  <si>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</si>
  <si>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</si>
  <si>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</si>
  <si>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</si>
  <si>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</si>
  <si>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</si>
  <si>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</si>
  <si>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</si>
  <si>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</si>
  <si>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</si>
  <si>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</si>
  <si>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</si>
  <si>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</si>
  <si>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</si>
  <si>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</si>
  <si>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</si>
  <si>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</si>
  <si>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</si>
  <si>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</si>
  <si>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</si>
  <si>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</si>
  <si>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</si>
  <si>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</si>
  <si>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</si>
  <si>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</si>
  <si>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scr.</t>
  </si>
  <si>
    <t>SK Jupiter 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</si>
  <si>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</si>
  <si>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</si>
  <si>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</si>
  <si>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</si>
  <si>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</si>
  <si>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</si>
  <si>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</si>
  <si>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</si>
  <si>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</si>
  <si>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</si>
  <si>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</si>
  <si>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</si>
  <si>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</si>
  <si>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</si>
  <si>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</si>
  <si>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</si>
  <si>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</si>
  <si>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</si>
  <si>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</si>
  <si>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</si>
  <si>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</si>
  <si>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</si>
  <si>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</si>
  <si>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8 : 0</t>
  </si>
  <si>
    <t>"volno"</t>
  </si>
  <si>
    <t>Dvořák</t>
  </si>
  <si>
    <t>Pánek</t>
  </si>
  <si>
    <t>Brož</t>
  </si>
  <si>
    <t>TJ SPARTAK CHRÁST</t>
  </si>
  <si>
    <t>Chrást</t>
  </si>
  <si>
    <t>6.</t>
  </si>
  <si>
    <t>ZÁPIS O UTKÁNÍ SMÍŠENÝCH DRUŽSTEV</t>
  </si>
  <si>
    <t>Bláhová Barbara</t>
  </si>
  <si>
    <t>TJ Spartak Chrást</t>
  </si>
  <si>
    <t>5.</t>
  </si>
  <si>
    <t>TJ Sokol Doubravka B</t>
  </si>
  <si>
    <t>SK Jupiter B</t>
  </si>
  <si>
    <t>Keramika Chlumčany A</t>
  </si>
  <si>
    <t>K.Chlumčany A</t>
  </si>
  <si>
    <t>Švimberský</t>
  </si>
  <si>
    <t>Plzeň, 25.ZŠ</t>
  </si>
  <si>
    <t>Tkachenko</t>
  </si>
  <si>
    <t>Behenský</t>
  </si>
  <si>
    <t>Voráčková</t>
  </si>
  <si>
    <t>Roman Behenský</t>
  </si>
  <si>
    <t>ZÚ BADMINTON KLATOVY</t>
  </si>
  <si>
    <t>Lundák</t>
  </si>
  <si>
    <t>Bezděka</t>
  </si>
  <si>
    <t>Pašek</t>
  </si>
  <si>
    <t>Tomáš Knopp</t>
  </si>
  <si>
    <t>3 : 5</t>
  </si>
  <si>
    <t>Kubík Jiří</t>
  </si>
  <si>
    <t>6 : 2</t>
  </si>
  <si>
    <t>Holý Miloš, Frána Jan</t>
  </si>
  <si>
    <t>Pučelíková R., Dokoupilová H.</t>
  </si>
  <si>
    <t>Knopp Tomáš, Schröfel Erik</t>
  </si>
  <si>
    <t>Lundák Petr</t>
  </si>
  <si>
    <t>Bezděka Miroslav</t>
  </si>
  <si>
    <t>Dokoupilová Helena</t>
  </si>
  <si>
    <t>Pašek Michal</t>
  </si>
  <si>
    <t>Šeďa Vít, Schröfel Erik</t>
  </si>
  <si>
    <t>Uhlík Matouš</t>
  </si>
  <si>
    <t>Takáč Roman</t>
  </si>
  <si>
    <t>Zacharová Lenka</t>
  </si>
  <si>
    <t>Dobřany</t>
  </si>
  <si>
    <t>Takáč Michal</t>
  </si>
  <si>
    <t>3. liga  Jiho-Západ  družstev - dospělí - ZpčBaS / JčBaS</t>
  </si>
  <si>
    <t>2019/2020</t>
  </si>
  <si>
    <t>19.10.2019</t>
  </si>
  <si>
    <t>Jan Dobrovolný</t>
  </si>
  <si>
    <t>Kovařík Petr, Křížová Monika</t>
  </si>
  <si>
    <t>Piorecký Jan, Novotná Lucie</t>
  </si>
  <si>
    <t>Keramika
Chlumčany A</t>
  </si>
  <si>
    <t>Takáč Michal, Uhlík Matouš</t>
  </si>
  <si>
    <t>Koranda Michal, Matoušek Ondřej</t>
  </si>
  <si>
    <t>Zacharová Lenka, Křížová Monika</t>
  </si>
  <si>
    <t>Kovařík Petr, Takáč Roman</t>
  </si>
  <si>
    <t>Matoušek Jan, Piorecký Jan</t>
  </si>
  <si>
    <t>Matoušek Ondřej</t>
  </si>
  <si>
    <t>Koranda Michal</t>
  </si>
  <si>
    <t>Novotná Lucie</t>
  </si>
  <si>
    <t>Tkachenko Michail</t>
  </si>
  <si>
    <t>Suttr Martin, Přindová Martina</t>
  </si>
  <si>
    <t>Takáč Roman, Takáč Michal</t>
  </si>
  <si>
    <t>Vicenda Petr, Behenský Roman</t>
  </si>
  <si>
    <t>TJ Spartak
Chrást</t>
  </si>
  <si>
    <t>Voráčková Lenka, Slozberg Roni</t>
  </si>
  <si>
    <t>Kovařík Petr, Uhlík Matouš</t>
  </si>
  <si>
    <t>Suttr Martin, Mirvald Václav</t>
  </si>
  <si>
    <t>Fiala Jiří</t>
  </si>
  <si>
    <t>Behenský roman</t>
  </si>
  <si>
    <t>Voráčková Lenka</t>
  </si>
  <si>
    <t>Vicenda Petr</t>
  </si>
  <si>
    <t>Suttr – Přindová</t>
  </si>
  <si>
    <t>Piorecký – Novotná</t>
  </si>
  <si>
    <t>Vicenda – Behenský</t>
  </si>
  <si>
    <t xml:space="preserve">Koranda – Matoušek </t>
  </si>
  <si>
    <t>Voráčková – Slozberg</t>
  </si>
  <si>
    <t>hráčky nenastoupily</t>
  </si>
  <si>
    <t>Mirvald – Suttr</t>
  </si>
  <si>
    <t>Dvořák – Piorecký</t>
  </si>
  <si>
    <t>Fiala</t>
  </si>
  <si>
    <t>Matoušek</t>
  </si>
  <si>
    <t>Mirvald</t>
  </si>
  <si>
    <t>7 : 1</t>
  </si>
  <si>
    <t>4 : 4</t>
  </si>
  <si>
    <t>Holý Miloš, Dokoupilová Helena</t>
  </si>
  <si>
    <t>Křížová M., Zacharová L.</t>
  </si>
  <si>
    <t>Bezděka Miroslav, Pašek Michal</t>
  </si>
  <si>
    <t>Frána Jan</t>
  </si>
  <si>
    <t>Pučelíková Radka</t>
  </si>
  <si>
    <t>1 : 7</t>
  </si>
  <si>
    <t>Šeďa Vít, Vocelková Anna</t>
  </si>
  <si>
    <t>Frána Jan, Pučelíková Radka</t>
  </si>
  <si>
    <t>Bláhová B., Vocelková A.</t>
  </si>
  <si>
    <t>Dušek Jan, Egermaier Jiří</t>
  </si>
  <si>
    <t>Schröfel Erik</t>
  </si>
  <si>
    <t>Egermaier Jiří</t>
  </si>
  <si>
    <t>Dušek Jan</t>
  </si>
  <si>
    <t>Egermaier Jiří, Schröfel Erik</t>
  </si>
  <si>
    <t>Behenský Roman, Vicenda Petr</t>
  </si>
  <si>
    <t>Bláhová Barbara, Vocelková Anna</t>
  </si>
  <si>
    <t>Dušek Jan, Šeďa Vít</t>
  </si>
  <si>
    <t>Mirvald Václav, Suttr Martin</t>
  </si>
  <si>
    <t>Hejna Luboš</t>
  </si>
  <si>
    <t>Behenský Roman</t>
  </si>
  <si>
    <t>Slozberg Roni</t>
  </si>
  <si>
    <t>Za SK Jupiter A nastoupil hráč Luboš Hejna (3.DM) z družstva SK Jupiter M</t>
  </si>
  <si>
    <t>Brychta Jaromír, Brychtová Iva</t>
  </si>
  <si>
    <t>Brychta Jaromír, Švimberský Petr</t>
  </si>
  <si>
    <t>Brožová Veronika, Brychtová Iva</t>
  </si>
  <si>
    <t>Brož Jan, Pánek Adam</t>
  </si>
  <si>
    <t>Švimberský Petr</t>
  </si>
  <si>
    <t>Svoboda Jindřich</t>
  </si>
  <si>
    <t>Brožová Veronika</t>
  </si>
  <si>
    <t>Brož Jan</t>
  </si>
  <si>
    <t>Brychta-Brychtová</t>
  </si>
  <si>
    <t>Slavík-Novotná</t>
  </si>
  <si>
    <t>Svoboda-Pánek</t>
  </si>
  <si>
    <t>Dvořák-Matoušek Jan</t>
  </si>
  <si>
    <t>Brychtová-Brožová</t>
  </si>
  <si>
    <t>Brož-Švimberský</t>
  </si>
  <si>
    <t>Slavík-Tkachenko</t>
  </si>
  <si>
    <t>Matoušek Jan</t>
  </si>
  <si>
    <t>Dvořák Martin</t>
  </si>
  <si>
    <t>Brožová</t>
  </si>
  <si>
    <t>Brychta-Švimberský</t>
  </si>
  <si>
    <t>Holý-Frána</t>
  </si>
  <si>
    <t>Dokoupilová-Pučelíková</t>
  </si>
  <si>
    <t>Brož-Pánek</t>
  </si>
  <si>
    <t>Bezděka-Pašek</t>
  </si>
  <si>
    <t>Svoboda</t>
  </si>
  <si>
    <t>Pučelíková</t>
  </si>
  <si>
    <t>Jakub Krejsa</t>
  </si>
  <si>
    <t>Holý-Dokoupilová</t>
  </si>
  <si>
    <t>5 : 3</t>
  </si>
  <si>
    <t>7.</t>
  </si>
  <si>
    <r>
      <t xml:space="preserve">tabulka po </t>
    </r>
    <r>
      <rPr>
        <b/>
        <sz val="12"/>
        <rFont val="Arial"/>
        <family val="2"/>
      </rPr>
      <t>1. kole - 19.10.2019</t>
    </r>
  </si>
  <si>
    <t>16.11.2019</t>
  </si>
  <si>
    <t>Mirvald – Voráčková</t>
  </si>
  <si>
    <t>Slozberg</t>
  </si>
  <si>
    <t>Vicenda</t>
  </si>
  <si>
    <t>Mirvald – Slozberg</t>
  </si>
  <si>
    <t>Holý – Frána</t>
  </si>
  <si>
    <t>Dokoupilová – Pučelíková</t>
  </si>
  <si>
    <t>Dokoupilová</t>
  </si>
  <si>
    <t>SK JUPITER  B</t>
  </si>
  <si>
    <t>Achac – Pučelíková</t>
  </si>
  <si>
    <t>Pašek – Achac</t>
  </si>
  <si>
    <t>Na soupisku družstva Jupiteru B byl připsán hráč Achac Libor.</t>
  </si>
  <si>
    <r>
      <t xml:space="preserve">tabulka po </t>
    </r>
    <r>
      <rPr>
        <b/>
        <sz val="12"/>
        <rFont val="Arial"/>
        <family val="2"/>
      </rPr>
      <t>2. kole - 16.11.2019</t>
    </r>
  </si>
  <si>
    <t>Klatovy</t>
  </si>
  <si>
    <t>Jan Piorecký</t>
  </si>
  <si>
    <t>Slavík - Sazamová</t>
  </si>
  <si>
    <t>Šeďa - Vocelková</t>
  </si>
  <si>
    <t>Matoušek O. - Slavík</t>
  </si>
  <si>
    <t>Dušek - Egermaier</t>
  </si>
  <si>
    <t>Novotná - Sazamová</t>
  </si>
  <si>
    <t>Bláhová - Vocelková</t>
  </si>
  <si>
    <t>Dvořák - Matoušek J.</t>
  </si>
  <si>
    <t>Knopp - Schröffel</t>
  </si>
  <si>
    <t>Matoušek O.</t>
  </si>
  <si>
    <t>Kubík</t>
  </si>
  <si>
    <t>Egermaier</t>
  </si>
  <si>
    <t>Bláhová</t>
  </si>
  <si>
    <t>Dušek</t>
  </si>
  <si>
    <t>Matoušek J. - Sazamová</t>
  </si>
  <si>
    <t>Holý - Pučelíková</t>
  </si>
  <si>
    <t>Matoušek J. - Matoušek O.</t>
  </si>
  <si>
    <t>Frána - Holý</t>
  </si>
  <si>
    <t>Pučelíková - Dokoupilová</t>
  </si>
  <si>
    <t>Koranda - Tkachenko</t>
  </si>
  <si>
    <t>Pašek - Bezděka</t>
  </si>
  <si>
    <t>Na soupisku družstva Jupiter B dopsán hráč Achac.</t>
  </si>
  <si>
    <t>Achac</t>
  </si>
  <si>
    <t>Škopek, Křížová</t>
  </si>
  <si>
    <t>Brychta, Brychtová</t>
  </si>
  <si>
    <t>Škopek, Uhlík</t>
  </si>
  <si>
    <t>Brychta, Švimberský</t>
  </si>
  <si>
    <t>TJ Sokol
Doubravka B</t>
  </si>
  <si>
    <t>Zacharová, Křížová</t>
  </si>
  <si>
    <t>Brožová, Brychtová</t>
  </si>
  <si>
    <t>Takáč R., Takáč M.</t>
  </si>
  <si>
    <t>Rataj, Pánek</t>
  </si>
  <si>
    <t>Uhlík</t>
  </si>
  <si>
    <t>Takáč M.</t>
  </si>
  <si>
    <t>Zacharová</t>
  </si>
  <si>
    <t>Takáč R.</t>
  </si>
  <si>
    <t>Rataj</t>
  </si>
  <si>
    <t>Šeďa, Vocelková</t>
  </si>
  <si>
    <t>Dušek, Schröfel</t>
  </si>
  <si>
    <t>Bláhová, Vocelková</t>
  </si>
  <si>
    <t>Šeďa, Knopp</t>
  </si>
  <si>
    <t>Michal Takáč</t>
  </si>
  <si>
    <t>Brychta – Karasová</t>
  </si>
  <si>
    <t>Švimberský – Brychta</t>
  </si>
  <si>
    <t>Karasová – Brožová</t>
  </si>
  <si>
    <t>Rataj – Pánek</t>
  </si>
  <si>
    <t>Suttr</t>
  </si>
  <si>
    <t>TJ SOKOL DOUBRAVKA B</t>
  </si>
  <si>
    <t>Na soupisku družstva Doubravka B byly dopsány hráčky Denisa Karasová a Magda Horová.</t>
  </si>
  <si>
    <t>TJ SLOVAN KARLOVY VARY</t>
  </si>
  <si>
    <t>Vatashchuk – Vataščuk</t>
  </si>
  <si>
    <t>Vatashchuk – Josefík</t>
  </si>
  <si>
    <t>Hoffmanová – Korčmarošová</t>
  </si>
  <si>
    <t>Klimaj – Baloun</t>
  </si>
  <si>
    <t>Reichelt</t>
  </si>
  <si>
    <t>Baloun</t>
  </si>
  <si>
    <t>Hauerová</t>
  </si>
  <si>
    <t xml:space="preserve">Klimaj </t>
  </si>
  <si>
    <t>3. liga Západ - družstev dospělých - 2019 / 2020</t>
  </si>
  <si>
    <t>1. kolo - 19.10.2019</t>
  </si>
  <si>
    <t>2. kolo - 16.11.2019</t>
  </si>
  <si>
    <t>TJ Slovan Karlovy Vary</t>
  </si>
  <si>
    <t>TJ Slovan K. Vary</t>
  </si>
  <si>
    <t>3. kolo - 18.1.2020</t>
  </si>
  <si>
    <t>Sokol Doubravka B</t>
  </si>
  <si>
    <t>Play OFF - 18.4.2020</t>
  </si>
  <si>
    <t>odpolední utkání - začátek ??? - finale</t>
  </si>
  <si>
    <t>poražený 1x4</t>
  </si>
  <si>
    <t>poražený 2x3</t>
  </si>
  <si>
    <t>vítěz 1x4</t>
  </si>
  <si>
    <t>vítěz 2x3</t>
  </si>
  <si>
    <t>Matoušek J. - Novotná</t>
  </si>
  <si>
    <t>Vataschuk M. - Vataschuk K.</t>
  </si>
  <si>
    <t>Koranda - Matoušek O.</t>
  </si>
  <si>
    <t>Reichelt - Josefík</t>
  </si>
  <si>
    <t>Hoffmannová - Kočmarošová</t>
  </si>
  <si>
    <t>Slavík - Tkachenko</t>
  </si>
  <si>
    <t>Vataschuk - Baloun</t>
  </si>
  <si>
    <t xml:space="preserve">Koranda  </t>
  </si>
  <si>
    <t xml:space="preserve">Reichelt  </t>
  </si>
  <si>
    <t>Josefík</t>
  </si>
  <si>
    <t>Sazamová</t>
  </si>
  <si>
    <t>Vatashchuk M, Vataščuk K.</t>
  </si>
  <si>
    <t>Klimaj, Josefik</t>
  </si>
  <si>
    <t>TJ Slovan
Karlovy Vary</t>
  </si>
  <si>
    <t>Hoffmanová, Korčmarošová</t>
  </si>
  <si>
    <t>Baloun, Vatashchuk M.</t>
  </si>
  <si>
    <t>Klimaj</t>
  </si>
  <si>
    <t>3. liga Západ - družstev dospělých - 2019/2020</t>
  </si>
  <si>
    <t>Martin Slepička</t>
  </si>
  <si>
    <t>konečná tabulka po základní části (3. kolo) - 18.1.2020</t>
  </si>
  <si>
    <t>18.1.2020</t>
  </si>
  <si>
    <t>Karlovy Vary</t>
  </si>
  <si>
    <t>Petra Josefiková</t>
  </si>
  <si>
    <t>Vatashchuk - Vataščuk</t>
  </si>
  <si>
    <t>Frána, Pučelíková</t>
  </si>
  <si>
    <t>Vatashchuk - Josefik</t>
  </si>
  <si>
    <t>Frána, Holý</t>
  </si>
  <si>
    <t>Hoffmanová - Hauerová</t>
  </si>
  <si>
    <t>Pučelíková, Dokoupilová</t>
  </si>
  <si>
    <t>Klimaj - Hartmann</t>
  </si>
  <si>
    <t>Pašek, Bezděka</t>
  </si>
  <si>
    <t>Hartmann</t>
  </si>
  <si>
    <t>Josefik</t>
  </si>
  <si>
    <t xml:space="preserve">Dušek - Schofel </t>
  </si>
  <si>
    <t>Knopp - Šeďa</t>
  </si>
  <si>
    <t>Harmann</t>
  </si>
  <si>
    <t xml:space="preserve">Dušek </t>
  </si>
  <si>
    <t xml:space="preserve">Knopp </t>
  </si>
  <si>
    <t>Brychta - Brychtová</t>
  </si>
  <si>
    <t>Vatashchcuk - Hartmann</t>
  </si>
  <si>
    <t>Svoboda - Borkovec T.</t>
  </si>
  <si>
    <t>Brychtová - Fuchsová</t>
  </si>
  <si>
    <t>Baloun - Josefik</t>
  </si>
  <si>
    <t>Švimberský - Brychta</t>
  </si>
  <si>
    <t>Borkovec T.</t>
  </si>
  <si>
    <t>Fuchsová</t>
  </si>
  <si>
    <t xml:space="preserve">Svoboda </t>
  </si>
  <si>
    <t>dopolední utkání - začátek 9:00 - semi</t>
  </si>
  <si>
    <t>1. dvouhra mužů scr. - zranění hráče - T.Knopp - SK Jupiter 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</si>
</sst>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&quot; Kč&quot;_-;\-* #,##0.00&quot; Kč&quot;_-;_-* \-??&quot; Kč&quot;_-;_-@_-"/>
    <numFmt numFmtId="177" formatCode="[$-F800]dddd\,\ mmmm\ dd\,\ yyyy"/>
    <numFmt numFmtId="178" formatCode="[$-405]d\.\ mmmm\ yyyy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6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8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26" fillId="0" borderId="56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16" fillId="12" borderId="59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5" fillId="12" borderId="63" xfId="49" applyFont="1" applyFill="1" applyBorder="1" applyAlignment="1">
      <alignment horizontal="center" vertical="center"/>
      <protection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0" fillId="0" borderId="0" xfId="54" applyFont="1" applyFill="1" applyAlignment="1">
      <alignment/>
      <protection/>
    </xf>
    <xf numFmtId="0" fontId="30" fillId="0" borderId="0" xfId="54" applyFont="1" applyFill="1">
      <alignment/>
      <protection/>
    </xf>
    <xf numFmtId="0" fontId="31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0" fillId="0" borderId="46" xfId="49" applyBorder="1" applyAlignment="1">
      <alignment horizontal="center" vertical="center"/>
      <protection/>
    </xf>
    <xf numFmtId="0" fontId="26" fillId="0" borderId="56" xfId="49" applyFont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65" xfId="49" applyFont="1" applyBorder="1" applyAlignment="1" applyProtection="1">
      <alignment horizontal="center" vertical="center"/>
      <protection hidden="1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3" applyFont="1">
      <alignment/>
      <protection/>
    </xf>
    <xf numFmtId="0" fontId="14" fillId="0" borderId="66" xfId="58" applyFont="1" applyBorder="1" applyAlignment="1">
      <alignment vertical="center"/>
      <protection/>
    </xf>
    <xf numFmtId="0" fontId="10" fillId="0" borderId="67" xfId="53" applyFont="1" applyBorder="1" applyAlignment="1">
      <alignment vertical="center"/>
      <protection/>
    </xf>
    <xf numFmtId="0" fontId="14" fillId="0" borderId="68" xfId="58" applyFont="1" applyBorder="1" applyAlignment="1">
      <alignment vertical="center"/>
      <protection/>
    </xf>
    <xf numFmtId="176" fontId="16" fillId="0" borderId="69" xfId="41" applyFont="1" applyFill="1" applyBorder="1" applyAlignment="1" applyProtection="1">
      <alignment horizontal="center" vertical="center"/>
      <protection/>
    </xf>
    <xf numFmtId="0" fontId="10" fillId="0" borderId="69" xfId="53" applyFont="1" applyBorder="1" applyAlignment="1">
      <alignment vertical="center"/>
      <protection/>
    </xf>
    <xf numFmtId="0" fontId="14" fillId="0" borderId="70" xfId="58" applyFont="1" applyBorder="1" applyAlignment="1">
      <alignment vertical="center"/>
      <protection/>
    </xf>
    <xf numFmtId="0" fontId="17" fillId="0" borderId="71" xfId="66" applyFont="1" applyBorder="1" applyAlignment="1">
      <alignment horizontal="center" vertical="center"/>
      <protection/>
    </xf>
    <xf numFmtId="0" fontId="10" fillId="0" borderId="72" xfId="53" applyFont="1" applyBorder="1" applyAlignment="1">
      <alignment vertical="center"/>
      <protection/>
    </xf>
    <xf numFmtId="0" fontId="10" fillId="0" borderId="71" xfId="53" applyFont="1" applyBorder="1" applyAlignment="1">
      <alignment vertical="center"/>
      <protection/>
    </xf>
    <xf numFmtId="0" fontId="10" fillId="0" borderId="73" xfId="53" applyNumberFormat="1" applyFont="1" applyBorder="1" applyAlignment="1" applyProtection="1">
      <alignment horizontal="center" vertical="center"/>
      <protection locked="0"/>
    </xf>
    <xf numFmtId="0" fontId="10" fillId="0" borderId="74" xfId="53" applyFont="1" applyBorder="1" applyAlignment="1">
      <alignment vertical="center"/>
      <protection/>
    </xf>
    <xf numFmtId="0" fontId="16" fillId="0" borderId="75" xfId="62" applyFont="1" applyBorder="1">
      <alignment horizontal="center" vertical="center"/>
      <protection/>
    </xf>
    <xf numFmtId="0" fontId="16" fillId="0" borderId="76" xfId="62" applyFont="1" applyBorder="1">
      <alignment horizontal="center" vertical="center"/>
      <protection/>
    </xf>
    <xf numFmtId="0" fontId="17" fillId="0" borderId="77" xfId="39" applyFont="1" applyBorder="1" applyAlignment="1">
      <alignment horizontal="center" vertical="center"/>
      <protection/>
    </xf>
    <xf numFmtId="0" fontId="16" fillId="0" borderId="78" xfId="62" applyFont="1" applyBorder="1">
      <alignment horizontal="center" vertical="center"/>
      <protection/>
    </xf>
    <xf numFmtId="176" fontId="16" fillId="0" borderId="79" xfId="41" applyFont="1" applyFill="1" applyBorder="1" applyProtection="1">
      <alignment horizontal="center"/>
      <protection/>
    </xf>
    <xf numFmtId="0" fontId="16" fillId="0" borderId="79" xfId="62" applyFont="1" applyBorder="1">
      <alignment horizontal="center" vertical="center"/>
      <protection/>
    </xf>
    <xf numFmtId="0" fontId="10" fillId="0" borderId="80" xfId="53" applyFont="1" applyBorder="1">
      <alignment/>
      <protection/>
    </xf>
    <xf numFmtId="0" fontId="10" fillId="0" borderId="79" xfId="53" applyFont="1" applyBorder="1">
      <alignment/>
      <protection/>
    </xf>
    <xf numFmtId="0" fontId="10" fillId="0" borderId="81" xfId="53" applyFont="1" applyBorder="1">
      <alignment/>
      <protection/>
    </xf>
    <xf numFmtId="0" fontId="17" fillId="0" borderId="82" xfId="39" applyFont="1" applyBorder="1" applyAlignment="1">
      <alignment horizontal="center" vertical="center" wrapText="1"/>
      <protection/>
    </xf>
    <xf numFmtId="0" fontId="10" fillId="0" borderId="69" xfId="53" applyFont="1" applyBorder="1" applyAlignment="1" applyProtection="1">
      <alignment horizontal="left" vertical="center" indent="1"/>
      <protection locked="0"/>
    </xf>
    <xf numFmtId="0" fontId="10" fillId="0" borderId="69" xfId="62" applyFont="1" applyBorder="1" applyAlignment="1" applyProtection="1">
      <alignment horizontal="left" vertical="center" indent="1"/>
      <protection locked="0"/>
    </xf>
    <xf numFmtId="0" fontId="14" fillId="0" borderId="83" xfId="64" applyFont="1" applyBorder="1" applyProtection="1">
      <alignment horizontal="center" vertical="center"/>
      <protection locked="0"/>
    </xf>
    <xf numFmtId="0" fontId="14" fillId="0" borderId="84" xfId="64" applyFont="1" applyBorder="1">
      <alignment horizontal="center" vertical="center"/>
      <protection/>
    </xf>
    <xf numFmtId="0" fontId="14" fillId="0" borderId="69" xfId="64" applyFont="1" applyBorder="1" applyProtection="1">
      <alignment horizontal="center" vertical="center"/>
      <protection locked="0"/>
    </xf>
    <xf numFmtId="0" fontId="14" fillId="0" borderId="85" xfId="64" applyFont="1" applyBorder="1" applyProtection="1">
      <alignment horizontal="center" vertical="center"/>
      <protection hidden="1"/>
    </xf>
    <xf numFmtId="0" fontId="14" fillId="0" borderId="69" xfId="64" applyFont="1" applyBorder="1" applyProtection="1">
      <alignment horizontal="center" vertical="center"/>
      <protection hidden="1"/>
    </xf>
    <xf numFmtId="0" fontId="14" fillId="0" borderId="85" xfId="64" applyFont="1" applyBorder="1">
      <alignment horizontal="center" vertical="center"/>
      <protection/>
    </xf>
    <xf numFmtId="0" fontId="14" fillId="0" borderId="83" xfId="64" applyFont="1" applyBorder="1">
      <alignment horizontal="center" vertical="center"/>
      <protection/>
    </xf>
    <xf numFmtId="0" fontId="14" fillId="0" borderId="86" xfId="64" applyFont="1" applyBorder="1">
      <alignment horizontal="center" vertical="center"/>
      <protection/>
    </xf>
    <xf numFmtId="0" fontId="14" fillId="0" borderId="69" xfId="64" applyFont="1" applyBorder="1">
      <alignment horizontal="center" vertical="center"/>
      <protection/>
    </xf>
    <xf numFmtId="0" fontId="10" fillId="0" borderId="87" xfId="53" applyFont="1" applyBorder="1" applyAlignment="1" applyProtection="1">
      <alignment horizontal="left" vertical="center" indent="1"/>
      <protection locked="0"/>
    </xf>
    <xf numFmtId="0" fontId="14" fillId="0" borderId="88" xfId="64" applyFont="1" applyBorder="1">
      <alignment horizontal="center" vertical="center"/>
      <protection/>
    </xf>
    <xf numFmtId="0" fontId="17" fillId="34" borderId="82" xfId="39" applyFont="1" applyFill="1" applyBorder="1" applyAlignment="1" applyProtection="1">
      <alignment horizontal="center" vertical="center" wrapText="1"/>
      <protection locked="0"/>
    </xf>
    <xf numFmtId="0" fontId="10" fillId="34" borderId="69" xfId="53" applyFont="1" applyFill="1" applyBorder="1" applyAlignment="1" applyProtection="1">
      <alignment horizontal="left" vertical="center" indent="1"/>
      <protection locked="0"/>
    </xf>
    <xf numFmtId="0" fontId="14" fillId="34" borderId="83" xfId="64" applyFont="1" applyFill="1" applyBorder="1" applyProtection="1">
      <alignment horizontal="center" vertical="center"/>
      <protection locked="0"/>
    </xf>
    <xf numFmtId="0" fontId="14" fillId="34" borderId="83" xfId="64" applyFont="1" applyFill="1" applyBorder="1">
      <alignment horizontal="center" vertical="center"/>
      <protection/>
    </xf>
    <xf numFmtId="0" fontId="14" fillId="34" borderId="69" xfId="64" applyFont="1" applyFill="1" applyBorder="1" applyProtection="1">
      <alignment horizontal="center" vertical="center"/>
      <protection locked="0"/>
    </xf>
    <xf numFmtId="0" fontId="14" fillId="34" borderId="85" xfId="64" applyFont="1" applyFill="1" applyBorder="1" applyProtection="1">
      <alignment horizontal="center" vertical="center"/>
      <protection hidden="1"/>
    </xf>
    <xf numFmtId="0" fontId="14" fillId="34" borderId="69" xfId="64" applyFont="1" applyFill="1" applyBorder="1" applyProtection="1">
      <alignment horizontal="center" vertical="center"/>
      <protection hidden="1"/>
    </xf>
    <xf numFmtId="0" fontId="14" fillId="34" borderId="85" xfId="64" applyFont="1" applyFill="1" applyBorder="1">
      <alignment horizontal="center" vertical="center"/>
      <protection/>
    </xf>
    <xf numFmtId="0" fontId="14" fillId="34" borderId="88" xfId="64" applyFont="1" applyFill="1" applyBorder="1">
      <alignment horizontal="center" vertical="center"/>
      <protection/>
    </xf>
    <xf numFmtId="0" fontId="14" fillId="34" borderId="69" xfId="64" applyFont="1" applyFill="1" applyBorder="1">
      <alignment horizontal="center" vertical="center"/>
      <protection/>
    </xf>
    <xf numFmtId="0" fontId="10" fillId="34" borderId="87" xfId="53" applyFont="1" applyFill="1" applyBorder="1" applyAlignment="1" applyProtection="1">
      <alignment horizontal="left" vertical="center" indent="1"/>
      <protection locked="0"/>
    </xf>
    <xf numFmtId="0" fontId="19" fillId="35" borderId="89" xfId="63" applyFont="1" applyFill="1" applyBorder="1">
      <alignment vertical="center"/>
      <protection/>
    </xf>
    <xf numFmtId="0" fontId="16" fillId="0" borderId="90" xfId="62" applyFont="1" applyBorder="1" applyProtection="1">
      <alignment horizontal="center" vertical="center"/>
      <protection hidden="1"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0" fillId="0" borderId="93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4" xfId="53" applyFont="1" applyBorder="1" applyProtection="1">
      <alignment/>
      <protection locked="0"/>
    </xf>
    <xf numFmtId="0" fontId="10" fillId="0" borderId="95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10" fillId="0" borderId="35" xfId="0" applyFont="1" applyBorder="1" applyAlignment="1" applyProtection="1">
      <alignment horizontal="left" vertical="center" wrapText="1" indent="1"/>
      <protection locked="0"/>
    </xf>
    <xf numFmtId="0" fontId="15" fillId="0" borderId="96" xfId="49" applyFont="1" applyFill="1" applyBorder="1" applyAlignment="1">
      <alignment horizontal="center" vertical="center"/>
      <protection/>
    </xf>
    <xf numFmtId="0" fontId="10" fillId="0" borderId="96" xfId="49" applyBorder="1" applyAlignment="1">
      <alignment horizontal="center" vertical="center"/>
      <protection/>
    </xf>
    <xf numFmtId="0" fontId="26" fillId="0" borderId="97" xfId="49" applyFont="1" applyBorder="1" applyAlignment="1" applyProtection="1">
      <alignment horizontal="center" vertical="center"/>
      <protection hidden="1"/>
    </xf>
    <xf numFmtId="0" fontId="26" fillId="0" borderId="98" xfId="49" applyFont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6" fillId="0" borderId="99" xfId="49" applyFont="1" applyBorder="1" applyAlignment="1" applyProtection="1">
      <alignment horizontal="center" vertical="center"/>
      <protection hidden="1"/>
    </xf>
    <xf numFmtId="0" fontId="15" fillId="0" borderId="100" xfId="49" applyFont="1" applyFill="1" applyBorder="1" applyAlignment="1">
      <alignment horizontal="center" vertical="center"/>
      <protection/>
    </xf>
    <xf numFmtId="0" fontId="16" fillId="0" borderId="101" xfId="49" applyFont="1" applyFill="1" applyBorder="1" applyAlignment="1">
      <alignment horizontal="center" vertical="center"/>
      <protection/>
    </xf>
    <xf numFmtId="0" fontId="10" fillId="0" borderId="102" xfId="49" applyFill="1" applyBorder="1" applyAlignment="1">
      <alignment horizontal="center" vertical="center"/>
      <protection/>
    </xf>
    <xf numFmtId="0" fontId="15" fillId="12" borderId="37" xfId="49" applyFont="1" applyFill="1" applyBorder="1" applyAlignment="1">
      <alignment horizontal="center" vertical="center"/>
      <protection/>
    </xf>
    <xf numFmtId="0" fontId="15" fillId="12" borderId="103" xfId="49" applyFont="1" applyFill="1" applyBorder="1" applyAlignment="1">
      <alignment horizontal="center" vertical="center"/>
      <protection/>
    </xf>
    <xf numFmtId="0" fontId="15" fillId="12" borderId="32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26" fillId="0" borderId="104" xfId="49" applyFont="1" applyFill="1" applyBorder="1" applyAlignment="1" applyProtection="1">
      <alignment horizontal="center" vertical="center"/>
      <protection hidden="1"/>
    </xf>
    <xf numFmtId="0" fontId="26" fillId="0" borderId="37" xfId="49" applyFont="1" applyFill="1" applyBorder="1" applyAlignment="1" applyProtection="1">
      <alignment horizontal="center" vertical="center"/>
      <protection hidden="1"/>
    </xf>
    <xf numFmtId="0" fontId="26" fillId="0" borderId="105" xfId="49" applyFont="1" applyFill="1" applyBorder="1" applyAlignment="1" applyProtection="1">
      <alignment horizontal="center" vertical="center"/>
      <protection hidden="1"/>
    </xf>
    <xf numFmtId="0" fontId="16" fillId="12" borderId="106" xfId="49" applyFont="1" applyFill="1" applyBorder="1" applyAlignment="1" applyProtection="1">
      <alignment horizontal="center" vertical="center"/>
      <protection hidden="1"/>
    </xf>
    <xf numFmtId="0" fontId="31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 vertical="center"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8" fillId="0" borderId="79" xfId="39" applyFont="1" applyBorder="1" applyAlignment="1">
      <alignment horizontal="center" vertical="center"/>
      <protection/>
    </xf>
    <xf numFmtId="0" fontId="13" fillId="35" borderId="93" xfId="53" applyFont="1" applyFill="1" applyBorder="1" applyAlignment="1" applyProtection="1">
      <alignment horizontal="left" vertical="center"/>
      <protection hidden="1"/>
    </xf>
    <xf numFmtId="0" fontId="16" fillId="0" borderId="107" xfId="53" applyFont="1" applyBorder="1" applyAlignment="1" applyProtection="1">
      <alignment horizontal="left" vertical="center"/>
      <protection locked="0"/>
    </xf>
    <xf numFmtId="0" fontId="10" fillId="0" borderId="107" xfId="53" applyFont="1" applyBorder="1" applyAlignment="1">
      <alignment horizontal="center" vertical="center"/>
      <protection/>
    </xf>
    <xf numFmtId="0" fontId="10" fillId="0" borderId="108" xfId="53" applyFont="1" applyBorder="1" applyAlignment="1" applyProtection="1">
      <alignment horizontal="left" vertical="center"/>
      <protection locked="0"/>
    </xf>
    <xf numFmtId="0" fontId="22" fillId="0" borderId="109" xfId="66" applyFont="1" applyBorder="1" applyAlignment="1" applyProtection="1">
      <alignment horizontal="left" vertical="center"/>
      <protection locked="0"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13" fillId="0" borderId="73" xfId="63" applyFont="1" applyBorder="1" applyAlignment="1">
      <alignment horizontal="center" vertical="center"/>
      <protection/>
    </xf>
    <xf numFmtId="0" fontId="15" fillId="0" borderId="112" xfId="53" applyFont="1" applyBorder="1" applyAlignment="1" applyProtection="1">
      <alignment horizontal="left" vertical="center"/>
      <protection/>
    </xf>
    <xf numFmtId="0" fontId="10" fillId="0" borderId="112" xfId="53" applyFont="1" applyBorder="1" applyAlignment="1" applyProtection="1">
      <alignment horizontal="center" vertical="center"/>
      <protection/>
    </xf>
    <xf numFmtId="0" fontId="15" fillId="0" borderId="113" xfId="53" applyFont="1" applyBorder="1" applyAlignment="1" applyProtection="1">
      <alignment horizontal="left" vertical="center"/>
      <protection/>
    </xf>
    <xf numFmtId="0" fontId="16" fillId="0" borderId="114" xfId="66" applyFont="1" applyBorder="1" applyAlignment="1" applyProtection="1">
      <alignment horizontal="left" vertical="center"/>
      <protection locked="0"/>
    </xf>
    <xf numFmtId="0" fontId="10" fillId="0" borderId="114" xfId="53" applyFont="1" applyBorder="1" applyAlignment="1">
      <alignment horizontal="center" vertical="center"/>
      <protection/>
    </xf>
    <xf numFmtId="49" fontId="10" fillId="0" borderId="115" xfId="53" applyNumberFormat="1" applyFont="1" applyBorder="1" applyAlignment="1" applyProtection="1">
      <alignment horizontal="left" vertical="center"/>
      <protection locked="0"/>
    </xf>
    <xf numFmtId="0" fontId="13" fillId="0" borderId="48" xfId="63" applyFont="1" applyBorder="1" applyAlignment="1">
      <alignment horizontal="center" vertical="center"/>
      <protection/>
    </xf>
    <xf numFmtId="0" fontId="15" fillId="0" borderId="116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17" xfId="0" applyFont="1" applyBorder="1" applyAlignment="1" applyProtection="1">
      <alignment horizontal="left" vertical="center"/>
      <protection/>
    </xf>
    <xf numFmtId="0" fontId="10" fillId="0" borderId="116" xfId="0" applyFont="1" applyBorder="1" applyAlignment="1" applyProtection="1">
      <alignment horizontal="center" vertical="center"/>
      <protection/>
    </xf>
    <xf numFmtId="0" fontId="10" fillId="0" borderId="117" xfId="0" applyFont="1" applyBorder="1" applyAlignment="1" applyProtection="1">
      <alignment horizontal="center" vertical="center"/>
      <protection/>
    </xf>
    <xf numFmtId="0" fontId="15" fillId="0" borderId="118" xfId="0" applyFont="1" applyBorder="1" applyAlignment="1" applyProtection="1">
      <alignment horizontal="left" vertical="center"/>
      <protection/>
    </xf>
    <xf numFmtId="0" fontId="16" fillId="0" borderId="119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20" xfId="66" applyFont="1" applyBorder="1" applyAlignment="1" applyProtection="1">
      <alignment horizontal="left" vertical="center"/>
      <protection locked="0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49" fontId="10" fillId="0" borderId="119" xfId="0" applyNumberFormat="1" applyFont="1" applyBorder="1" applyAlignment="1" applyProtection="1">
      <alignment horizontal="left" vertical="center"/>
      <protection locked="0"/>
    </xf>
    <xf numFmtId="49" fontId="10" fillId="0" borderId="121" xfId="0" applyNumberFormat="1" applyFont="1" applyBorder="1" applyAlignment="1" applyProtection="1">
      <alignment horizontal="left" vertical="center"/>
      <protection locked="0"/>
    </xf>
    <xf numFmtId="0" fontId="13" fillId="2" borderId="122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23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97" xfId="66" applyFont="1" applyBorder="1" applyAlignment="1" applyProtection="1">
      <alignment horizontal="left" vertical="center"/>
      <protection locked="0"/>
    </xf>
    <xf numFmtId="0" fontId="22" fillId="0" borderId="124" xfId="66" applyFont="1" applyBorder="1" applyAlignment="1" applyProtection="1">
      <alignment horizontal="left" vertical="center"/>
      <protection locked="0"/>
    </xf>
    <xf numFmtId="0" fontId="17" fillId="0" borderId="125" xfId="39" applyFont="1" applyBorder="1" applyAlignment="1">
      <alignment horizontal="center" vertical="center"/>
      <protection/>
    </xf>
    <xf numFmtId="0" fontId="17" fillId="0" borderId="126" xfId="39" applyFont="1" applyBorder="1" applyAlignment="1">
      <alignment horizontal="center" vertical="center"/>
      <protection/>
    </xf>
    <xf numFmtId="0" fontId="17" fillId="0" borderId="127" xfId="39" applyFont="1" applyBorder="1" applyAlignment="1">
      <alignment horizontal="center" vertical="center"/>
      <protection/>
    </xf>
    <xf numFmtId="0" fontId="17" fillId="0" borderId="128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9" applyBorder="1" applyAlignment="1">
      <alignment horizontal="center" vertical="center"/>
      <protection/>
    </xf>
    <xf numFmtId="0" fontId="26" fillId="0" borderId="0" xfId="49" applyFont="1" applyBorder="1" applyAlignment="1" applyProtection="1">
      <alignment horizontal="center" vertical="center"/>
      <protection hidden="1"/>
    </xf>
    <xf numFmtId="0" fontId="16" fillId="12" borderId="0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Alignment="1">
      <alignment horizontal="center"/>
      <protection/>
    </xf>
    <xf numFmtId="0" fontId="10" fillId="0" borderId="96" xfId="49" applyFill="1" applyBorder="1" applyAlignment="1">
      <alignment horizontal="center" vertical="center"/>
      <protection/>
    </xf>
    <xf numFmtId="0" fontId="26" fillId="0" borderId="97" xfId="49" applyFont="1" applyFill="1" applyBorder="1" applyAlignment="1" applyProtection="1">
      <alignment horizontal="center" vertical="center"/>
      <protection hidden="1"/>
    </xf>
    <xf numFmtId="0" fontId="26" fillId="0" borderId="98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99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Border="1" applyAlignment="1" applyProtection="1">
      <alignment horizontal="center" vertical="center"/>
      <protection hidden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\Downloads\KV_-_Jupiter_B,_Jupiter_A,_Doubravka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 - Jupiter B"/>
      <sheetName val="KV - Jupiter A"/>
      <sheetName val="KV - Doubravka 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200" t="s">
        <v>290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2:14" ht="18.75" customHeight="1">
      <c r="B3" s="256" t="s">
        <v>292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30</v>
      </c>
      <c r="D5" s="68" t="s">
        <v>44</v>
      </c>
      <c r="E5" s="71" t="s">
        <v>31</v>
      </c>
      <c r="F5" s="71" t="s">
        <v>32</v>
      </c>
      <c r="G5" s="72" t="s">
        <v>33</v>
      </c>
      <c r="H5" s="63" t="s">
        <v>38</v>
      </c>
      <c r="I5" s="64" t="s">
        <v>39</v>
      </c>
      <c r="J5" s="64" t="s">
        <v>40</v>
      </c>
      <c r="K5" s="64" t="s">
        <v>41</v>
      </c>
      <c r="L5" s="64" t="s">
        <v>42</v>
      </c>
      <c r="M5" s="65" t="s">
        <v>43</v>
      </c>
      <c r="N5" s="60" t="s">
        <v>34</v>
      </c>
    </row>
    <row r="6" spans="2:14" ht="23.25" customHeight="1">
      <c r="B6" s="66" t="s">
        <v>27</v>
      </c>
      <c r="C6" s="58" t="s">
        <v>67</v>
      </c>
      <c r="D6" s="69">
        <v>6</v>
      </c>
      <c r="E6" s="73">
        <v>5</v>
      </c>
      <c r="F6" s="74">
        <v>1</v>
      </c>
      <c r="G6" s="75">
        <v>0</v>
      </c>
      <c r="H6" s="80">
        <f>'1.k.ChlA_Chr'!R18+'1.k.ChlA_Kla'!R18+'1.k.JuB_ChlA'!S18+'2.k.ChlA_DouB'!R18+'2.k.ChlA_JuA'!R18+'2.k.ChlA_KV'!R18</f>
        <v>37</v>
      </c>
      <c r="I6" s="81">
        <f>'1.k.ChlA_Chr'!S18+'1.k.ChlA_Kla'!S18+'1.k.JuB_ChlA'!R18+'2.k.ChlA_DouB'!S18+'2.k.ChlA_JuA'!S18+'2.k.ChlA_KV'!S18</f>
        <v>11</v>
      </c>
      <c r="J6" s="82">
        <f>'1.k.ChlA_Chr'!P18+'1.k.ChlA_Kla'!P18+'1.k.JuB_ChlA'!Q18+'2.k.ChlA_DouB'!P18+'2.k.ChlA_JuA'!P18+'2.k.ChlA_KV'!P18</f>
        <v>80</v>
      </c>
      <c r="K6" s="81">
        <f>'1.k.ChlA_Chr'!Q18+'1.k.ChlA_Kla'!Q18+'1.k.JuB_ChlA'!P18+'2.k.ChlA_DouB'!Q18+'2.k.ChlA_JuA'!Q18+'2.k.ChlA_KV'!Q18</f>
        <v>30</v>
      </c>
      <c r="L6" s="82">
        <f>'1.k.ChlA_Chr'!N18+'1.k.ChlA_Kla'!N18+'1.k.JuB_ChlA'!O18+'2.k.ChlA_DouB'!N18+'2.k.ChlA_JuA'!N18+'2.k.ChlA_KV'!N18</f>
        <v>2188</v>
      </c>
      <c r="M6" s="83">
        <f>'1.k.ChlA_Chr'!O18+'1.k.ChlA_Kla'!O18+'1.k.JuB_ChlA'!N18+'2.k.ChlA_DouB'!O18+'2.k.ChlA_JuA'!O18+'2.k.ChlA_KV'!O18</f>
        <v>1739</v>
      </c>
      <c r="N6" s="84">
        <f>E6*3+F6*2+G6*1</f>
        <v>17</v>
      </c>
    </row>
    <row r="7" spans="2:14" ht="23.25" customHeight="1">
      <c r="B7" s="66" t="s">
        <v>35</v>
      </c>
      <c r="C7" s="58" t="s">
        <v>63</v>
      </c>
      <c r="D7" s="69">
        <v>6</v>
      </c>
      <c r="E7" s="73">
        <v>4</v>
      </c>
      <c r="F7" s="88">
        <v>1</v>
      </c>
      <c r="G7" s="75">
        <v>1</v>
      </c>
      <c r="H7" s="80">
        <f>'1.k.Chr_Kla'!R18+'1.k.JuA_Chr'!S18+'1.k.ChlA_Chr'!S18+'2.k.Chr_DouB'!R18+'2.k.Chr_JuB'!R18+'2.k.Chr_KV'!R18</f>
        <v>33</v>
      </c>
      <c r="I7" s="89">
        <f>'1.k.Chr_Kla'!S18+'1.k.JuA_Chr'!R18+'1.k.ChlA_Chr'!R18+'2.k.Chr_DouB'!S18+'2.k.Chr_JuB'!S18+'2.k.Chr_KV'!S18</f>
        <v>15</v>
      </c>
      <c r="J7" s="82">
        <f>'1.k.Chr_Kla'!P18+'1.k.JuA_Chr'!Q18+'1.k.ChlA_Chr'!Q18+'2.k.Chr_DouB'!P18+'2.k.Chr_JuB'!P18+'2.k.Chr_KV'!P18</f>
        <v>71</v>
      </c>
      <c r="K7" s="89">
        <f>'1.k.Chr_Kla'!Q18+'1.k.JuA_Chr'!P18+'1.k.ChlA_Chr'!P18+'2.k.Chr_DouB'!Q18+'2.k.Chr_JuB'!Q18+'2.k.Chr_KV'!Q18</f>
        <v>44</v>
      </c>
      <c r="L7" s="82">
        <f>'1.k.Chr_Kla'!N18+'1.k.JuA_Chr'!O18+'1.k.ChlA_Chr'!O18+'2.k.Chr_DouB'!N18+'2.k.Chr_JuB'!N18+'2.k.Chr_KV'!N18</f>
        <v>2154</v>
      </c>
      <c r="M7" s="90">
        <f>'1.k.Chr_Kla'!O18+'1.k.JuA_Chr'!N18+'1.k.ChlA_Chr'!N18+'2.k.Chr_DouB'!O18+'2.k.Chr_JuB'!O18+'2.k.Chr_KV'!O18</f>
        <v>1944</v>
      </c>
      <c r="N7" s="84">
        <f>E7*3+F7*2+G7*1</f>
        <v>15</v>
      </c>
    </row>
    <row r="8" spans="2:14" ht="23.25" customHeight="1">
      <c r="B8" s="66" t="s">
        <v>36</v>
      </c>
      <c r="C8" s="58" t="s">
        <v>29</v>
      </c>
      <c r="D8" s="69">
        <v>6</v>
      </c>
      <c r="E8" s="73">
        <v>4</v>
      </c>
      <c r="F8" s="88">
        <v>0</v>
      </c>
      <c r="G8" s="75">
        <v>2</v>
      </c>
      <c r="H8" s="80">
        <f>'1.k.JuA_DouB'!R18+'1.k.JuA_Chr'!R18+'1.k.JuA_JuB'!R18+'2.k.ChlA_JuA'!S18+'2.k.Kla_JuA'!S18+'3.k.KV_JuA'!S18</f>
        <v>31</v>
      </c>
      <c r="I8" s="89">
        <f>'1.k.JuA_DouB'!S18+'1.k.JuA_Chr'!S18+'1.k.JuA_JuB'!S18+'2.k.ChlA_JuA'!R18+'2.k.Kla_JuA'!R18+'3.k.KV_JuA'!R18</f>
        <v>17</v>
      </c>
      <c r="J8" s="82">
        <f>'1.k.JuA_DouB'!P18+'1.k.JuA_Chr'!P18+'1.k.JuA_JuB'!P18+'2.k.ChlA_JuA'!Q18+'2.k.Kla_JuA'!Q18+'3.k.KV_JuA'!Q18</f>
        <v>71</v>
      </c>
      <c r="K8" s="89">
        <f>'1.k.JuA_DouB'!Q18+'1.k.JuA_Chr'!Q18+'1.k.JuA_JuB'!Q18+'2.k.ChlA_JuA'!P18+'2.k.Kla_JuA'!P18+'3.k.KV_JuA'!P18</f>
        <v>43</v>
      </c>
      <c r="L8" s="82">
        <f>'1.k.JuA_DouB'!N18+'1.k.JuA_Chr'!N18+'1.k.JuA_JuB'!N18+'2.k.ChlA_JuA'!O18+'2.k.Kla_JuA'!O18+'3.k.KV_JuA'!O18</f>
        <v>2175</v>
      </c>
      <c r="M8" s="90">
        <f>'1.k.JuA_DouB'!O18+'1.k.JuA_Chr'!O18+'1.k.JuA_JuB'!O18+'2.k.ChlA_JuA'!N18+'2.k.Kla_JuA'!N18+'3.k.KV_JuA'!N18</f>
        <v>1885</v>
      </c>
      <c r="N8" s="84">
        <f>E8*3+F8*2+G8*1</f>
        <v>14</v>
      </c>
    </row>
    <row r="9" spans="2:14" ht="23.25" customHeight="1">
      <c r="B9" s="66" t="s">
        <v>37</v>
      </c>
      <c r="C9" s="58" t="s">
        <v>65</v>
      </c>
      <c r="D9" s="105">
        <v>6</v>
      </c>
      <c r="E9" s="73">
        <v>3</v>
      </c>
      <c r="F9" s="88">
        <v>0</v>
      </c>
      <c r="G9" s="75">
        <v>3</v>
      </c>
      <c r="H9" s="106">
        <f>'1.k.DouB_JuB'!R18+'1.k.DouB_Kla'!R18+'1.k.JuA_DouB'!S18+'2.k.Chr_DouB'!S18+'2.k.ChlA_DouB'!S18+'3.k.KV_DouB'!S18</f>
        <v>26</v>
      </c>
      <c r="I9" s="107">
        <f>'1.k.DouB_JuB'!S18+'1.k.DouB_Kla'!S18+'1.k.JuA_DouB'!R18+'2.k.Chr_DouB'!R18+'2.k.ChlA_DouB'!R18+'3.k.KV_DouB'!R18</f>
        <v>22</v>
      </c>
      <c r="J9" s="108">
        <f>'1.k.DouB_JuB'!P18+'1.k.DouB_Kla'!P18+'1.k.JuA_DouB'!Q18+'2.k.Chr_DouB'!Q18+'2.k.ChlA_DouB'!Q18+'3.k.KV_DouB'!Q18</f>
        <v>56</v>
      </c>
      <c r="K9" s="107">
        <f>'1.k.DouB_JuB'!Q18+'1.k.DouB_Kla'!Q18+'1.k.JuA_DouB'!P18+'2.k.Chr_DouB'!P18+'2.k.ChlA_DouB'!P18+'3.k.KV_DouB'!P18</f>
        <v>54</v>
      </c>
      <c r="L9" s="108">
        <f>'1.k.DouB_JuB'!N18+'1.k.DouB_Kla'!N18+'1.k.JuA_DouB'!O18+'2.k.Chr_DouB'!O18+'2.k.ChlA_DouB'!O18+'3.k.KV_DouB'!O18</f>
        <v>1966</v>
      </c>
      <c r="M9" s="109">
        <f>'1.k.DouB_JuB'!O18+'1.k.DouB_Kla'!O18+'1.k.JuA_DouB'!N18+'2.k.Chr_DouB'!N18+'2.k.ChlA_DouB'!N18+'3.k.KV_DouB'!N18</f>
        <v>1990</v>
      </c>
      <c r="N9" s="84">
        <f>E9*3+F9*2+G9*1</f>
        <v>12</v>
      </c>
    </row>
    <row r="10" spans="2:14" ht="23.25" customHeight="1">
      <c r="B10" s="66" t="s">
        <v>64</v>
      </c>
      <c r="C10" s="58" t="s">
        <v>263</v>
      </c>
      <c r="D10" s="105">
        <v>6</v>
      </c>
      <c r="E10" s="73">
        <v>2</v>
      </c>
      <c r="F10" s="76">
        <v>1</v>
      </c>
      <c r="G10" s="75">
        <v>3</v>
      </c>
      <c r="H10" s="106">
        <f>'2.k.ChlA_KV'!S18+'2.k.Kla_KV'!S18+'2.k.Chr_KV'!S18+'3.k.KV_JuB'!R18+'3.k.KV_JuA'!R18+'3.k.KV_DouB'!R18</f>
        <v>23</v>
      </c>
      <c r="I10" s="260">
        <f>'2.k.ChlA_KV'!R18+'2.k.Kla_KV'!R18+'2.k.Chr_KV'!R18+'3.k.KV_JuB'!S18+'3.k.KV_JuA'!S18+'3.k.KV_DouB'!S18</f>
        <v>25</v>
      </c>
      <c r="J10" s="108">
        <f>'2.k.ChlA_KV'!Q18+'2.k.Kla_KV'!Q18+'2.k.Chr_KV'!Q18+'3.k.KV_JuB'!P18+'3.k.KV_JuA'!P18+'3.k.KV_DouB'!P18</f>
        <v>58</v>
      </c>
      <c r="K10" s="260">
        <f>'2.k.ChlA_KV'!P18+'2.k.Kla_KV'!P18+'2.k.Chr_KV'!P18+'3.k.KV_JuB'!Q18+'3.k.KV_JuA'!Q18+'3.k.KV_DouB'!Q18</f>
        <v>56</v>
      </c>
      <c r="L10" s="108">
        <f>'2.k.ChlA_KV'!O18+'2.k.Kla_KV'!O18+'2.k.Chr_KV'!O18+'3.k.KV_JuB'!N18+'3.k.KV_JuA'!N18+'3.k.KV_DouB'!N18</f>
        <v>2012</v>
      </c>
      <c r="M10" s="263">
        <f>'2.k.ChlA_KV'!N18+'2.k.Kla_KV'!N18+'2.k.Chr_KV'!N18+'3.k.KV_JuB'!O18+'3.k.KV_JuA'!O18+'3.k.KV_DouB'!O18</f>
        <v>1990</v>
      </c>
      <c r="N10" s="84">
        <f>E10*3+F10*2+G10*1</f>
        <v>11</v>
      </c>
    </row>
    <row r="11" spans="2:14" ht="23.25" customHeight="1">
      <c r="B11" s="66" t="s">
        <v>60</v>
      </c>
      <c r="C11" s="58" t="s">
        <v>48</v>
      </c>
      <c r="D11" s="69">
        <v>6</v>
      </c>
      <c r="E11" s="73">
        <v>0</v>
      </c>
      <c r="F11" s="76">
        <v>2</v>
      </c>
      <c r="G11" s="75">
        <v>4</v>
      </c>
      <c r="H11" s="80">
        <f>'1.k.DouB_Kla'!S18+'1.k.ChlA_Kla'!S18+'1.k.Chr_Kla'!S18+'2.k.Kla_JuA'!R18+'2.k.Kla_JuB'!R18+'2.k.Kla_KV'!R18</f>
        <v>10</v>
      </c>
      <c r="I11" s="85">
        <f>'1.k.DouB_Kla'!R18+'1.k.ChlA_Kla'!R18+'1.k.Chr_Kla'!R18+'2.k.Kla_JuA'!S18+'2.k.Kla_JuB'!S18+'2.k.Kla_KV'!S18</f>
        <v>38</v>
      </c>
      <c r="J11" s="82">
        <f>'1.k.DouB_Kla'!Q18+'1.k.ChlA_Kla'!Q18+'1.k.Chr_Kla'!Q18+'2.k.Kla_JuA'!P18+'2.k.Kla_JuB'!P18+'2.k.Kla_KV'!P18</f>
        <v>27</v>
      </c>
      <c r="K11" s="85">
        <f>'1.k.DouB_Kla'!P18+'1.k.ChlA_Kla'!P18+'1.k.Chr_Kla'!P18+'2.k.Kla_JuA'!Q18+'2.k.Kla_JuB'!Q18+'2.k.Kla_KV'!Q18</f>
        <v>78</v>
      </c>
      <c r="L11" s="82">
        <f>'1.k.DouB_Kla'!O18+'1.k.ChlA_Kla'!O18+'1.k.Chr_Kla'!O18+'2.k.Kla_JuA'!N18+'2.k.Kla_JuB'!N18+'2.k.Kla_KV'!N18</f>
        <v>1609</v>
      </c>
      <c r="M11" s="86">
        <f>'1.k.DouB_Kla'!N18+'1.k.ChlA_Kla'!N18+'1.k.Chr_Kla'!N18+'2.k.Kla_JuA'!O18+'2.k.Kla_JuB'!O18+'2.k.Kla_KV'!O18</f>
        <v>2085</v>
      </c>
      <c r="N11" s="84">
        <f>E11*3+F11*2+G11*1</f>
        <v>8</v>
      </c>
    </row>
    <row r="12" spans="2:14" ht="23.25" customHeight="1" thickBot="1">
      <c r="B12" s="181" t="s">
        <v>186</v>
      </c>
      <c r="C12" s="67" t="s">
        <v>66</v>
      </c>
      <c r="D12" s="257">
        <v>6</v>
      </c>
      <c r="E12" s="77">
        <v>0</v>
      </c>
      <c r="F12" s="78">
        <v>1</v>
      </c>
      <c r="G12" s="79">
        <v>5</v>
      </c>
      <c r="H12" s="258">
        <f>'1.k.JuA_JuB'!S18+'1.k.JuB_ChlA'!R18+'1.k.DouB_JuB'!S18+'2.k.Kla_JuB'!S18+'2.k.Chr_JuB'!S18+'3.k.KV_JuB'!S18</f>
        <v>8</v>
      </c>
      <c r="I12" s="259">
        <f>'1.k.JuA_JuB'!R18+'1.k.JuB_ChlA'!S18+'1.k.DouB_JuB'!R18+'2.k.Kla_JuB'!R18+'2.k.Chr_JuB'!R18+'3.k.KV_JuB'!R18</f>
        <v>40</v>
      </c>
      <c r="J12" s="261">
        <f>'1.k.JuA_JuB'!Q18+'1.k.JuB_ChlA'!P18+'1.k.DouB_JuB'!Q18+'2.k.Kla_JuB'!Q18+'2.k.Chr_JuB'!Q18+'3.k.KV_JuB'!Q18</f>
        <v>27</v>
      </c>
      <c r="K12" s="259">
        <f>'1.k.JuA_JuB'!P18+'1.k.JuB_ChlA'!Q18+'1.k.DouB_JuB'!P18+'2.k.Kla_JuB'!P18+'2.k.Chr_JuB'!P18+'3.k.KV_JuB'!P18</f>
        <v>85</v>
      </c>
      <c r="L12" s="261">
        <f>'1.k.JuA_JuB'!O18+'1.k.JuB_ChlA'!N18+'1.k.DouB_JuB'!O18+'2.k.Kla_JuB'!O18+'2.k.Chr_JuB'!O18+'3.k.KV_JuB'!O18</f>
        <v>1787</v>
      </c>
      <c r="M12" s="262">
        <f>'1.k.JuA_JuB'!N18+'1.k.JuB_ChlA'!O18+'1.k.DouB_JuB'!N18+'2.k.Kla_JuB'!N18+'2.k.Chr_JuB'!N18+'3.k.KV_JuB'!N18</f>
        <v>2258</v>
      </c>
      <c r="N12" s="87">
        <f>E12*3+F12*2+G12*1</f>
        <v>7</v>
      </c>
    </row>
    <row r="13" ht="15" customHeight="1">
      <c r="C13" s="59"/>
    </row>
    <row r="14" spans="2:14" ht="15" customHeight="1">
      <c r="B14" s="201" t="s">
        <v>200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2:14" ht="15" customHeight="1" thickBo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2:14" ht="23.25" customHeight="1" thickBot="1">
      <c r="B16" s="61"/>
      <c r="C16" s="62" t="s">
        <v>30</v>
      </c>
      <c r="D16" s="68" t="s">
        <v>44</v>
      </c>
      <c r="E16" s="71" t="s">
        <v>31</v>
      </c>
      <c r="F16" s="71" t="s">
        <v>32</v>
      </c>
      <c r="G16" s="72" t="s">
        <v>33</v>
      </c>
      <c r="H16" s="63" t="s">
        <v>38</v>
      </c>
      <c r="I16" s="64" t="s">
        <v>39</v>
      </c>
      <c r="J16" s="64" t="s">
        <v>40</v>
      </c>
      <c r="K16" s="64" t="s">
        <v>41</v>
      </c>
      <c r="L16" s="64" t="s">
        <v>42</v>
      </c>
      <c r="M16" s="65" t="s">
        <v>43</v>
      </c>
      <c r="N16" s="60" t="s">
        <v>34</v>
      </c>
    </row>
    <row r="17" spans="2:14" ht="23.25" customHeight="1">
      <c r="B17" s="66" t="s">
        <v>27</v>
      </c>
      <c r="C17" s="58" t="s">
        <v>67</v>
      </c>
      <c r="D17" s="69">
        <v>6</v>
      </c>
      <c r="E17" s="73">
        <v>5</v>
      </c>
      <c r="F17" s="74">
        <v>1</v>
      </c>
      <c r="G17" s="75">
        <v>0</v>
      </c>
      <c r="H17" s="80">
        <v>37</v>
      </c>
      <c r="I17" s="81">
        <v>11</v>
      </c>
      <c r="J17" s="82">
        <v>80</v>
      </c>
      <c r="K17" s="81">
        <v>30</v>
      </c>
      <c r="L17" s="82">
        <v>2188</v>
      </c>
      <c r="M17" s="83">
        <v>1739</v>
      </c>
      <c r="N17" s="84">
        <f aca="true" t="shared" si="0" ref="N17:N23">E17*3+F17*2+G17*1</f>
        <v>17</v>
      </c>
    </row>
    <row r="18" spans="2:14" ht="23.25" customHeight="1">
      <c r="B18" s="66" t="s">
        <v>35</v>
      </c>
      <c r="C18" s="58" t="s">
        <v>63</v>
      </c>
      <c r="D18" s="69">
        <v>6</v>
      </c>
      <c r="E18" s="73">
        <v>4</v>
      </c>
      <c r="F18" s="88">
        <v>1</v>
      </c>
      <c r="G18" s="75">
        <v>1</v>
      </c>
      <c r="H18" s="80">
        <v>33</v>
      </c>
      <c r="I18" s="89">
        <v>15</v>
      </c>
      <c r="J18" s="82">
        <v>71</v>
      </c>
      <c r="K18" s="89">
        <v>44</v>
      </c>
      <c r="L18" s="82">
        <v>2154</v>
      </c>
      <c r="M18" s="90">
        <v>1944</v>
      </c>
      <c r="N18" s="84">
        <f t="shared" si="0"/>
        <v>15</v>
      </c>
    </row>
    <row r="19" spans="2:14" ht="23.25" customHeight="1">
      <c r="B19" s="66" t="s">
        <v>36</v>
      </c>
      <c r="C19" s="58" t="s">
        <v>29</v>
      </c>
      <c r="D19" s="69">
        <v>5</v>
      </c>
      <c r="E19" s="73">
        <v>3</v>
      </c>
      <c r="F19" s="88">
        <v>0</v>
      </c>
      <c r="G19" s="75">
        <v>2</v>
      </c>
      <c r="H19" s="80">
        <v>26</v>
      </c>
      <c r="I19" s="89">
        <v>14</v>
      </c>
      <c r="J19" s="82">
        <v>60</v>
      </c>
      <c r="K19" s="89">
        <v>34</v>
      </c>
      <c r="L19" s="82">
        <v>1826</v>
      </c>
      <c r="M19" s="90">
        <v>1544</v>
      </c>
      <c r="N19" s="84">
        <f t="shared" si="0"/>
        <v>11</v>
      </c>
    </row>
    <row r="20" spans="2:14" ht="23.25" customHeight="1">
      <c r="B20" s="66" t="s">
        <v>37</v>
      </c>
      <c r="C20" s="58" t="s">
        <v>65</v>
      </c>
      <c r="D20" s="105">
        <v>5</v>
      </c>
      <c r="E20" s="73">
        <v>3</v>
      </c>
      <c r="F20" s="88">
        <v>0</v>
      </c>
      <c r="G20" s="75">
        <v>2</v>
      </c>
      <c r="H20" s="106">
        <v>24</v>
      </c>
      <c r="I20" s="107">
        <v>16</v>
      </c>
      <c r="J20" s="108">
        <v>51</v>
      </c>
      <c r="K20" s="107">
        <v>41</v>
      </c>
      <c r="L20" s="108">
        <v>1677</v>
      </c>
      <c r="M20" s="109">
        <v>1636</v>
      </c>
      <c r="N20" s="84">
        <f t="shared" si="0"/>
        <v>11</v>
      </c>
    </row>
    <row r="21" spans="2:14" ht="23.25" customHeight="1">
      <c r="B21" s="66" t="s">
        <v>64</v>
      </c>
      <c r="C21" s="58" t="s">
        <v>48</v>
      </c>
      <c r="D21" s="69">
        <v>6</v>
      </c>
      <c r="E21" s="73">
        <v>0</v>
      </c>
      <c r="F21" s="76">
        <v>2</v>
      </c>
      <c r="G21" s="75">
        <v>4</v>
      </c>
      <c r="H21" s="80">
        <v>10</v>
      </c>
      <c r="I21" s="85">
        <v>38</v>
      </c>
      <c r="J21" s="82">
        <v>27</v>
      </c>
      <c r="K21" s="85">
        <v>78</v>
      </c>
      <c r="L21" s="82">
        <v>1609</v>
      </c>
      <c r="M21" s="86">
        <v>2085</v>
      </c>
      <c r="N21" s="84">
        <f t="shared" si="0"/>
        <v>8</v>
      </c>
    </row>
    <row r="22" spans="2:14" ht="23.25" customHeight="1">
      <c r="B22" s="66" t="s">
        <v>60</v>
      </c>
      <c r="C22" s="58" t="s">
        <v>66</v>
      </c>
      <c r="D22" s="69">
        <v>5</v>
      </c>
      <c r="E22" s="73">
        <v>0</v>
      </c>
      <c r="F22" s="76">
        <v>1</v>
      </c>
      <c r="G22" s="75">
        <v>4</v>
      </c>
      <c r="H22" s="80">
        <v>6</v>
      </c>
      <c r="I22" s="85">
        <v>34</v>
      </c>
      <c r="J22" s="82">
        <v>21</v>
      </c>
      <c r="K22" s="85">
        <v>72</v>
      </c>
      <c r="L22" s="82">
        <v>1497</v>
      </c>
      <c r="M22" s="86">
        <v>1893</v>
      </c>
      <c r="N22" s="84">
        <f t="shared" si="0"/>
        <v>6</v>
      </c>
    </row>
    <row r="23" spans="2:14" ht="23.25" customHeight="1" thickBot="1">
      <c r="B23" s="181" t="s">
        <v>186</v>
      </c>
      <c r="C23" s="67" t="s">
        <v>263</v>
      </c>
      <c r="D23" s="182">
        <v>3</v>
      </c>
      <c r="E23" s="77">
        <v>0</v>
      </c>
      <c r="F23" s="78">
        <v>1</v>
      </c>
      <c r="G23" s="79">
        <v>2</v>
      </c>
      <c r="H23" s="183">
        <v>8</v>
      </c>
      <c r="I23" s="184">
        <v>16</v>
      </c>
      <c r="J23" s="185">
        <v>23</v>
      </c>
      <c r="K23" s="184">
        <v>34</v>
      </c>
      <c r="L23" s="185">
        <v>952</v>
      </c>
      <c r="M23" s="186">
        <v>1062</v>
      </c>
      <c r="N23" s="87">
        <f t="shared" si="0"/>
        <v>4</v>
      </c>
    </row>
    <row r="24" spans="2:14" ht="15" customHeight="1">
      <c r="B24" s="252"/>
      <c r="C24" s="59"/>
      <c r="D24" s="253"/>
      <c r="E24" s="252"/>
      <c r="F24" s="252"/>
      <c r="G24" s="252"/>
      <c r="H24" s="254"/>
      <c r="I24" s="254"/>
      <c r="J24" s="254"/>
      <c r="K24" s="254"/>
      <c r="L24" s="254"/>
      <c r="M24" s="254"/>
      <c r="N24" s="255"/>
    </row>
    <row r="25" spans="2:14" ht="15.75">
      <c r="B25" s="201" t="s">
        <v>187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2:14" ht="13.5" thickBo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4" ht="23.25" customHeight="1" thickBot="1">
      <c r="B27" s="61"/>
      <c r="C27" s="62" t="s">
        <v>30</v>
      </c>
      <c r="D27" s="68" t="s">
        <v>44</v>
      </c>
      <c r="E27" s="71" t="s">
        <v>31</v>
      </c>
      <c r="F27" s="71" t="s">
        <v>32</v>
      </c>
      <c r="G27" s="72" t="s">
        <v>33</v>
      </c>
      <c r="H27" s="63" t="s">
        <v>38</v>
      </c>
      <c r="I27" s="64" t="s">
        <v>39</v>
      </c>
      <c r="J27" s="64" t="s">
        <v>40</v>
      </c>
      <c r="K27" s="64" t="s">
        <v>41</v>
      </c>
      <c r="L27" s="64" t="s">
        <v>42</v>
      </c>
      <c r="M27" s="65" t="s">
        <v>43</v>
      </c>
      <c r="N27" s="60" t="s">
        <v>34</v>
      </c>
    </row>
    <row r="28" spans="2:14" ht="23.25" customHeight="1">
      <c r="B28" s="66" t="s">
        <v>27</v>
      </c>
      <c r="C28" s="58" t="s">
        <v>67</v>
      </c>
      <c r="D28" s="69">
        <v>3</v>
      </c>
      <c r="E28" s="73">
        <v>2</v>
      </c>
      <c r="F28" s="74">
        <v>1</v>
      </c>
      <c r="G28" s="75">
        <v>0</v>
      </c>
      <c r="H28" s="80">
        <v>19</v>
      </c>
      <c r="I28" s="81">
        <v>5</v>
      </c>
      <c r="J28" s="82">
        <v>40</v>
      </c>
      <c r="K28" s="81">
        <v>11</v>
      </c>
      <c r="L28" s="82">
        <v>1027</v>
      </c>
      <c r="M28" s="83">
        <v>769</v>
      </c>
      <c r="N28" s="84">
        <f aca="true" t="shared" si="1" ref="N28:N34">E28*3+F28*2+G28*1</f>
        <v>8</v>
      </c>
    </row>
    <row r="29" spans="2:14" ht="23.25" customHeight="1">
      <c r="B29" s="66" t="s">
        <v>35</v>
      </c>
      <c r="C29" s="58" t="s">
        <v>63</v>
      </c>
      <c r="D29" s="69">
        <v>3</v>
      </c>
      <c r="E29" s="73">
        <v>2</v>
      </c>
      <c r="F29" s="88">
        <v>1</v>
      </c>
      <c r="G29" s="75">
        <v>0</v>
      </c>
      <c r="H29" s="80">
        <v>17</v>
      </c>
      <c r="I29" s="89">
        <v>7</v>
      </c>
      <c r="J29" s="82">
        <v>35</v>
      </c>
      <c r="K29" s="89">
        <v>20</v>
      </c>
      <c r="L29" s="82">
        <v>1022</v>
      </c>
      <c r="M29" s="90">
        <v>911</v>
      </c>
      <c r="N29" s="84">
        <f t="shared" si="1"/>
        <v>8</v>
      </c>
    </row>
    <row r="30" spans="2:14" ht="23.25" customHeight="1">
      <c r="B30" s="66" t="s">
        <v>36</v>
      </c>
      <c r="C30" s="58" t="s">
        <v>65</v>
      </c>
      <c r="D30" s="105">
        <v>3</v>
      </c>
      <c r="E30" s="73">
        <v>2</v>
      </c>
      <c r="F30" s="88">
        <v>0</v>
      </c>
      <c r="G30" s="75">
        <v>1</v>
      </c>
      <c r="H30" s="106">
        <v>17</v>
      </c>
      <c r="I30" s="107">
        <v>7</v>
      </c>
      <c r="J30" s="108">
        <v>35</v>
      </c>
      <c r="K30" s="107">
        <v>20</v>
      </c>
      <c r="L30" s="108">
        <v>1045</v>
      </c>
      <c r="M30" s="109">
        <v>935</v>
      </c>
      <c r="N30" s="84">
        <f t="shared" si="1"/>
        <v>7</v>
      </c>
    </row>
    <row r="31" spans="2:14" ht="23.25" customHeight="1">
      <c r="B31" s="66" t="s">
        <v>37</v>
      </c>
      <c r="C31" s="58" t="s">
        <v>29</v>
      </c>
      <c r="D31" s="69">
        <v>3</v>
      </c>
      <c r="E31" s="73">
        <v>2</v>
      </c>
      <c r="F31" s="88">
        <v>0</v>
      </c>
      <c r="G31" s="75">
        <v>1</v>
      </c>
      <c r="H31" s="80">
        <v>16</v>
      </c>
      <c r="I31" s="89">
        <v>8</v>
      </c>
      <c r="J31" s="82">
        <v>37</v>
      </c>
      <c r="K31" s="89">
        <v>19</v>
      </c>
      <c r="L31" s="82">
        <v>1091</v>
      </c>
      <c r="M31" s="90">
        <v>899</v>
      </c>
      <c r="N31" s="84">
        <f t="shared" si="1"/>
        <v>7</v>
      </c>
    </row>
    <row r="32" spans="2:14" ht="23.25" customHeight="1">
      <c r="B32" s="66" t="s">
        <v>64</v>
      </c>
      <c r="C32" s="58" t="s">
        <v>66</v>
      </c>
      <c r="D32" s="69">
        <v>3</v>
      </c>
      <c r="E32" s="73">
        <v>0</v>
      </c>
      <c r="F32" s="76">
        <v>0</v>
      </c>
      <c r="G32" s="75">
        <v>3</v>
      </c>
      <c r="H32" s="80">
        <v>2</v>
      </c>
      <c r="I32" s="85">
        <v>22</v>
      </c>
      <c r="J32" s="82">
        <v>8</v>
      </c>
      <c r="K32" s="85">
        <v>45</v>
      </c>
      <c r="L32" s="82">
        <v>814</v>
      </c>
      <c r="M32" s="86">
        <v>1106</v>
      </c>
      <c r="N32" s="84">
        <f t="shared" si="1"/>
        <v>3</v>
      </c>
    </row>
    <row r="33" spans="2:14" ht="23.25" customHeight="1">
      <c r="B33" s="187" t="s">
        <v>60</v>
      </c>
      <c r="C33" s="58" t="s">
        <v>48</v>
      </c>
      <c r="D33" s="69">
        <v>3</v>
      </c>
      <c r="E33" s="73">
        <v>0</v>
      </c>
      <c r="F33" s="76">
        <v>0</v>
      </c>
      <c r="G33" s="75">
        <v>3</v>
      </c>
      <c r="H33" s="80">
        <v>1</v>
      </c>
      <c r="I33" s="85">
        <v>23</v>
      </c>
      <c r="J33" s="82">
        <v>6</v>
      </c>
      <c r="K33" s="85">
        <v>46</v>
      </c>
      <c r="L33" s="82">
        <v>707</v>
      </c>
      <c r="M33" s="86">
        <v>1086</v>
      </c>
      <c r="N33" s="84">
        <f>E33*3+F33*2+G33*1</f>
        <v>3</v>
      </c>
    </row>
    <row r="34" spans="2:14" ht="23.25" customHeight="1" thickBot="1">
      <c r="B34" s="181" t="s">
        <v>186</v>
      </c>
      <c r="C34" s="188" t="s">
        <v>263</v>
      </c>
      <c r="D34" s="189">
        <v>0</v>
      </c>
      <c r="E34" s="190">
        <v>0</v>
      </c>
      <c r="F34" s="191">
        <v>0</v>
      </c>
      <c r="G34" s="192">
        <v>0</v>
      </c>
      <c r="H34" s="193">
        <v>0</v>
      </c>
      <c r="I34" s="194">
        <v>0</v>
      </c>
      <c r="J34" s="195">
        <v>0</v>
      </c>
      <c r="K34" s="194">
        <v>0</v>
      </c>
      <c r="L34" s="195">
        <v>0</v>
      </c>
      <c r="M34" s="196">
        <v>0</v>
      </c>
      <c r="N34" s="197">
        <f t="shared" si="1"/>
        <v>0</v>
      </c>
    </row>
  </sheetData>
  <sheetProtection password="CC26" sheet="1"/>
  <mergeCells count="4">
    <mergeCell ref="B2:N2"/>
    <mergeCell ref="B3:N3"/>
    <mergeCell ref="B25:N25"/>
    <mergeCell ref="B14:N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188</v>
      </c>
      <c r="T4" s="233"/>
    </row>
    <row r="5" spans="2:20" ht="19.5" customHeight="1">
      <c r="B5" s="6" t="s">
        <v>3</v>
      </c>
      <c r="C5" s="47"/>
      <c r="D5" s="236" t="s">
        <v>263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94</v>
      </c>
      <c r="T5" s="242"/>
    </row>
    <row r="6" spans="2:20" ht="19.5" customHeight="1" thickBot="1">
      <c r="B6" s="8" t="s">
        <v>4</v>
      </c>
      <c r="C6" s="9"/>
      <c r="D6" s="243" t="s">
        <v>243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Slovan Karlovy Vary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225</v>
      </c>
      <c r="D9" s="44" t="s">
        <v>284</v>
      </c>
      <c r="E9" s="39">
        <v>15</v>
      </c>
      <c r="F9" s="20" t="s">
        <v>23</v>
      </c>
      <c r="G9" s="40">
        <v>21</v>
      </c>
      <c r="H9" s="39">
        <v>21</v>
      </c>
      <c r="I9" s="20" t="s">
        <v>23</v>
      </c>
      <c r="J9" s="40">
        <v>17</v>
      </c>
      <c r="K9" s="39">
        <v>21</v>
      </c>
      <c r="L9" s="20" t="s">
        <v>23</v>
      </c>
      <c r="M9" s="40">
        <v>18</v>
      </c>
      <c r="N9" s="22">
        <f aca="true" t="shared" si="0" ref="N9:N17">E9+H9+K9</f>
        <v>57</v>
      </c>
      <c r="O9" s="23">
        <f aca="true" t="shared" si="1" ref="O9:O17">G9+J9+M9</f>
        <v>56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227</v>
      </c>
      <c r="D10" s="43" t="s">
        <v>285</v>
      </c>
      <c r="E10" s="39">
        <v>21</v>
      </c>
      <c r="F10" s="19" t="s">
        <v>23</v>
      </c>
      <c r="G10" s="40">
        <v>10</v>
      </c>
      <c r="H10" s="39">
        <v>20</v>
      </c>
      <c r="I10" s="19" t="s">
        <v>23</v>
      </c>
      <c r="J10" s="40">
        <v>22</v>
      </c>
      <c r="K10" s="39">
        <v>21</v>
      </c>
      <c r="L10" s="19" t="s">
        <v>23</v>
      </c>
      <c r="M10" s="40">
        <v>12</v>
      </c>
      <c r="N10" s="22">
        <f t="shared" si="0"/>
        <v>62</v>
      </c>
      <c r="O10" s="23">
        <f t="shared" si="1"/>
        <v>44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180" t="s">
        <v>286</v>
      </c>
    </row>
    <row r="11" spans="2:20" ht="30" customHeight="1">
      <c r="B11" s="18" t="s">
        <v>21</v>
      </c>
      <c r="C11" s="43" t="s">
        <v>230</v>
      </c>
      <c r="D11" s="43" t="s">
        <v>287</v>
      </c>
      <c r="E11" s="39">
        <v>21</v>
      </c>
      <c r="F11" s="19" t="s">
        <v>23</v>
      </c>
      <c r="G11" s="40">
        <v>11</v>
      </c>
      <c r="H11" s="39">
        <v>18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13</v>
      </c>
      <c r="N11" s="22">
        <f t="shared" si="0"/>
        <v>60</v>
      </c>
      <c r="O11" s="23">
        <f t="shared" si="1"/>
        <v>45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180" t="s">
        <v>102</v>
      </c>
    </row>
    <row r="12" spans="2:20" ht="30" customHeight="1">
      <c r="B12" s="18" t="s">
        <v>20</v>
      </c>
      <c r="C12" s="43" t="s">
        <v>232</v>
      </c>
      <c r="D12" s="43" t="s">
        <v>288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0" t="s">
        <v>286</v>
      </c>
    </row>
    <row r="13" spans="2:20" ht="30" customHeight="1">
      <c r="B13" s="18" t="s">
        <v>19</v>
      </c>
      <c r="C13" s="43" t="s">
        <v>234</v>
      </c>
      <c r="D13" s="43" t="s">
        <v>256</v>
      </c>
      <c r="E13" s="39">
        <v>17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7</v>
      </c>
      <c r="K13" s="39">
        <v>21</v>
      </c>
      <c r="L13" s="19" t="s">
        <v>23</v>
      </c>
      <c r="M13" s="40">
        <v>14</v>
      </c>
      <c r="N13" s="22">
        <f t="shared" si="0"/>
        <v>59</v>
      </c>
      <c r="O13" s="23">
        <f t="shared" si="1"/>
        <v>42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180" t="s">
        <v>102</v>
      </c>
    </row>
    <row r="14" spans="2:20" ht="30" customHeight="1">
      <c r="B14" s="18" t="s">
        <v>18</v>
      </c>
      <c r="C14" s="43" t="s">
        <v>235</v>
      </c>
      <c r="D14" s="43" t="s">
        <v>257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286</v>
      </c>
    </row>
    <row r="15" spans="2:20" ht="30" customHeight="1">
      <c r="B15" s="18" t="s">
        <v>24</v>
      </c>
      <c r="C15" s="43" t="s">
        <v>236</v>
      </c>
      <c r="D15" s="43" t="s">
        <v>258</v>
      </c>
      <c r="E15" s="39">
        <v>21</v>
      </c>
      <c r="F15" s="19" t="s">
        <v>23</v>
      </c>
      <c r="G15" s="40">
        <v>13</v>
      </c>
      <c r="H15" s="39">
        <v>21</v>
      </c>
      <c r="I15" s="19" t="s">
        <v>23</v>
      </c>
      <c r="J15" s="40">
        <v>18</v>
      </c>
      <c r="K15" s="39"/>
      <c r="L15" s="19" t="s">
        <v>23</v>
      </c>
      <c r="M15" s="40"/>
      <c r="N15" s="22">
        <f>E15+H15+K15</f>
        <v>42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237</v>
      </c>
      <c r="D16" s="43" t="s">
        <v>289</v>
      </c>
      <c r="E16" s="39">
        <v>21</v>
      </c>
      <c r="F16" s="19" t="s">
        <v>23</v>
      </c>
      <c r="G16" s="40">
        <v>13</v>
      </c>
      <c r="H16" s="39">
        <v>18</v>
      </c>
      <c r="I16" s="19" t="s">
        <v>23</v>
      </c>
      <c r="J16" s="40">
        <v>21</v>
      </c>
      <c r="K16" s="39">
        <v>19</v>
      </c>
      <c r="L16" s="19" t="s">
        <v>23</v>
      </c>
      <c r="M16" s="40">
        <v>21</v>
      </c>
      <c r="N16" s="22">
        <f>E16+H16+K16</f>
        <v>58</v>
      </c>
      <c r="O16" s="23">
        <f>G16+J16+M16</f>
        <v>55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180" t="s">
        <v>286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Keramika Chlumčany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422</v>
      </c>
      <c r="O18" s="27">
        <f t="shared" si="5"/>
        <v>322</v>
      </c>
      <c r="P18" s="26">
        <f t="shared" si="5"/>
        <v>15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13" t="s">
        <v>61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122" t="s">
        <v>0</v>
      </c>
      <c r="C3" s="123"/>
      <c r="D3" s="214" t="s">
        <v>96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 t="s">
        <v>45</v>
      </c>
      <c r="R3" s="215"/>
      <c r="S3" s="216" t="s">
        <v>97</v>
      </c>
      <c r="T3" s="216"/>
    </row>
    <row r="4" spans="2:20" ht="19.5" customHeight="1" thickTop="1">
      <c r="B4" s="124" t="s">
        <v>2</v>
      </c>
      <c r="C4" s="125"/>
      <c r="D4" s="217" t="s">
        <v>58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 t="s">
        <v>13</v>
      </c>
      <c r="R4" s="218"/>
      <c r="S4" s="219" t="s">
        <v>188</v>
      </c>
      <c r="T4" s="219"/>
    </row>
    <row r="5" spans="2:20" ht="19.5" customHeight="1">
      <c r="B5" s="124" t="s">
        <v>3</v>
      </c>
      <c r="C5" s="126"/>
      <c r="D5" s="207" t="s">
        <v>196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 t="s">
        <v>1</v>
      </c>
      <c r="R5" s="208"/>
      <c r="S5" s="209" t="s">
        <v>59</v>
      </c>
      <c r="T5" s="209"/>
    </row>
    <row r="6" spans="2:20" ht="19.5" customHeight="1" thickBot="1">
      <c r="B6" s="127" t="s">
        <v>4</v>
      </c>
      <c r="C6" s="128"/>
      <c r="D6" s="210" t="s">
        <v>74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29"/>
      <c r="R6" s="130"/>
      <c r="S6" s="131" t="s">
        <v>35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SK JUPITER  B</v>
      </c>
      <c r="E7" s="211" t="s">
        <v>5</v>
      </c>
      <c r="F7" s="211"/>
      <c r="G7" s="211"/>
      <c r="H7" s="211"/>
      <c r="I7" s="211"/>
      <c r="J7" s="211"/>
      <c r="K7" s="211"/>
      <c r="L7" s="211"/>
      <c r="M7" s="211"/>
      <c r="N7" s="212" t="s">
        <v>14</v>
      </c>
      <c r="O7" s="212"/>
      <c r="P7" s="212" t="s">
        <v>15</v>
      </c>
      <c r="Q7" s="212"/>
      <c r="R7" s="212" t="s">
        <v>16</v>
      </c>
      <c r="S7" s="212"/>
      <c r="T7" s="135" t="s">
        <v>6</v>
      </c>
    </row>
    <row r="8" spans="2:20" ht="9.75" customHeight="1" thickBot="1">
      <c r="B8" s="136"/>
      <c r="C8" s="137"/>
      <c r="D8" s="138"/>
      <c r="E8" s="205">
        <v>1</v>
      </c>
      <c r="F8" s="205"/>
      <c r="G8" s="205"/>
      <c r="H8" s="205">
        <v>2</v>
      </c>
      <c r="I8" s="205"/>
      <c r="J8" s="205"/>
      <c r="K8" s="205">
        <v>3</v>
      </c>
      <c r="L8" s="205"/>
      <c r="M8" s="205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192</v>
      </c>
      <c r="D9" s="144" t="s">
        <v>197</v>
      </c>
      <c r="E9" s="145">
        <v>25</v>
      </c>
      <c r="F9" s="146" t="s">
        <v>23</v>
      </c>
      <c r="G9" s="147">
        <v>23</v>
      </c>
      <c r="H9" s="145">
        <v>21</v>
      </c>
      <c r="I9" s="146" t="s">
        <v>23</v>
      </c>
      <c r="J9" s="147">
        <v>19</v>
      </c>
      <c r="K9" s="145"/>
      <c r="L9" s="146" t="s">
        <v>23</v>
      </c>
      <c r="M9" s="147"/>
      <c r="N9" s="148">
        <f aca="true" t="shared" si="0" ref="N9:N17">E9+H9+K9</f>
        <v>46</v>
      </c>
      <c r="O9" s="149">
        <f aca="true" t="shared" si="1" ref="O9:O17">G9+J9+M9</f>
        <v>42</v>
      </c>
      <c r="P9" s="150">
        <f aca="true" t="shared" si="2" ref="P9:P17">IF(E9&gt;G9,1,0)+IF(H9&gt;J9,1,0)+IF(K9&gt;M9,1,0)</f>
        <v>2</v>
      </c>
      <c r="Q9" s="151">
        <f aca="true" t="shared" si="3" ref="Q9:Q17">IF(E9&lt;G9,1,0)+IF(H9&lt;J9,1,0)+IF(K9&lt;M9,1,0)</f>
        <v>0</v>
      </c>
      <c r="R9" s="152">
        <f>IF(P9=2,1,0)</f>
        <v>1</v>
      </c>
      <c r="S9" s="153">
        <f>IF(Q9=2,1,0)</f>
        <v>0</v>
      </c>
      <c r="T9" s="154"/>
    </row>
    <row r="10" spans="2:20" ht="30" customHeight="1">
      <c r="B10" s="142" t="s">
        <v>22</v>
      </c>
      <c r="C10" s="143" t="s">
        <v>125</v>
      </c>
      <c r="D10" s="144" t="s">
        <v>193</v>
      </c>
      <c r="E10" s="145">
        <v>21</v>
      </c>
      <c r="F10" s="151" t="s">
        <v>23</v>
      </c>
      <c r="G10" s="147">
        <v>8</v>
      </c>
      <c r="H10" s="145">
        <v>21</v>
      </c>
      <c r="I10" s="151" t="s">
        <v>23</v>
      </c>
      <c r="J10" s="147">
        <v>19</v>
      </c>
      <c r="K10" s="145"/>
      <c r="L10" s="151" t="s">
        <v>23</v>
      </c>
      <c r="M10" s="147"/>
      <c r="N10" s="148">
        <f t="shared" si="0"/>
        <v>42</v>
      </c>
      <c r="O10" s="149">
        <f t="shared" si="1"/>
        <v>27</v>
      </c>
      <c r="P10" s="150">
        <f t="shared" si="2"/>
        <v>2</v>
      </c>
      <c r="Q10" s="151">
        <f t="shared" si="3"/>
        <v>0</v>
      </c>
      <c r="R10" s="155">
        <f aca="true" t="shared" si="4" ref="R10:S17">IF(P10=2,1,0)</f>
        <v>1</v>
      </c>
      <c r="S10" s="153">
        <f t="shared" si="4"/>
        <v>0</v>
      </c>
      <c r="T10" s="154"/>
    </row>
    <row r="11" spans="2:20" ht="30" customHeight="1">
      <c r="B11" s="142" t="s">
        <v>21</v>
      </c>
      <c r="C11" s="143" t="s">
        <v>127</v>
      </c>
      <c r="D11" s="143" t="s">
        <v>194</v>
      </c>
      <c r="E11" s="145">
        <v>21</v>
      </c>
      <c r="F11" s="151" t="s">
        <v>23</v>
      </c>
      <c r="G11" s="147">
        <v>10</v>
      </c>
      <c r="H11" s="145">
        <v>21</v>
      </c>
      <c r="I11" s="151" t="s">
        <v>23</v>
      </c>
      <c r="J11" s="147">
        <v>9</v>
      </c>
      <c r="K11" s="145"/>
      <c r="L11" s="151" t="s">
        <v>23</v>
      </c>
      <c r="M11" s="147"/>
      <c r="N11" s="148">
        <f t="shared" si="0"/>
        <v>42</v>
      </c>
      <c r="O11" s="149">
        <f t="shared" si="1"/>
        <v>19</v>
      </c>
      <c r="P11" s="150">
        <f t="shared" si="2"/>
        <v>2</v>
      </c>
      <c r="Q11" s="151">
        <f t="shared" si="3"/>
        <v>0</v>
      </c>
      <c r="R11" s="155">
        <f t="shared" si="4"/>
        <v>1</v>
      </c>
      <c r="S11" s="153">
        <f t="shared" si="4"/>
        <v>0</v>
      </c>
      <c r="T11" s="154"/>
    </row>
    <row r="12" spans="2:20" ht="30" customHeight="1">
      <c r="B12" s="142" t="s">
        <v>20</v>
      </c>
      <c r="C12" s="143" t="s">
        <v>129</v>
      </c>
      <c r="D12" s="143" t="s">
        <v>198</v>
      </c>
      <c r="E12" s="145">
        <v>19</v>
      </c>
      <c r="F12" s="151" t="s">
        <v>23</v>
      </c>
      <c r="G12" s="147">
        <v>21</v>
      </c>
      <c r="H12" s="145">
        <v>21</v>
      </c>
      <c r="I12" s="151" t="s">
        <v>23</v>
      </c>
      <c r="J12" s="147">
        <v>12</v>
      </c>
      <c r="K12" s="145">
        <v>21</v>
      </c>
      <c r="L12" s="151" t="s">
        <v>23</v>
      </c>
      <c r="M12" s="147">
        <v>17</v>
      </c>
      <c r="N12" s="148">
        <f t="shared" si="0"/>
        <v>61</v>
      </c>
      <c r="O12" s="149">
        <f t="shared" si="1"/>
        <v>50</v>
      </c>
      <c r="P12" s="150">
        <f t="shared" si="2"/>
        <v>2</v>
      </c>
      <c r="Q12" s="151">
        <f t="shared" si="3"/>
        <v>1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77</v>
      </c>
      <c r="E13" s="145">
        <v>18</v>
      </c>
      <c r="F13" s="151" t="s">
        <v>23</v>
      </c>
      <c r="G13" s="147">
        <v>21</v>
      </c>
      <c r="H13" s="145">
        <v>21</v>
      </c>
      <c r="I13" s="151" t="s">
        <v>23</v>
      </c>
      <c r="J13" s="147">
        <v>14</v>
      </c>
      <c r="K13" s="145">
        <v>21</v>
      </c>
      <c r="L13" s="151" t="s">
        <v>23</v>
      </c>
      <c r="M13" s="147">
        <v>19</v>
      </c>
      <c r="N13" s="148">
        <f t="shared" si="0"/>
        <v>60</v>
      </c>
      <c r="O13" s="149">
        <f t="shared" si="1"/>
        <v>54</v>
      </c>
      <c r="P13" s="150">
        <f t="shared" si="2"/>
        <v>2</v>
      </c>
      <c r="Q13" s="151">
        <f t="shared" si="3"/>
        <v>1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78</v>
      </c>
      <c r="E14" s="145">
        <v>15</v>
      </c>
      <c r="F14" s="151" t="s">
        <v>23</v>
      </c>
      <c r="G14" s="147">
        <v>21</v>
      </c>
      <c r="H14" s="145">
        <v>21</v>
      </c>
      <c r="I14" s="151" t="s">
        <v>23</v>
      </c>
      <c r="J14" s="147">
        <v>12</v>
      </c>
      <c r="K14" s="145">
        <v>21</v>
      </c>
      <c r="L14" s="151" t="s">
        <v>23</v>
      </c>
      <c r="M14" s="147">
        <v>13</v>
      </c>
      <c r="N14" s="148">
        <f t="shared" si="0"/>
        <v>57</v>
      </c>
      <c r="O14" s="149">
        <f t="shared" si="1"/>
        <v>46</v>
      </c>
      <c r="P14" s="150">
        <f t="shared" si="2"/>
        <v>2</v>
      </c>
      <c r="Q14" s="151">
        <f t="shared" si="3"/>
        <v>1</v>
      </c>
      <c r="R14" s="155">
        <f t="shared" si="4"/>
        <v>1</v>
      </c>
      <c r="S14" s="153">
        <f t="shared" si="4"/>
        <v>0</v>
      </c>
      <c r="T14" s="154"/>
    </row>
    <row r="15" spans="2:20" ht="30" customHeight="1">
      <c r="B15" s="142" t="s">
        <v>24</v>
      </c>
      <c r="C15" s="143" t="s">
        <v>73</v>
      </c>
      <c r="D15" s="143" t="s">
        <v>195</v>
      </c>
      <c r="E15" s="145">
        <v>21</v>
      </c>
      <c r="F15" s="151" t="s">
        <v>23</v>
      </c>
      <c r="G15" s="147">
        <v>11</v>
      </c>
      <c r="H15" s="145">
        <v>21</v>
      </c>
      <c r="I15" s="151" t="s">
        <v>23</v>
      </c>
      <c r="J15" s="147">
        <v>12</v>
      </c>
      <c r="K15" s="145"/>
      <c r="L15" s="151" t="s">
        <v>23</v>
      </c>
      <c r="M15" s="147"/>
      <c r="N15" s="148">
        <f>E15+H15+K15</f>
        <v>42</v>
      </c>
      <c r="O15" s="149">
        <f>G15+J15+M15</f>
        <v>23</v>
      </c>
      <c r="P15" s="150">
        <f>IF(E15&gt;G15,1,0)+IF(H15&gt;J15,1,0)+IF(K15&gt;M15,1,0)</f>
        <v>2</v>
      </c>
      <c r="Q15" s="151">
        <f>IF(E15&lt;G15,1,0)+IF(H15&lt;J15,1,0)+IF(K15&lt;M15,1,0)</f>
        <v>0</v>
      </c>
      <c r="R15" s="155">
        <f>IF(P15=2,1,0)</f>
        <v>1</v>
      </c>
      <c r="S15" s="153">
        <f>IF(Q15=2,1,0)</f>
        <v>0</v>
      </c>
      <c r="T15" s="154"/>
    </row>
    <row r="16" spans="2:20" ht="30" customHeight="1">
      <c r="B16" s="142" t="s">
        <v>17</v>
      </c>
      <c r="C16" s="143" t="s">
        <v>191</v>
      </c>
      <c r="D16" s="143" t="s">
        <v>76</v>
      </c>
      <c r="E16" s="145">
        <v>25</v>
      </c>
      <c r="F16" s="151" t="s">
        <v>23</v>
      </c>
      <c r="G16" s="147">
        <v>23</v>
      </c>
      <c r="H16" s="145">
        <v>17</v>
      </c>
      <c r="I16" s="151" t="s">
        <v>23</v>
      </c>
      <c r="J16" s="147">
        <v>21</v>
      </c>
      <c r="K16" s="145">
        <v>21</v>
      </c>
      <c r="L16" s="151" t="s">
        <v>23</v>
      </c>
      <c r="M16" s="147">
        <v>17</v>
      </c>
      <c r="N16" s="148">
        <f>E16+H16+K16</f>
        <v>63</v>
      </c>
      <c r="O16" s="149">
        <f>G16+J16+M16</f>
        <v>61</v>
      </c>
      <c r="P16" s="150">
        <f>IF(E16&gt;G16,1,0)+IF(H16&gt;J16,1,0)+IF(K16&gt;M16,1,0)</f>
        <v>2</v>
      </c>
      <c r="Q16" s="151">
        <f>IF(E16&lt;G16,1,0)+IF(H16&lt;J16,1,0)+IF(K16&lt;M16,1,0)</f>
        <v>1</v>
      </c>
      <c r="R16" s="155">
        <f>IF(P16=2,1,0)</f>
        <v>1</v>
      </c>
      <c r="S16" s="153">
        <f>IF(Q16=2,1,0)</f>
        <v>0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06" t="str">
        <f>IF(R18&gt;S18,D4,IF(S18&gt;R18,D5,"remíza"))</f>
        <v>TJ SPARTAK CHRÁST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68">
        <f aca="true" t="shared" si="5" ref="N18:S18">SUM(N9:N17)</f>
        <v>413</v>
      </c>
      <c r="O18" s="169">
        <f t="shared" si="5"/>
        <v>322</v>
      </c>
      <c r="P18" s="168">
        <f t="shared" si="5"/>
        <v>16</v>
      </c>
      <c r="Q18" s="170">
        <f t="shared" si="5"/>
        <v>4</v>
      </c>
      <c r="R18" s="168">
        <f t="shared" si="5"/>
        <v>8</v>
      </c>
      <c r="S18" s="169">
        <f t="shared" si="5"/>
        <v>0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 t="s">
        <v>199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188</v>
      </c>
      <c r="T4" s="233"/>
    </row>
    <row r="5" spans="2:20" ht="19.5" customHeight="1">
      <c r="B5" s="6" t="s">
        <v>3</v>
      </c>
      <c r="C5" s="47"/>
      <c r="D5" s="236" t="s">
        <v>263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201</v>
      </c>
      <c r="T5" s="242"/>
    </row>
    <row r="6" spans="2:20" ht="19.5" customHeight="1" thickBot="1">
      <c r="B6" s="8" t="s">
        <v>4</v>
      </c>
      <c r="C6" s="9"/>
      <c r="D6" s="243" t="s">
        <v>202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Slovan Karlovy Vary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273</v>
      </c>
      <c r="D9" s="44" t="s">
        <v>274</v>
      </c>
      <c r="E9" s="39">
        <v>16</v>
      </c>
      <c r="F9" s="20" t="s">
        <v>23</v>
      </c>
      <c r="G9" s="40">
        <v>21</v>
      </c>
      <c r="H9" s="39">
        <v>13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275</v>
      </c>
      <c r="D10" s="43" t="s">
        <v>276</v>
      </c>
      <c r="E10" s="39">
        <v>21</v>
      </c>
      <c r="F10" s="19" t="s">
        <v>23</v>
      </c>
      <c r="G10" s="40">
        <v>10</v>
      </c>
      <c r="H10" s="39">
        <v>21</v>
      </c>
      <c r="I10" s="19" t="s">
        <v>23</v>
      </c>
      <c r="J10" s="40">
        <v>15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25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207</v>
      </c>
      <c r="D11" s="43" t="s">
        <v>277</v>
      </c>
      <c r="E11" s="39">
        <v>18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31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278</v>
      </c>
      <c r="D12" s="43" t="s">
        <v>279</v>
      </c>
      <c r="E12" s="39">
        <v>22</v>
      </c>
      <c r="F12" s="19" t="s">
        <v>23</v>
      </c>
      <c r="G12" s="40">
        <v>20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43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280</v>
      </c>
      <c r="D13" s="43" t="s">
        <v>281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55</v>
      </c>
      <c r="D14" s="43" t="s">
        <v>282</v>
      </c>
      <c r="E14" s="39">
        <v>21</v>
      </c>
      <c r="F14" s="19" t="s">
        <v>23</v>
      </c>
      <c r="G14" s="40">
        <v>15</v>
      </c>
      <c r="H14" s="39">
        <v>21</v>
      </c>
      <c r="I14" s="19" t="s">
        <v>23</v>
      </c>
      <c r="J14" s="40">
        <v>15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283</v>
      </c>
      <c r="D15" s="43" t="s">
        <v>258</v>
      </c>
      <c r="E15" s="39">
        <v>6</v>
      </c>
      <c r="F15" s="19" t="s">
        <v>23</v>
      </c>
      <c r="G15" s="40">
        <v>21</v>
      </c>
      <c r="H15" s="39">
        <v>16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71</v>
      </c>
      <c r="D16" s="43" t="s">
        <v>257</v>
      </c>
      <c r="E16" s="39">
        <v>13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26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remíza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277</v>
      </c>
      <c r="O18" s="27">
        <f t="shared" si="5"/>
        <v>284</v>
      </c>
      <c r="P18" s="26">
        <f t="shared" si="5"/>
        <v>8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188</v>
      </c>
      <c r="T4" s="233"/>
    </row>
    <row r="5" spans="2:20" ht="19.5" customHeight="1">
      <c r="B5" s="6" t="s">
        <v>3</v>
      </c>
      <c r="C5" s="47"/>
      <c r="D5" s="236" t="s">
        <v>29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94</v>
      </c>
      <c r="T5" s="242"/>
    </row>
    <row r="6" spans="2:20" ht="19.5" customHeight="1" thickBot="1">
      <c r="B6" s="8" t="s">
        <v>4</v>
      </c>
      <c r="C6" s="9"/>
      <c r="D6" s="243" t="s">
        <v>243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SK Jupiter A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225</v>
      </c>
      <c r="D9" s="44" t="s">
        <v>239</v>
      </c>
      <c r="E9" s="39">
        <v>21</v>
      </c>
      <c r="F9" s="20" t="s">
        <v>23</v>
      </c>
      <c r="G9" s="40">
        <v>16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227</v>
      </c>
      <c r="D10" s="43" t="s">
        <v>240</v>
      </c>
      <c r="E10" s="39">
        <v>22</v>
      </c>
      <c r="F10" s="19" t="s">
        <v>23</v>
      </c>
      <c r="G10" s="40">
        <v>20</v>
      </c>
      <c r="H10" s="39">
        <v>18</v>
      </c>
      <c r="I10" s="19" t="s">
        <v>23</v>
      </c>
      <c r="J10" s="40">
        <v>21</v>
      </c>
      <c r="K10" s="39">
        <v>13</v>
      </c>
      <c r="L10" s="19" t="s">
        <v>23</v>
      </c>
      <c r="M10" s="40">
        <v>21</v>
      </c>
      <c r="N10" s="22">
        <f t="shared" si="0"/>
        <v>53</v>
      </c>
      <c r="O10" s="23">
        <f t="shared" si="1"/>
        <v>62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180" t="s">
        <v>29</v>
      </c>
    </row>
    <row r="11" spans="2:20" ht="30" customHeight="1">
      <c r="B11" s="18" t="s">
        <v>21</v>
      </c>
      <c r="C11" s="43" t="s">
        <v>230</v>
      </c>
      <c r="D11" s="43" t="s">
        <v>241</v>
      </c>
      <c r="E11" s="39">
        <v>12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11</v>
      </c>
      <c r="K11" s="39">
        <v>16</v>
      </c>
      <c r="L11" s="19" t="s">
        <v>23</v>
      </c>
      <c r="M11" s="40">
        <v>21</v>
      </c>
      <c r="N11" s="22">
        <f t="shared" si="0"/>
        <v>49</v>
      </c>
      <c r="O11" s="23">
        <f t="shared" si="1"/>
        <v>53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 t="s">
        <v>102</v>
      </c>
    </row>
    <row r="12" spans="2:20" ht="30" customHeight="1">
      <c r="B12" s="18" t="s">
        <v>20</v>
      </c>
      <c r="C12" s="43" t="s">
        <v>232</v>
      </c>
      <c r="D12" s="43" t="s">
        <v>242</v>
      </c>
      <c r="E12" s="39">
        <v>19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18</v>
      </c>
      <c r="K12" s="39">
        <v>21</v>
      </c>
      <c r="L12" s="19" t="s">
        <v>23</v>
      </c>
      <c r="M12" s="40">
        <v>12</v>
      </c>
      <c r="N12" s="22">
        <f t="shared" si="0"/>
        <v>61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180" t="s">
        <v>29</v>
      </c>
    </row>
    <row r="13" spans="2:20" ht="30" customHeight="1">
      <c r="B13" s="18" t="s">
        <v>19</v>
      </c>
      <c r="C13" s="43" t="s">
        <v>234</v>
      </c>
      <c r="D13" s="43" t="s">
        <v>212</v>
      </c>
      <c r="E13" s="39">
        <v>18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15</v>
      </c>
      <c r="K13" s="39">
        <v>10</v>
      </c>
      <c r="L13" s="19" t="s">
        <v>23</v>
      </c>
      <c r="M13" s="40">
        <v>21</v>
      </c>
      <c r="N13" s="22">
        <f t="shared" si="0"/>
        <v>49</v>
      </c>
      <c r="O13" s="23">
        <f t="shared" si="1"/>
        <v>57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0" t="s">
        <v>102</v>
      </c>
    </row>
    <row r="14" spans="2:20" ht="30" customHeight="1">
      <c r="B14" s="18" t="s">
        <v>18</v>
      </c>
      <c r="C14" s="43" t="s">
        <v>235</v>
      </c>
      <c r="D14" s="43" t="s">
        <v>213</v>
      </c>
      <c r="E14" s="39">
        <v>13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21</v>
      </c>
      <c r="L14" s="19" t="s">
        <v>23</v>
      </c>
      <c r="M14" s="40">
        <v>19</v>
      </c>
      <c r="N14" s="22">
        <f t="shared" si="0"/>
        <v>55</v>
      </c>
      <c r="O14" s="23">
        <f t="shared" si="1"/>
        <v>54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180" t="s">
        <v>29</v>
      </c>
    </row>
    <row r="15" spans="2:20" ht="30" customHeight="1">
      <c r="B15" s="18" t="s">
        <v>24</v>
      </c>
      <c r="C15" s="43" t="s">
        <v>236</v>
      </c>
      <c r="D15" s="43" t="s">
        <v>214</v>
      </c>
      <c r="E15" s="39">
        <v>21</v>
      </c>
      <c r="F15" s="19" t="s">
        <v>23</v>
      </c>
      <c r="G15" s="40">
        <v>18</v>
      </c>
      <c r="H15" s="39">
        <v>21</v>
      </c>
      <c r="I15" s="19" t="s">
        <v>23</v>
      </c>
      <c r="J15" s="40">
        <v>14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237</v>
      </c>
      <c r="D16" s="43" t="s">
        <v>215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17</v>
      </c>
      <c r="K16" s="39"/>
      <c r="L16" s="19" t="s">
        <v>23</v>
      </c>
      <c r="M16" s="40"/>
      <c r="N16" s="22">
        <f>E16+H16+K16</f>
        <v>42</v>
      </c>
      <c r="O16" s="23">
        <f>G16+J16+M16</f>
        <v>36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29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Keramika Chlumčany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394</v>
      </c>
      <c r="O18" s="27">
        <f t="shared" si="5"/>
        <v>381</v>
      </c>
      <c r="P18" s="26">
        <f t="shared" si="5"/>
        <v>13</v>
      </c>
      <c r="Q18" s="28">
        <f t="shared" si="5"/>
        <v>8</v>
      </c>
      <c r="R18" s="26">
        <f t="shared" si="5"/>
        <v>5</v>
      </c>
      <c r="S18" s="27">
        <f t="shared" si="5"/>
        <v>3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13" t="s">
        <v>61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122" t="s">
        <v>0</v>
      </c>
      <c r="C3" s="123"/>
      <c r="D3" s="214" t="s">
        <v>96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 t="s">
        <v>45</v>
      </c>
      <c r="R3" s="215"/>
      <c r="S3" s="216" t="s">
        <v>97</v>
      </c>
      <c r="T3" s="216"/>
    </row>
    <row r="4" spans="2:20" ht="19.5" customHeight="1" thickTop="1">
      <c r="B4" s="124" t="s">
        <v>2</v>
      </c>
      <c r="C4" s="125"/>
      <c r="D4" s="217" t="s">
        <v>58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 t="s">
        <v>13</v>
      </c>
      <c r="R4" s="218"/>
      <c r="S4" s="219" t="s">
        <v>188</v>
      </c>
      <c r="T4" s="219"/>
    </row>
    <row r="5" spans="2:20" ht="19.5" customHeight="1">
      <c r="B5" s="124" t="s">
        <v>3</v>
      </c>
      <c r="C5" s="126"/>
      <c r="D5" s="207" t="s">
        <v>249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 t="s">
        <v>1</v>
      </c>
      <c r="R5" s="208"/>
      <c r="S5" s="209" t="s">
        <v>59</v>
      </c>
      <c r="T5" s="209"/>
    </row>
    <row r="6" spans="2:20" ht="19.5" customHeight="1" thickBot="1">
      <c r="B6" s="127" t="s">
        <v>4</v>
      </c>
      <c r="C6" s="128"/>
      <c r="D6" s="210" t="s">
        <v>74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29"/>
      <c r="R6" s="130"/>
      <c r="S6" s="131" t="s">
        <v>35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TJ SOKOL DOUBRAVKA B</v>
      </c>
      <c r="E7" s="211" t="s">
        <v>5</v>
      </c>
      <c r="F7" s="211"/>
      <c r="G7" s="211"/>
      <c r="H7" s="211"/>
      <c r="I7" s="211"/>
      <c r="J7" s="211"/>
      <c r="K7" s="211"/>
      <c r="L7" s="211"/>
      <c r="M7" s="211"/>
      <c r="N7" s="212" t="s">
        <v>14</v>
      </c>
      <c r="O7" s="212"/>
      <c r="P7" s="212" t="s">
        <v>15</v>
      </c>
      <c r="Q7" s="212"/>
      <c r="R7" s="212" t="s">
        <v>16</v>
      </c>
      <c r="S7" s="212"/>
      <c r="T7" s="135" t="s">
        <v>6</v>
      </c>
    </row>
    <row r="8" spans="2:20" ht="9.75" customHeight="1" thickBot="1">
      <c r="B8" s="136"/>
      <c r="C8" s="137"/>
      <c r="D8" s="138"/>
      <c r="E8" s="205">
        <v>1</v>
      </c>
      <c r="F8" s="205"/>
      <c r="G8" s="205"/>
      <c r="H8" s="205">
        <v>2</v>
      </c>
      <c r="I8" s="205"/>
      <c r="J8" s="205"/>
      <c r="K8" s="205">
        <v>3</v>
      </c>
      <c r="L8" s="205"/>
      <c r="M8" s="205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189</v>
      </c>
      <c r="D9" s="144" t="s">
        <v>244</v>
      </c>
      <c r="E9" s="145">
        <v>20</v>
      </c>
      <c r="F9" s="146" t="s">
        <v>23</v>
      </c>
      <c r="G9" s="147">
        <v>22</v>
      </c>
      <c r="H9" s="145">
        <v>10</v>
      </c>
      <c r="I9" s="146" t="s">
        <v>23</v>
      </c>
      <c r="J9" s="147">
        <v>21</v>
      </c>
      <c r="K9" s="145"/>
      <c r="L9" s="146" t="s">
        <v>23</v>
      </c>
      <c r="M9" s="147"/>
      <c r="N9" s="148">
        <f aca="true" t="shared" si="0" ref="N9:N17">E9+H9+K9</f>
        <v>30</v>
      </c>
      <c r="O9" s="149">
        <f aca="true" t="shared" si="1" ref="O9:O17">G9+J9+M9</f>
        <v>43</v>
      </c>
      <c r="P9" s="150">
        <f aca="true" t="shared" si="2" ref="P9:P17">IF(E9&gt;G9,1,0)+IF(H9&gt;J9,1,0)+IF(K9&gt;M9,1,0)</f>
        <v>0</v>
      </c>
      <c r="Q9" s="151">
        <f aca="true" t="shared" si="3" ref="Q9:Q17">IF(E9&lt;G9,1,0)+IF(H9&lt;J9,1,0)+IF(K9&lt;M9,1,0)</f>
        <v>2</v>
      </c>
      <c r="R9" s="152">
        <f>IF(P9=2,1,0)</f>
        <v>0</v>
      </c>
      <c r="S9" s="153">
        <f>IF(Q9=2,1,0)</f>
        <v>1</v>
      </c>
      <c r="T9" s="154"/>
    </row>
    <row r="10" spans="2:20" ht="30" customHeight="1">
      <c r="B10" s="142" t="s">
        <v>22</v>
      </c>
      <c r="C10" s="143" t="s">
        <v>125</v>
      </c>
      <c r="D10" s="144" t="s">
        <v>245</v>
      </c>
      <c r="E10" s="145">
        <v>14</v>
      </c>
      <c r="F10" s="151" t="s">
        <v>23</v>
      </c>
      <c r="G10" s="147">
        <v>21</v>
      </c>
      <c r="H10" s="145">
        <v>12</v>
      </c>
      <c r="I10" s="151" t="s">
        <v>23</v>
      </c>
      <c r="J10" s="147">
        <v>21</v>
      </c>
      <c r="K10" s="145"/>
      <c r="L10" s="151" t="s">
        <v>23</v>
      </c>
      <c r="M10" s="147"/>
      <c r="N10" s="148">
        <f t="shared" si="0"/>
        <v>26</v>
      </c>
      <c r="O10" s="149">
        <f t="shared" si="1"/>
        <v>42</v>
      </c>
      <c r="P10" s="150">
        <f t="shared" si="2"/>
        <v>0</v>
      </c>
      <c r="Q10" s="151">
        <f t="shared" si="3"/>
        <v>2</v>
      </c>
      <c r="R10" s="155">
        <f aca="true" t="shared" si="4" ref="R10:S17">IF(P10=2,1,0)</f>
        <v>0</v>
      </c>
      <c r="S10" s="153">
        <f t="shared" si="4"/>
        <v>1</v>
      </c>
      <c r="T10" s="154"/>
    </row>
    <row r="11" spans="2:20" ht="30" customHeight="1">
      <c r="B11" s="142" t="s">
        <v>21</v>
      </c>
      <c r="C11" s="143" t="s">
        <v>127</v>
      </c>
      <c r="D11" s="143" t="s">
        <v>246</v>
      </c>
      <c r="E11" s="145">
        <v>21</v>
      </c>
      <c r="F11" s="151" t="s">
        <v>23</v>
      </c>
      <c r="G11" s="147">
        <v>23</v>
      </c>
      <c r="H11" s="145">
        <v>21</v>
      </c>
      <c r="I11" s="151" t="s">
        <v>23</v>
      </c>
      <c r="J11" s="147">
        <v>14</v>
      </c>
      <c r="K11" s="145">
        <v>17</v>
      </c>
      <c r="L11" s="151" t="s">
        <v>23</v>
      </c>
      <c r="M11" s="147">
        <v>21</v>
      </c>
      <c r="N11" s="148">
        <f t="shared" si="0"/>
        <v>59</v>
      </c>
      <c r="O11" s="149">
        <f t="shared" si="1"/>
        <v>58</v>
      </c>
      <c r="P11" s="150">
        <f t="shared" si="2"/>
        <v>1</v>
      </c>
      <c r="Q11" s="151">
        <f t="shared" si="3"/>
        <v>2</v>
      </c>
      <c r="R11" s="155">
        <f t="shared" si="4"/>
        <v>0</v>
      </c>
      <c r="S11" s="153">
        <f t="shared" si="4"/>
        <v>1</v>
      </c>
      <c r="T11" s="154"/>
    </row>
    <row r="12" spans="2:20" ht="30" customHeight="1">
      <c r="B12" s="142" t="s">
        <v>20</v>
      </c>
      <c r="C12" s="143" t="s">
        <v>129</v>
      </c>
      <c r="D12" s="143" t="s">
        <v>247</v>
      </c>
      <c r="E12" s="145">
        <v>21</v>
      </c>
      <c r="F12" s="151" t="s">
        <v>23</v>
      </c>
      <c r="G12" s="147">
        <v>18</v>
      </c>
      <c r="H12" s="145">
        <v>21</v>
      </c>
      <c r="I12" s="151" t="s">
        <v>23</v>
      </c>
      <c r="J12" s="147">
        <v>19</v>
      </c>
      <c r="K12" s="145"/>
      <c r="L12" s="151" t="s">
        <v>23</v>
      </c>
      <c r="M12" s="147"/>
      <c r="N12" s="148">
        <f t="shared" si="0"/>
        <v>42</v>
      </c>
      <c r="O12" s="149">
        <f t="shared" si="1"/>
        <v>37</v>
      </c>
      <c r="P12" s="150">
        <f t="shared" si="2"/>
        <v>2</v>
      </c>
      <c r="Q12" s="151">
        <f t="shared" si="3"/>
        <v>0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56</v>
      </c>
      <c r="E13" s="145">
        <v>21</v>
      </c>
      <c r="F13" s="151" t="s">
        <v>23</v>
      </c>
      <c r="G13" s="147">
        <v>10</v>
      </c>
      <c r="H13" s="145">
        <v>22</v>
      </c>
      <c r="I13" s="151" t="s">
        <v>23</v>
      </c>
      <c r="J13" s="147">
        <v>24</v>
      </c>
      <c r="K13" s="145">
        <v>21</v>
      </c>
      <c r="L13" s="151" t="s">
        <v>23</v>
      </c>
      <c r="M13" s="147">
        <v>14</v>
      </c>
      <c r="N13" s="148">
        <f t="shared" si="0"/>
        <v>64</v>
      </c>
      <c r="O13" s="149">
        <f t="shared" si="1"/>
        <v>48</v>
      </c>
      <c r="P13" s="150">
        <f t="shared" si="2"/>
        <v>2</v>
      </c>
      <c r="Q13" s="151">
        <f t="shared" si="3"/>
        <v>1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69</v>
      </c>
      <c r="E14" s="145">
        <v>21</v>
      </c>
      <c r="F14" s="151" t="s">
        <v>23</v>
      </c>
      <c r="G14" s="147">
        <v>15</v>
      </c>
      <c r="H14" s="145">
        <v>15</v>
      </c>
      <c r="I14" s="151" t="s">
        <v>23</v>
      </c>
      <c r="J14" s="147">
        <v>21</v>
      </c>
      <c r="K14" s="145">
        <v>13</v>
      </c>
      <c r="L14" s="151" t="s">
        <v>23</v>
      </c>
      <c r="M14" s="147">
        <v>21</v>
      </c>
      <c r="N14" s="148">
        <f t="shared" si="0"/>
        <v>49</v>
      </c>
      <c r="O14" s="149">
        <f t="shared" si="1"/>
        <v>57</v>
      </c>
      <c r="P14" s="150">
        <f t="shared" si="2"/>
        <v>1</v>
      </c>
      <c r="Q14" s="151">
        <f t="shared" si="3"/>
        <v>2</v>
      </c>
      <c r="R14" s="155">
        <f t="shared" si="4"/>
        <v>0</v>
      </c>
      <c r="S14" s="153">
        <f t="shared" si="4"/>
        <v>1</v>
      </c>
      <c r="T14" s="154"/>
    </row>
    <row r="15" spans="2:20" ht="30" customHeight="1">
      <c r="B15" s="142" t="s">
        <v>24</v>
      </c>
      <c r="C15" s="143" t="s">
        <v>190</v>
      </c>
      <c r="D15" s="143" t="s">
        <v>175</v>
      </c>
      <c r="E15" s="145">
        <v>14</v>
      </c>
      <c r="F15" s="151" t="s">
        <v>23</v>
      </c>
      <c r="G15" s="147">
        <v>21</v>
      </c>
      <c r="H15" s="145">
        <v>21</v>
      </c>
      <c r="I15" s="151" t="s">
        <v>23</v>
      </c>
      <c r="J15" s="147">
        <v>12</v>
      </c>
      <c r="K15" s="145">
        <v>9</v>
      </c>
      <c r="L15" s="151" t="s">
        <v>23</v>
      </c>
      <c r="M15" s="147">
        <v>21</v>
      </c>
      <c r="N15" s="148">
        <f>E15+H15+K15</f>
        <v>44</v>
      </c>
      <c r="O15" s="149">
        <f>G15+J15+M15</f>
        <v>54</v>
      </c>
      <c r="P15" s="150">
        <f>IF(E15&gt;G15,1,0)+IF(H15&gt;J15,1,0)+IF(K15&gt;M15,1,0)</f>
        <v>1</v>
      </c>
      <c r="Q15" s="151">
        <f>IF(E15&lt;G15,1,0)+IF(H15&lt;J15,1,0)+IF(K15&lt;M15,1,0)</f>
        <v>2</v>
      </c>
      <c r="R15" s="155">
        <f>IF(P15=2,1,0)</f>
        <v>0</v>
      </c>
      <c r="S15" s="153">
        <f>IF(Q15=2,1,0)</f>
        <v>1</v>
      </c>
      <c r="T15" s="154"/>
    </row>
    <row r="16" spans="2:20" ht="30" customHeight="1">
      <c r="B16" s="142" t="s">
        <v>17</v>
      </c>
      <c r="C16" s="143" t="s">
        <v>248</v>
      </c>
      <c r="D16" s="143" t="s">
        <v>238</v>
      </c>
      <c r="E16" s="145">
        <v>21</v>
      </c>
      <c r="F16" s="151" t="s">
        <v>23</v>
      </c>
      <c r="G16" s="147">
        <v>18</v>
      </c>
      <c r="H16" s="145">
        <v>21</v>
      </c>
      <c r="I16" s="151" t="s">
        <v>23</v>
      </c>
      <c r="J16" s="147">
        <v>8</v>
      </c>
      <c r="K16" s="145"/>
      <c r="L16" s="151" t="s">
        <v>23</v>
      </c>
      <c r="M16" s="147"/>
      <c r="N16" s="148">
        <f>E16+H16+K16</f>
        <v>42</v>
      </c>
      <c r="O16" s="149">
        <f>G16+J16+M16</f>
        <v>26</v>
      </c>
      <c r="P16" s="150">
        <f>IF(E16&gt;G16,1,0)+IF(H16&gt;J16,1,0)+IF(K16&gt;M16,1,0)</f>
        <v>2</v>
      </c>
      <c r="Q16" s="151">
        <f>IF(E16&lt;G16,1,0)+IF(H16&lt;J16,1,0)+IF(K16&lt;M16,1,0)</f>
        <v>0</v>
      </c>
      <c r="R16" s="155">
        <f>IF(P16=2,1,0)</f>
        <v>1</v>
      </c>
      <c r="S16" s="153">
        <f>IF(Q16=2,1,0)</f>
        <v>0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06" t="str">
        <f>IF(R18&gt;S18,D4,IF(S18&gt;R18,D5,"remíza"))</f>
        <v>TJ SOKOL DOUBRAVKA B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68">
        <f aca="true" t="shared" si="5" ref="N18:S18">SUM(N9:N17)</f>
        <v>356</v>
      </c>
      <c r="O18" s="169">
        <f t="shared" si="5"/>
        <v>365</v>
      </c>
      <c r="P18" s="168">
        <f t="shared" si="5"/>
        <v>9</v>
      </c>
      <c r="Q18" s="170">
        <f t="shared" si="5"/>
        <v>11</v>
      </c>
      <c r="R18" s="168">
        <f t="shared" si="5"/>
        <v>3</v>
      </c>
      <c r="S18" s="169">
        <f t="shared" si="5"/>
        <v>5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 t="s">
        <v>250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3" sqref="A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29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66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70</v>
      </c>
      <c r="T5" s="242"/>
    </row>
    <row r="6" spans="2:20" ht="19.5" customHeight="1" thickBot="1">
      <c r="B6" s="8" t="s">
        <v>4</v>
      </c>
      <c r="C6" s="9"/>
      <c r="D6" s="243" t="s">
        <v>79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142</v>
      </c>
      <c r="D9" s="43" t="s">
        <v>143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6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90</v>
      </c>
      <c r="D10" s="43" t="s">
        <v>83</v>
      </c>
      <c r="E10" s="39">
        <v>22</v>
      </c>
      <c r="F10" s="19" t="s">
        <v>23</v>
      </c>
      <c r="G10" s="40">
        <v>20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46</v>
      </c>
      <c r="O10" s="23">
        <f t="shared" si="1"/>
        <v>42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144</v>
      </c>
      <c r="D11" s="43" t="s">
        <v>84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145</v>
      </c>
      <c r="D12" s="43" t="s">
        <v>138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146</v>
      </c>
      <c r="D13" s="43" t="s">
        <v>87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147</v>
      </c>
      <c r="D14" s="43" t="s">
        <v>89</v>
      </c>
      <c r="E14" s="39">
        <v>21</v>
      </c>
      <c r="F14" s="19" t="s">
        <v>23</v>
      </c>
      <c r="G14" s="40">
        <v>10</v>
      </c>
      <c r="H14" s="39">
        <v>23</v>
      </c>
      <c r="I14" s="19" t="s">
        <v>23</v>
      </c>
      <c r="J14" s="40">
        <v>25</v>
      </c>
      <c r="K14" s="39">
        <v>21</v>
      </c>
      <c r="L14" s="19" t="s">
        <v>23</v>
      </c>
      <c r="M14" s="40">
        <v>18</v>
      </c>
      <c r="N14" s="22">
        <f t="shared" si="0"/>
        <v>65</v>
      </c>
      <c r="O14" s="23">
        <f t="shared" si="1"/>
        <v>53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88</v>
      </c>
      <c r="E15" s="39">
        <v>21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16</v>
      </c>
      <c r="K15" s="39">
        <v>13</v>
      </c>
      <c r="L15" s="19" t="s">
        <v>23</v>
      </c>
      <c r="M15" s="40">
        <v>21</v>
      </c>
      <c r="N15" s="22">
        <f>E15+H15+K15</f>
        <v>55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148</v>
      </c>
      <c r="D16" s="43" t="s">
        <v>86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SK Jupiter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376</v>
      </c>
      <c r="O18" s="27">
        <f t="shared" si="5"/>
        <v>270</v>
      </c>
      <c r="P18" s="26">
        <f t="shared" si="5"/>
        <v>15</v>
      </c>
      <c r="Q18" s="28">
        <f t="shared" si="5"/>
        <v>3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63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94</v>
      </c>
      <c r="T5" s="242"/>
    </row>
    <row r="6" spans="2:20" ht="19.5" customHeight="1" thickBot="1">
      <c r="B6" s="8" t="s">
        <v>4</v>
      </c>
      <c r="C6" s="9"/>
      <c r="D6" s="243" t="s">
        <v>99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Spartak Chrást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112</v>
      </c>
      <c r="E9" s="39">
        <v>21</v>
      </c>
      <c r="F9" s="20" t="s">
        <v>23</v>
      </c>
      <c r="G9" s="40">
        <v>13</v>
      </c>
      <c r="H9" s="39">
        <v>12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55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180" t="s">
        <v>102</v>
      </c>
    </row>
    <row r="10" spans="2:20" ht="30" customHeight="1">
      <c r="B10" s="18" t="s">
        <v>22</v>
      </c>
      <c r="C10" s="43" t="s">
        <v>113</v>
      </c>
      <c r="D10" s="43" t="s">
        <v>114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 t="s">
        <v>115</v>
      </c>
    </row>
    <row r="11" spans="2:20" ht="30" customHeight="1">
      <c r="B11" s="18" t="s">
        <v>21</v>
      </c>
      <c r="C11" s="43" t="s">
        <v>105</v>
      </c>
      <c r="D11" s="43" t="s">
        <v>116</v>
      </c>
      <c r="E11" s="39">
        <v>15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 t="s">
        <v>102</v>
      </c>
    </row>
    <row r="12" spans="2:20" ht="30" customHeight="1">
      <c r="B12" s="18" t="s">
        <v>20</v>
      </c>
      <c r="C12" s="43" t="s">
        <v>117</v>
      </c>
      <c r="D12" s="43" t="s">
        <v>118</v>
      </c>
      <c r="E12" s="39">
        <v>16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180" t="s">
        <v>115</v>
      </c>
    </row>
    <row r="13" spans="2:20" ht="30" customHeight="1">
      <c r="B13" s="18" t="s">
        <v>19</v>
      </c>
      <c r="C13" s="43" t="s">
        <v>91</v>
      </c>
      <c r="D13" s="43" t="s">
        <v>119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0" t="s">
        <v>102</v>
      </c>
    </row>
    <row r="14" spans="2:20" ht="30" customHeight="1">
      <c r="B14" s="18" t="s">
        <v>18</v>
      </c>
      <c r="C14" s="43" t="s">
        <v>95</v>
      </c>
      <c r="D14" s="43" t="s">
        <v>120</v>
      </c>
      <c r="E14" s="39">
        <v>21</v>
      </c>
      <c r="F14" s="19" t="s">
        <v>23</v>
      </c>
      <c r="G14" s="40">
        <v>9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115</v>
      </c>
    </row>
    <row r="15" spans="2:20" ht="30" customHeight="1">
      <c r="B15" s="18" t="s">
        <v>24</v>
      </c>
      <c r="C15" s="43" t="s">
        <v>93</v>
      </c>
      <c r="D15" s="43" t="s">
        <v>121</v>
      </c>
      <c r="E15" s="39">
        <v>21</v>
      </c>
      <c r="F15" s="19" t="s">
        <v>23</v>
      </c>
      <c r="G15" s="40">
        <v>10</v>
      </c>
      <c r="H15" s="39">
        <v>15</v>
      </c>
      <c r="I15" s="19" t="s">
        <v>23</v>
      </c>
      <c r="J15" s="40">
        <v>21</v>
      </c>
      <c r="K15" s="39">
        <v>19</v>
      </c>
      <c r="L15" s="19" t="s">
        <v>23</v>
      </c>
      <c r="M15" s="40">
        <v>21</v>
      </c>
      <c r="N15" s="22">
        <f>E15+H15+K15</f>
        <v>55</v>
      </c>
      <c r="O15" s="23">
        <f>G15+J15+M15</f>
        <v>52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180" t="s">
        <v>102</v>
      </c>
    </row>
    <row r="16" spans="2:20" ht="30" customHeight="1">
      <c r="B16" s="18" t="s">
        <v>17</v>
      </c>
      <c r="C16" s="43" t="s">
        <v>92</v>
      </c>
      <c r="D16" s="43" t="s">
        <v>122</v>
      </c>
      <c r="E16" s="39">
        <v>21</v>
      </c>
      <c r="F16" s="19" t="s">
        <v>23</v>
      </c>
      <c r="G16" s="40">
        <v>14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115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remíza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340</v>
      </c>
      <c r="O18" s="27">
        <f t="shared" si="5"/>
        <v>309</v>
      </c>
      <c r="P18" s="26">
        <f t="shared" si="5"/>
        <v>10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65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48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70</v>
      </c>
      <c r="T5" s="242"/>
    </row>
    <row r="6" spans="2:20" ht="19.5" customHeight="1" thickBot="1">
      <c r="B6" s="8" t="s">
        <v>4</v>
      </c>
      <c r="C6" s="9"/>
      <c r="D6" s="243" t="s">
        <v>183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1"/>
      <c r="P7" s="249" t="s">
        <v>15</v>
      </c>
      <c r="Q7" s="251"/>
      <c r="R7" s="249" t="s">
        <v>16</v>
      </c>
      <c r="S7" s="25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166</v>
      </c>
      <c r="D9" s="44" t="s">
        <v>167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168</v>
      </c>
      <c r="D10" s="43" t="s">
        <v>169</v>
      </c>
      <c r="E10" s="39">
        <v>21</v>
      </c>
      <c r="F10" s="19" t="s">
        <v>23</v>
      </c>
      <c r="G10" s="40">
        <v>18</v>
      </c>
      <c r="H10" s="39">
        <v>15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18</v>
      </c>
      <c r="N10" s="22">
        <f t="shared" si="0"/>
        <v>57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171</v>
      </c>
      <c r="D12" s="43" t="s">
        <v>172</v>
      </c>
      <c r="E12" s="39">
        <v>21</v>
      </c>
      <c r="F12" s="19" t="s">
        <v>23</v>
      </c>
      <c r="G12" s="40">
        <v>15</v>
      </c>
      <c r="H12" s="39">
        <v>20</v>
      </c>
      <c r="I12" s="19" t="s">
        <v>23</v>
      </c>
      <c r="J12" s="40">
        <v>22</v>
      </c>
      <c r="K12" s="39">
        <v>21</v>
      </c>
      <c r="L12" s="19" t="s">
        <v>23</v>
      </c>
      <c r="M12" s="40">
        <v>14</v>
      </c>
      <c r="N12" s="22">
        <f t="shared" si="0"/>
        <v>62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56</v>
      </c>
      <c r="D13" s="43" t="s">
        <v>173</v>
      </c>
      <c r="E13" s="39">
        <v>18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69</v>
      </c>
      <c r="D14" s="43" t="s">
        <v>174</v>
      </c>
      <c r="E14" s="39">
        <v>25</v>
      </c>
      <c r="F14" s="19" t="s">
        <v>23</v>
      </c>
      <c r="G14" s="40">
        <v>23</v>
      </c>
      <c r="H14" s="39">
        <v>21</v>
      </c>
      <c r="I14" s="19" t="s">
        <v>23</v>
      </c>
      <c r="J14" s="40">
        <v>14</v>
      </c>
      <c r="K14" s="39"/>
      <c r="L14" s="19" t="s">
        <v>23</v>
      </c>
      <c r="M14" s="40"/>
      <c r="N14" s="22">
        <f t="shared" si="0"/>
        <v>46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175</v>
      </c>
      <c r="D15" s="43" t="s">
        <v>110</v>
      </c>
      <c r="E15" s="39">
        <v>21</v>
      </c>
      <c r="F15" s="19" t="s">
        <v>23</v>
      </c>
      <c r="G15" s="40">
        <v>14</v>
      </c>
      <c r="H15" s="39">
        <v>22</v>
      </c>
      <c r="I15" s="19" t="s">
        <v>23</v>
      </c>
      <c r="J15" s="40">
        <v>24</v>
      </c>
      <c r="K15" s="39">
        <v>21</v>
      </c>
      <c r="L15" s="19" t="s">
        <v>23</v>
      </c>
      <c r="M15" s="40">
        <v>13</v>
      </c>
      <c r="N15" s="22">
        <f>E15+H15+K15</f>
        <v>64</v>
      </c>
      <c r="O15" s="23">
        <f>G15+J15+M15</f>
        <v>51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71</v>
      </c>
      <c r="E16" s="39">
        <v>18</v>
      </c>
      <c r="F16" s="19" t="s">
        <v>23</v>
      </c>
      <c r="G16" s="40">
        <v>21</v>
      </c>
      <c r="H16" s="39">
        <v>22</v>
      </c>
      <c r="I16" s="19" t="s">
        <v>23</v>
      </c>
      <c r="J16" s="40">
        <v>20</v>
      </c>
      <c r="K16" s="39">
        <v>21</v>
      </c>
      <c r="L16" s="19" t="s">
        <v>23</v>
      </c>
      <c r="M16" s="40">
        <v>13</v>
      </c>
      <c r="N16" s="22">
        <f>E16+H16+K16</f>
        <v>61</v>
      </c>
      <c r="O16" s="23">
        <f>G16+J16+M16</f>
        <v>54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TJ Sokol Doubravka B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412</v>
      </c>
      <c r="O18" s="27">
        <f t="shared" si="5"/>
        <v>321</v>
      </c>
      <c r="P18" s="26">
        <f t="shared" si="5"/>
        <v>14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29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63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70</v>
      </c>
      <c r="T5" s="242"/>
    </row>
    <row r="6" spans="2:20" ht="19.5" customHeight="1" thickBot="1">
      <c r="B6" s="8" t="s">
        <v>4</v>
      </c>
      <c r="C6" s="9"/>
      <c r="D6" s="243" t="s">
        <v>291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142</v>
      </c>
      <c r="D9" s="44" t="s">
        <v>112</v>
      </c>
      <c r="E9" s="39">
        <v>21</v>
      </c>
      <c r="F9" s="20" t="s">
        <v>23</v>
      </c>
      <c r="G9" s="40">
        <v>9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149</v>
      </c>
      <c r="D10" s="43" t="s">
        <v>150</v>
      </c>
      <c r="E10" s="39">
        <v>16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16</v>
      </c>
      <c r="K10" s="39">
        <v>21</v>
      </c>
      <c r="L10" s="19" t="s">
        <v>23</v>
      </c>
      <c r="M10" s="40">
        <v>19</v>
      </c>
      <c r="N10" s="22">
        <f t="shared" si="0"/>
        <v>58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151</v>
      </c>
      <c r="D11" s="43" t="s">
        <v>116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11</v>
      </c>
      <c r="L11" s="19" t="s">
        <v>23</v>
      </c>
      <c r="M11" s="40">
        <v>21</v>
      </c>
      <c r="N11" s="22">
        <f t="shared" si="0"/>
        <v>51</v>
      </c>
      <c r="O11" s="23">
        <f t="shared" si="1"/>
        <v>55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152</v>
      </c>
      <c r="D12" s="43" t="s">
        <v>153</v>
      </c>
      <c r="E12" s="39">
        <v>18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15</v>
      </c>
      <c r="K12" s="39">
        <v>15</v>
      </c>
      <c r="L12" s="19" t="s">
        <v>23</v>
      </c>
      <c r="M12" s="40">
        <v>21</v>
      </c>
      <c r="N12" s="22">
        <f t="shared" si="0"/>
        <v>54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154</v>
      </c>
      <c r="D13" s="43" t="s">
        <v>119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147</v>
      </c>
      <c r="D14" s="43" t="s">
        <v>155</v>
      </c>
      <c r="E14" s="39">
        <v>21</v>
      </c>
      <c r="F14" s="19" t="s">
        <v>23</v>
      </c>
      <c r="G14" s="40">
        <v>14</v>
      </c>
      <c r="H14" s="39">
        <v>20</v>
      </c>
      <c r="I14" s="19" t="s">
        <v>23</v>
      </c>
      <c r="J14" s="40">
        <v>22</v>
      </c>
      <c r="K14" s="39">
        <v>15</v>
      </c>
      <c r="L14" s="19" t="s">
        <v>23</v>
      </c>
      <c r="M14" s="40">
        <v>21</v>
      </c>
      <c r="N14" s="22">
        <f t="shared" si="0"/>
        <v>56</v>
      </c>
      <c r="O14" s="23">
        <f t="shared" si="1"/>
        <v>57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62</v>
      </c>
      <c r="D15" s="43" t="s">
        <v>156</v>
      </c>
      <c r="E15" s="39">
        <v>17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17</v>
      </c>
      <c r="L15" s="19" t="s">
        <v>23</v>
      </c>
      <c r="M15" s="40">
        <v>21</v>
      </c>
      <c r="N15" s="22">
        <f>E15+H15+K15</f>
        <v>55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148</v>
      </c>
      <c r="D16" s="43" t="s">
        <v>122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12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TJ Spartak Chrást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391</v>
      </c>
      <c r="O18" s="27">
        <f t="shared" si="5"/>
        <v>376</v>
      </c>
      <c r="P18" s="26">
        <f t="shared" si="5"/>
        <v>10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157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48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94</v>
      </c>
      <c r="T5" s="242"/>
    </row>
    <row r="6" spans="2:20" ht="19.5" customHeight="1" thickBot="1">
      <c r="B6" s="8" t="s">
        <v>4</v>
      </c>
      <c r="C6" s="9"/>
      <c r="D6" s="243" t="s">
        <v>99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ZÚ Badminton Klatovy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100</v>
      </c>
      <c r="D9" s="44" t="s">
        <v>101</v>
      </c>
      <c r="E9" s="39">
        <v>21</v>
      </c>
      <c r="F9" s="20" t="s">
        <v>23</v>
      </c>
      <c r="G9" s="40">
        <v>17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103</v>
      </c>
      <c r="D10" s="43" t="s">
        <v>104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 t="s">
        <v>48</v>
      </c>
    </row>
    <row r="11" spans="2:20" ht="30" customHeight="1">
      <c r="B11" s="18" t="s">
        <v>21</v>
      </c>
      <c r="C11" s="43" t="s">
        <v>105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0" t="s">
        <v>102</v>
      </c>
    </row>
    <row r="12" spans="2:20" ht="30" customHeight="1">
      <c r="B12" s="18" t="s">
        <v>20</v>
      </c>
      <c r="C12" s="43" t="s">
        <v>106</v>
      </c>
      <c r="D12" s="43" t="s">
        <v>107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0" t="s">
        <v>48</v>
      </c>
    </row>
    <row r="13" spans="2:20" ht="30" customHeight="1">
      <c r="B13" s="18" t="s">
        <v>19</v>
      </c>
      <c r="C13" s="43" t="s">
        <v>91</v>
      </c>
      <c r="D13" s="43" t="s">
        <v>108</v>
      </c>
      <c r="E13" s="39">
        <v>21</v>
      </c>
      <c r="F13" s="19" t="s">
        <v>23</v>
      </c>
      <c r="G13" s="40">
        <v>16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31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0" t="s">
        <v>102</v>
      </c>
    </row>
    <row r="14" spans="2:20" ht="30" customHeight="1">
      <c r="B14" s="18" t="s">
        <v>18</v>
      </c>
      <c r="C14" s="43" t="s">
        <v>95</v>
      </c>
      <c r="D14" s="43" t="s">
        <v>109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48</v>
      </c>
    </row>
    <row r="15" spans="2:20" ht="30" customHeight="1">
      <c r="B15" s="18" t="s">
        <v>24</v>
      </c>
      <c r="C15" s="43" t="s">
        <v>93</v>
      </c>
      <c r="D15" s="43" t="s">
        <v>110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92</v>
      </c>
      <c r="D16" s="43" t="s">
        <v>111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48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Keramika Chlumčany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337</v>
      </c>
      <c r="O18" s="27">
        <f t="shared" si="5"/>
        <v>206</v>
      </c>
      <c r="P18" s="26">
        <f t="shared" si="5"/>
        <v>16</v>
      </c>
      <c r="Q18" s="28">
        <f t="shared" si="5"/>
        <v>0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4"/>
  <sheetViews>
    <sheetView showGridLines="0" showRowColHeaders="0" zoomScale="95" zoomScaleNormal="95" workbookViewId="0" topLeftCell="A1">
      <selection activeCell="A1" sqref="A1"/>
    </sheetView>
  </sheetViews>
  <sheetFormatPr defaultColWidth="9.00390625" defaultRowHeight="12.75"/>
  <cols>
    <col min="1" max="1" width="6.125" style="93" customWidth="1"/>
    <col min="2" max="2" width="18.75390625" style="93" customWidth="1"/>
    <col min="3" max="3" width="1.37890625" style="96" customWidth="1"/>
    <col min="4" max="4" width="18.75390625" style="93" customWidth="1"/>
    <col min="5" max="5" width="5.125" style="104" customWidth="1"/>
    <col min="6" max="6" width="18.75390625" style="93" customWidth="1"/>
    <col min="7" max="7" width="1.37890625" style="93" customWidth="1"/>
    <col min="8" max="8" width="18.875" style="93" customWidth="1"/>
    <col min="9" max="9" width="5.125" style="93" customWidth="1"/>
    <col min="10" max="10" width="18.75390625" style="93" customWidth="1"/>
    <col min="11" max="11" width="1.37890625" style="93" customWidth="1"/>
    <col min="12" max="12" width="18.75390625" style="93" customWidth="1"/>
    <col min="13" max="13" width="5.125" style="93" customWidth="1"/>
    <col min="14" max="14" width="1.875" style="93" customWidth="1"/>
    <col min="15" max="16384" width="9.125" style="93" customWidth="1"/>
  </cols>
  <sheetData>
    <row r="2" spans="2:12" ht="23.25">
      <c r="B2" s="204" t="s">
        <v>260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2:12" ht="12" customHeight="1"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</row>
    <row r="4" spans="2:12" ht="15" customHeight="1">
      <c r="B4" s="202" t="s">
        <v>261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2:12" ht="10.5" customHeight="1"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</row>
    <row r="6" spans="2:12" ht="12" customHeight="1">
      <c r="B6" s="203" t="s">
        <v>49</v>
      </c>
      <c r="C6" s="203"/>
      <c r="D6" s="203"/>
      <c r="E6" s="95"/>
      <c r="F6" s="203" t="s">
        <v>50</v>
      </c>
      <c r="G6" s="203"/>
      <c r="H6" s="203"/>
      <c r="I6" s="96"/>
      <c r="J6" s="203" t="s">
        <v>51</v>
      </c>
      <c r="K6" s="203"/>
      <c r="L6" s="203"/>
    </row>
    <row r="7" spans="2:13" ht="12" customHeight="1">
      <c r="B7" s="97" t="s">
        <v>29</v>
      </c>
      <c r="C7" s="98" t="s">
        <v>52</v>
      </c>
      <c r="D7" s="99" t="s">
        <v>66</v>
      </c>
      <c r="E7" s="100" t="s">
        <v>134</v>
      </c>
      <c r="F7" s="97" t="s">
        <v>29</v>
      </c>
      <c r="G7" s="98" t="s">
        <v>52</v>
      </c>
      <c r="H7" s="99" t="s">
        <v>63</v>
      </c>
      <c r="I7" s="100" t="s">
        <v>80</v>
      </c>
      <c r="J7" s="97" t="s">
        <v>29</v>
      </c>
      <c r="K7" s="98" t="s">
        <v>52</v>
      </c>
      <c r="L7" s="99" t="s">
        <v>65</v>
      </c>
      <c r="M7" s="100" t="s">
        <v>82</v>
      </c>
    </row>
    <row r="8" spans="2:13" ht="12">
      <c r="B8" s="97" t="s">
        <v>68</v>
      </c>
      <c r="C8" s="98" t="s">
        <v>52</v>
      </c>
      <c r="D8" s="99" t="s">
        <v>63</v>
      </c>
      <c r="E8" s="100" t="s">
        <v>135</v>
      </c>
      <c r="F8" s="97" t="s">
        <v>68</v>
      </c>
      <c r="G8" s="98" t="s">
        <v>52</v>
      </c>
      <c r="H8" s="99" t="s">
        <v>48</v>
      </c>
      <c r="I8" s="100" t="s">
        <v>53</v>
      </c>
      <c r="J8" s="97" t="s">
        <v>66</v>
      </c>
      <c r="K8" s="98" t="s">
        <v>52</v>
      </c>
      <c r="L8" s="99" t="s">
        <v>68</v>
      </c>
      <c r="M8" s="100" t="s">
        <v>141</v>
      </c>
    </row>
    <row r="9" spans="2:13" ht="12">
      <c r="B9" s="97" t="s">
        <v>65</v>
      </c>
      <c r="C9" s="98" t="s">
        <v>52</v>
      </c>
      <c r="D9" s="99" t="s">
        <v>48</v>
      </c>
      <c r="E9" s="100" t="s">
        <v>134</v>
      </c>
      <c r="F9" s="97" t="s">
        <v>65</v>
      </c>
      <c r="G9" s="98" t="s">
        <v>52</v>
      </c>
      <c r="H9" s="99" t="s">
        <v>66</v>
      </c>
      <c r="I9" s="100" t="s">
        <v>53</v>
      </c>
      <c r="J9" s="97" t="s">
        <v>63</v>
      </c>
      <c r="K9" s="98" t="s">
        <v>52</v>
      </c>
      <c r="L9" s="99" t="s">
        <v>48</v>
      </c>
      <c r="M9" s="100" t="s">
        <v>53</v>
      </c>
    </row>
    <row r="10" spans="2:13" ht="12">
      <c r="B10" s="97" t="s">
        <v>264</v>
      </c>
      <c r="C10" s="98" t="s">
        <v>52</v>
      </c>
      <c r="D10" s="99" t="s">
        <v>54</v>
      </c>
      <c r="E10" s="199" t="s">
        <v>52</v>
      </c>
      <c r="F10" s="97" t="s">
        <v>264</v>
      </c>
      <c r="G10" s="98" t="s">
        <v>52</v>
      </c>
      <c r="H10" s="99" t="s">
        <v>54</v>
      </c>
      <c r="I10" s="199" t="s">
        <v>52</v>
      </c>
      <c r="J10" s="97" t="s">
        <v>264</v>
      </c>
      <c r="K10" s="98" t="s">
        <v>52</v>
      </c>
      <c r="L10" s="99" t="s">
        <v>54</v>
      </c>
      <c r="M10" s="199" t="s">
        <v>52</v>
      </c>
    </row>
    <row r="11" spans="2:12" ht="12.75" customHeight="1">
      <c r="B11" s="99"/>
      <c r="C11" s="98"/>
      <c r="D11" s="99"/>
      <c r="E11" s="101"/>
      <c r="F11" s="99"/>
      <c r="G11" s="98"/>
      <c r="H11" s="99"/>
      <c r="I11" s="96"/>
      <c r="J11" s="99"/>
      <c r="K11" s="98"/>
      <c r="L11" s="99"/>
    </row>
    <row r="12" spans="2:12" ht="15" customHeight="1">
      <c r="B12" s="202" t="s">
        <v>262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2:12" ht="10.5" customHeight="1">
      <c r="B13" s="94"/>
      <c r="C13" s="94"/>
      <c r="D13" s="94"/>
      <c r="E13" s="94"/>
      <c r="F13" s="94"/>
      <c r="G13" s="94"/>
      <c r="H13" s="94"/>
      <c r="I13" s="94"/>
      <c r="J13" s="96"/>
      <c r="K13" s="96"/>
      <c r="L13" s="96"/>
    </row>
    <row r="14" spans="2:12" ht="12" customHeight="1">
      <c r="B14" s="203" t="s">
        <v>49</v>
      </c>
      <c r="C14" s="203"/>
      <c r="D14" s="203"/>
      <c r="E14" s="95"/>
      <c r="F14" s="203" t="s">
        <v>50</v>
      </c>
      <c r="G14" s="203"/>
      <c r="H14" s="203"/>
      <c r="I14" s="96"/>
      <c r="J14" s="203" t="s">
        <v>51</v>
      </c>
      <c r="K14" s="203"/>
      <c r="L14" s="203"/>
    </row>
    <row r="15" spans="2:13" ht="12">
      <c r="B15" s="97" t="s">
        <v>48</v>
      </c>
      <c r="C15" s="98" t="s">
        <v>52</v>
      </c>
      <c r="D15" s="99" t="s">
        <v>66</v>
      </c>
      <c r="E15" s="100" t="s">
        <v>135</v>
      </c>
      <c r="F15" s="97" t="s">
        <v>48</v>
      </c>
      <c r="G15" s="98" t="s">
        <v>52</v>
      </c>
      <c r="H15" s="99" t="s">
        <v>29</v>
      </c>
      <c r="I15" s="100" t="s">
        <v>141</v>
      </c>
      <c r="J15" s="97" t="s">
        <v>48</v>
      </c>
      <c r="K15" s="98" t="s">
        <v>52</v>
      </c>
      <c r="L15" s="99" t="s">
        <v>264</v>
      </c>
      <c r="M15" s="100" t="s">
        <v>135</v>
      </c>
    </row>
    <row r="16" spans="2:14" ht="12" customHeight="1">
      <c r="B16" s="97" t="s">
        <v>63</v>
      </c>
      <c r="C16" s="98" t="s">
        <v>52</v>
      </c>
      <c r="D16" s="99" t="s">
        <v>264</v>
      </c>
      <c r="E16" s="100" t="s">
        <v>185</v>
      </c>
      <c r="F16" s="97" t="s">
        <v>63</v>
      </c>
      <c r="G16" s="98" t="s">
        <v>52</v>
      </c>
      <c r="H16" s="99" t="s">
        <v>66</v>
      </c>
      <c r="I16" s="100" t="s">
        <v>53</v>
      </c>
      <c r="J16" s="97" t="s">
        <v>68</v>
      </c>
      <c r="K16" s="98" t="s">
        <v>52</v>
      </c>
      <c r="L16" s="99" t="s">
        <v>29</v>
      </c>
      <c r="M16" s="100" t="s">
        <v>185</v>
      </c>
      <c r="N16" s="97"/>
    </row>
    <row r="17" spans="2:13" ht="12" customHeight="1">
      <c r="B17" s="97" t="s">
        <v>68</v>
      </c>
      <c r="C17" s="98" t="s">
        <v>52</v>
      </c>
      <c r="D17" s="99" t="s">
        <v>65</v>
      </c>
      <c r="E17" s="100" t="s">
        <v>82</v>
      </c>
      <c r="F17" s="97" t="s">
        <v>68</v>
      </c>
      <c r="G17" s="98" t="s">
        <v>52</v>
      </c>
      <c r="H17" s="99" t="s">
        <v>264</v>
      </c>
      <c r="I17" s="100" t="s">
        <v>134</v>
      </c>
      <c r="J17" s="97" t="s">
        <v>63</v>
      </c>
      <c r="K17" s="98" t="s">
        <v>52</v>
      </c>
      <c r="L17" s="99" t="s">
        <v>65</v>
      </c>
      <c r="M17" s="100" t="s">
        <v>80</v>
      </c>
    </row>
    <row r="18" spans="2:13" ht="12">
      <c r="B18" s="97" t="s">
        <v>29</v>
      </c>
      <c r="C18" s="98" t="s">
        <v>52</v>
      </c>
      <c r="D18" s="99" t="s">
        <v>54</v>
      </c>
      <c r="E18" s="199" t="s">
        <v>52</v>
      </c>
      <c r="F18" s="97" t="s">
        <v>65</v>
      </c>
      <c r="G18" s="98" t="s">
        <v>52</v>
      </c>
      <c r="H18" s="99" t="s">
        <v>54</v>
      </c>
      <c r="I18" s="199" t="s">
        <v>52</v>
      </c>
      <c r="J18" s="97" t="s">
        <v>66</v>
      </c>
      <c r="K18" s="98" t="s">
        <v>52</v>
      </c>
      <c r="L18" s="99" t="s">
        <v>54</v>
      </c>
      <c r="M18" s="199" t="s">
        <v>52</v>
      </c>
    </row>
    <row r="19" ht="12.75" customHeight="1"/>
    <row r="20" spans="2:12" ht="15" customHeight="1">
      <c r="B20" s="202" t="s">
        <v>265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</row>
    <row r="21" spans="2:12" ht="10.5" customHeight="1">
      <c r="B21" s="94"/>
      <c r="C21" s="94"/>
      <c r="D21" s="94"/>
      <c r="E21" s="94"/>
      <c r="F21" s="94"/>
      <c r="G21" s="94"/>
      <c r="H21" s="94"/>
      <c r="I21" s="94"/>
      <c r="J21" s="96"/>
      <c r="K21" s="96"/>
      <c r="L21" s="96"/>
    </row>
    <row r="22" spans="2:12" ht="12">
      <c r="B22" s="203" t="s">
        <v>49</v>
      </c>
      <c r="C22" s="203"/>
      <c r="D22" s="203"/>
      <c r="E22" s="95"/>
      <c r="F22" s="203" t="s">
        <v>50</v>
      </c>
      <c r="G22" s="203"/>
      <c r="H22" s="203"/>
      <c r="I22" s="96"/>
      <c r="J22" s="203" t="s">
        <v>51</v>
      </c>
      <c r="K22" s="203"/>
      <c r="L22" s="203"/>
    </row>
    <row r="23" spans="2:13" ht="12">
      <c r="B23" s="97" t="s">
        <v>264</v>
      </c>
      <c r="C23" s="98" t="s">
        <v>52</v>
      </c>
      <c r="D23" s="99" t="s">
        <v>66</v>
      </c>
      <c r="E23" s="100" t="s">
        <v>82</v>
      </c>
      <c r="F23" s="97" t="s">
        <v>264</v>
      </c>
      <c r="G23" s="98" t="s">
        <v>52</v>
      </c>
      <c r="H23" s="99" t="s">
        <v>29</v>
      </c>
      <c r="I23" s="100" t="s">
        <v>80</v>
      </c>
      <c r="J23" s="97" t="s">
        <v>264</v>
      </c>
      <c r="K23" s="98" t="s">
        <v>52</v>
      </c>
      <c r="L23" s="99" t="s">
        <v>65</v>
      </c>
      <c r="M23" s="100" t="s">
        <v>82</v>
      </c>
    </row>
    <row r="24" spans="2:13" ht="12">
      <c r="B24" s="97" t="s">
        <v>29</v>
      </c>
      <c r="C24" s="98" t="s">
        <v>52</v>
      </c>
      <c r="D24" s="99" t="s">
        <v>54</v>
      </c>
      <c r="E24" s="199" t="s">
        <v>52</v>
      </c>
      <c r="F24" s="97" t="s">
        <v>68</v>
      </c>
      <c r="G24" s="98" t="s">
        <v>52</v>
      </c>
      <c r="H24" s="99" t="s">
        <v>54</v>
      </c>
      <c r="I24" s="199" t="s">
        <v>52</v>
      </c>
      <c r="J24" s="97" t="s">
        <v>48</v>
      </c>
      <c r="K24" s="98" t="s">
        <v>52</v>
      </c>
      <c r="L24" s="99" t="s">
        <v>54</v>
      </c>
      <c r="M24" s="199" t="s">
        <v>52</v>
      </c>
    </row>
    <row r="25" spans="2:13" ht="12">
      <c r="B25" s="97" t="s">
        <v>266</v>
      </c>
      <c r="C25" s="98" t="s">
        <v>52</v>
      </c>
      <c r="D25" s="99" t="s">
        <v>54</v>
      </c>
      <c r="E25" s="199" t="s">
        <v>52</v>
      </c>
      <c r="F25" s="97" t="s">
        <v>63</v>
      </c>
      <c r="G25" s="98" t="s">
        <v>52</v>
      </c>
      <c r="H25" s="99" t="s">
        <v>54</v>
      </c>
      <c r="I25" s="199" t="s">
        <v>52</v>
      </c>
      <c r="J25" s="97" t="s">
        <v>29</v>
      </c>
      <c r="K25" s="98" t="s">
        <v>52</v>
      </c>
      <c r="L25" s="99" t="s">
        <v>54</v>
      </c>
      <c r="M25" s="199" t="s">
        <v>52</v>
      </c>
    </row>
    <row r="26" spans="2:13" ht="12">
      <c r="B26" s="97" t="s">
        <v>48</v>
      </c>
      <c r="C26" s="98" t="s">
        <v>52</v>
      </c>
      <c r="D26" s="99" t="s">
        <v>54</v>
      </c>
      <c r="E26" s="199" t="s">
        <v>52</v>
      </c>
      <c r="F26" s="97" t="s">
        <v>66</v>
      </c>
      <c r="G26" s="98" t="s">
        <v>52</v>
      </c>
      <c r="H26" s="99" t="s">
        <v>54</v>
      </c>
      <c r="I26" s="199" t="s">
        <v>52</v>
      </c>
      <c r="J26" s="97" t="s">
        <v>63</v>
      </c>
      <c r="K26" s="98" t="s">
        <v>52</v>
      </c>
      <c r="L26" s="99" t="s">
        <v>54</v>
      </c>
      <c r="M26" s="199" t="s">
        <v>52</v>
      </c>
    </row>
    <row r="27" spans="2:13" ht="12">
      <c r="B27" s="97" t="s">
        <v>63</v>
      </c>
      <c r="C27" s="98" t="s">
        <v>52</v>
      </c>
      <c r="D27" s="99" t="s">
        <v>54</v>
      </c>
      <c r="E27" s="199" t="s">
        <v>52</v>
      </c>
      <c r="F27" s="97" t="s">
        <v>48</v>
      </c>
      <c r="G27" s="98" t="s">
        <v>52</v>
      </c>
      <c r="H27" s="99" t="s">
        <v>54</v>
      </c>
      <c r="I27" s="199" t="s">
        <v>52</v>
      </c>
      <c r="J27" s="97" t="s">
        <v>66</v>
      </c>
      <c r="K27" s="98" t="s">
        <v>52</v>
      </c>
      <c r="L27" s="99" t="s">
        <v>54</v>
      </c>
      <c r="M27" s="199" t="s">
        <v>52</v>
      </c>
    </row>
    <row r="28" spans="2:13" ht="12">
      <c r="B28" s="97" t="s">
        <v>68</v>
      </c>
      <c r="C28" s="98" t="s">
        <v>52</v>
      </c>
      <c r="D28" s="99" t="s">
        <v>54</v>
      </c>
      <c r="E28" s="199" t="s">
        <v>52</v>
      </c>
      <c r="F28" s="97" t="s">
        <v>65</v>
      </c>
      <c r="G28" s="98" t="s">
        <v>52</v>
      </c>
      <c r="H28" s="99" t="s">
        <v>54</v>
      </c>
      <c r="I28" s="199" t="s">
        <v>52</v>
      </c>
      <c r="J28" s="97" t="s">
        <v>68</v>
      </c>
      <c r="K28" s="98" t="s">
        <v>52</v>
      </c>
      <c r="L28" s="99" t="s">
        <v>54</v>
      </c>
      <c r="M28" s="199" t="s">
        <v>52</v>
      </c>
    </row>
    <row r="29" spans="2:12" ht="12.75" customHeight="1">
      <c r="B29" s="97"/>
      <c r="C29" s="98"/>
      <c r="D29" s="99"/>
      <c r="E29" s="102"/>
      <c r="F29" s="97"/>
      <c r="G29" s="98"/>
      <c r="H29" s="99"/>
      <c r="I29" s="96"/>
      <c r="J29" s="97"/>
      <c r="K29" s="98"/>
      <c r="L29" s="99"/>
    </row>
    <row r="30" spans="2:12" ht="15" customHeight="1">
      <c r="B30" s="202" t="s">
        <v>267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</row>
    <row r="31" spans="2:12" ht="10.5" customHeight="1">
      <c r="B31" s="94"/>
      <c r="C31" s="94"/>
      <c r="D31" s="94"/>
      <c r="E31" s="94"/>
      <c r="F31" s="94"/>
      <c r="G31" s="94"/>
      <c r="H31" s="94"/>
      <c r="I31" s="94"/>
      <c r="J31" s="96"/>
      <c r="K31" s="96"/>
      <c r="L31" s="96"/>
    </row>
    <row r="32" spans="2:12" ht="12">
      <c r="B32" s="203" t="s">
        <v>320</v>
      </c>
      <c r="C32" s="203"/>
      <c r="D32" s="203"/>
      <c r="E32" s="203"/>
      <c r="F32" s="203"/>
      <c r="G32" s="203"/>
      <c r="H32" s="203"/>
      <c r="I32" s="203"/>
      <c r="J32" s="203" t="s">
        <v>268</v>
      </c>
      <c r="K32" s="203"/>
      <c r="L32" s="203"/>
    </row>
    <row r="33" spans="2:12" ht="12">
      <c r="B33" s="97" t="s">
        <v>68</v>
      </c>
      <c r="C33" s="98" t="s">
        <v>52</v>
      </c>
      <c r="D33" s="99" t="s">
        <v>65</v>
      </c>
      <c r="F33" s="97"/>
      <c r="G33" s="98"/>
      <c r="H33" s="99"/>
      <c r="I33" s="96"/>
      <c r="J33" s="97" t="s">
        <v>269</v>
      </c>
      <c r="K33" s="98" t="s">
        <v>52</v>
      </c>
      <c r="L33" s="99" t="s">
        <v>270</v>
      </c>
    </row>
    <row r="34" spans="2:12" ht="12">
      <c r="B34" s="97" t="s">
        <v>63</v>
      </c>
      <c r="C34" s="98" t="s">
        <v>52</v>
      </c>
      <c r="D34" s="99" t="s">
        <v>29</v>
      </c>
      <c r="E34" s="102"/>
      <c r="F34" s="198"/>
      <c r="G34" s="98"/>
      <c r="H34" s="103"/>
      <c r="I34" s="96"/>
      <c r="J34" s="198" t="s">
        <v>271</v>
      </c>
      <c r="K34" s="98" t="s">
        <v>52</v>
      </c>
      <c r="L34" s="103" t="s">
        <v>272</v>
      </c>
    </row>
  </sheetData>
  <sheetProtection password="CC26" sheet="1"/>
  <mergeCells count="17">
    <mergeCell ref="B14:D14"/>
    <mergeCell ref="F14:H14"/>
    <mergeCell ref="J14:L14"/>
    <mergeCell ref="B20:L20"/>
    <mergeCell ref="B22:D22"/>
    <mergeCell ref="F22:H22"/>
    <mergeCell ref="J22:L22"/>
    <mergeCell ref="B30:L30"/>
    <mergeCell ref="B32:D32"/>
    <mergeCell ref="E32:I32"/>
    <mergeCell ref="J32:L32"/>
    <mergeCell ref="B2:L2"/>
    <mergeCell ref="B4:L4"/>
    <mergeCell ref="B6:D6"/>
    <mergeCell ref="F6:H6"/>
    <mergeCell ref="J6:L6"/>
    <mergeCell ref="B12:L12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65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66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70</v>
      </c>
      <c r="T5" s="242"/>
    </row>
    <row r="6" spans="2:20" ht="19.5" customHeight="1" thickBot="1">
      <c r="B6" s="8" t="s">
        <v>4</v>
      </c>
      <c r="C6" s="9"/>
      <c r="D6" s="243" t="s">
        <v>183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1"/>
      <c r="P7" s="249" t="s">
        <v>15</v>
      </c>
      <c r="Q7" s="251"/>
      <c r="R7" s="249" t="s">
        <v>16</v>
      </c>
      <c r="S7" s="25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166</v>
      </c>
      <c r="D9" s="44" t="s">
        <v>184</v>
      </c>
      <c r="E9" s="39">
        <v>21</v>
      </c>
      <c r="F9" s="20" t="s">
        <v>23</v>
      </c>
      <c r="G9" s="40">
        <v>17</v>
      </c>
      <c r="H9" s="39">
        <v>21</v>
      </c>
      <c r="I9" s="20" t="s">
        <v>23</v>
      </c>
      <c r="J9" s="40">
        <v>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176</v>
      </c>
      <c r="D10" s="43" t="s">
        <v>177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178</v>
      </c>
      <c r="E11" s="39">
        <v>21</v>
      </c>
      <c r="F11" s="19" t="s">
        <v>23</v>
      </c>
      <c r="G11" s="40">
        <v>15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179</v>
      </c>
      <c r="D12" s="43" t="s">
        <v>180</v>
      </c>
      <c r="E12" s="39">
        <v>21</v>
      </c>
      <c r="F12" s="19" t="s">
        <v>23</v>
      </c>
      <c r="G12" s="40">
        <v>16</v>
      </c>
      <c r="H12" s="39">
        <v>16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58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69</v>
      </c>
      <c r="D13" s="43" t="s">
        <v>77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38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181</v>
      </c>
      <c r="D14" s="43" t="s">
        <v>78</v>
      </c>
      <c r="E14" s="39">
        <v>22</v>
      </c>
      <c r="F14" s="19" t="s">
        <v>23</v>
      </c>
      <c r="G14" s="40">
        <v>20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43</v>
      </c>
      <c r="O14" s="23">
        <f t="shared" si="1"/>
        <v>36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175</v>
      </c>
      <c r="D15" s="43" t="s">
        <v>182</v>
      </c>
      <c r="E15" s="39">
        <v>28</v>
      </c>
      <c r="F15" s="19" t="s">
        <v>23</v>
      </c>
      <c r="G15" s="40">
        <v>26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49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57</v>
      </c>
      <c r="D16" s="43" t="s">
        <v>76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9</v>
      </c>
      <c r="K16" s="39">
        <v>21</v>
      </c>
      <c r="L16" s="19" t="s">
        <v>23</v>
      </c>
      <c r="M16" s="40">
        <v>7</v>
      </c>
      <c r="N16" s="22">
        <f>E16+H16+K16</f>
        <v>61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TJ Sokol Doubravka B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380</v>
      </c>
      <c r="O18" s="27">
        <f t="shared" si="5"/>
        <v>290</v>
      </c>
      <c r="P18" s="26">
        <f t="shared" si="5"/>
        <v>16</v>
      </c>
      <c r="Q18" s="28">
        <f t="shared" si="5"/>
        <v>2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66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67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70</v>
      </c>
      <c r="T5" s="242"/>
    </row>
    <row r="6" spans="2:20" ht="19.5" customHeight="1" thickBot="1">
      <c r="B6" s="8" t="s">
        <v>4</v>
      </c>
      <c r="C6" s="9"/>
      <c r="D6" s="243" t="s">
        <v>79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136</v>
      </c>
      <c r="D9" s="43" t="s">
        <v>100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83</v>
      </c>
      <c r="D10" s="43" t="s">
        <v>103</v>
      </c>
      <c r="E10" s="39">
        <v>16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84</v>
      </c>
      <c r="D11" s="43" t="s">
        <v>137</v>
      </c>
      <c r="E11" s="39">
        <v>18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18</v>
      </c>
      <c r="L11" s="19" t="s">
        <v>23</v>
      </c>
      <c r="M11" s="40">
        <v>21</v>
      </c>
      <c r="N11" s="22">
        <f t="shared" si="0"/>
        <v>57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138</v>
      </c>
      <c r="D12" s="43" t="s">
        <v>106</v>
      </c>
      <c r="E12" s="39">
        <v>11</v>
      </c>
      <c r="F12" s="19" t="s">
        <v>23</v>
      </c>
      <c r="G12" s="40">
        <v>21</v>
      </c>
      <c r="H12" s="39">
        <v>18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139</v>
      </c>
      <c r="D13" s="43" t="s">
        <v>91</v>
      </c>
      <c r="E13" s="39">
        <v>12</v>
      </c>
      <c r="F13" s="19" t="s">
        <v>23</v>
      </c>
      <c r="G13" s="40">
        <v>21</v>
      </c>
      <c r="H13" s="39">
        <v>8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87</v>
      </c>
      <c r="D14" s="43" t="s">
        <v>95</v>
      </c>
      <c r="E14" s="39">
        <v>6</v>
      </c>
      <c r="F14" s="19" t="s">
        <v>23</v>
      </c>
      <c r="G14" s="40">
        <v>21</v>
      </c>
      <c r="H14" s="39">
        <v>13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19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140</v>
      </c>
      <c r="D15" s="43" t="s">
        <v>93</v>
      </c>
      <c r="E15" s="39">
        <v>17</v>
      </c>
      <c r="F15" s="19" t="s">
        <v>23</v>
      </c>
      <c r="G15" s="40">
        <v>21</v>
      </c>
      <c r="H15" s="39">
        <v>11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89</v>
      </c>
      <c r="D16" s="43" t="s">
        <v>92</v>
      </c>
      <c r="E16" s="39">
        <v>16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Keramika Chlumčany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254</v>
      </c>
      <c r="O18" s="27">
        <f t="shared" si="5"/>
        <v>350</v>
      </c>
      <c r="P18" s="26">
        <f t="shared" si="5"/>
        <v>3</v>
      </c>
      <c r="Q18" s="28">
        <f t="shared" si="5"/>
        <v>14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13" t="s">
        <v>61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122" t="s">
        <v>0</v>
      </c>
      <c r="C3" s="123"/>
      <c r="D3" s="214" t="s">
        <v>96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 t="s">
        <v>45</v>
      </c>
      <c r="R3" s="215"/>
      <c r="S3" s="216" t="s">
        <v>97</v>
      </c>
      <c r="T3" s="216"/>
    </row>
    <row r="4" spans="2:20" ht="19.5" customHeight="1" thickTop="1">
      <c r="B4" s="124" t="s">
        <v>2</v>
      </c>
      <c r="C4" s="125"/>
      <c r="D4" s="217" t="s">
        <v>58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 t="s">
        <v>13</v>
      </c>
      <c r="R4" s="218"/>
      <c r="S4" s="219" t="s">
        <v>98</v>
      </c>
      <c r="T4" s="219"/>
    </row>
    <row r="5" spans="2:20" ht="19.5" customHeight="1">
      <c r="B5" s="124" t="s">
        <v>3</v>
      </c>
      <c r="C5" s="126"/>
      <c r="D5" s="236" t="s">
        <v>75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08" t="s">
        <v>1</v>
      </c>
      <c r="R5" s="208"/>
      <c r="S5" s="209" t="s">
        <v>59</v>
      </c>
      <c r="T5" s="209"/>
    </row>
    <row r="6" spans="2:20" ht="19.5" customHeight="1" thickBot="1">
      <c r="B6" s="127" t="s">
        <v>4</v>
      </c>
      <c r="C6" s="128"/>
      <c r="D6" s="210" t="s">
        <v>74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29"/>
      <c r="R6" s="130"/>
      <c r="S6" s="131" t="s">
        <v>27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ZÚ BADMINTON KLATOVY</v>
      </c>
      <c r="E7" s="211" t="s">
        <v>5</v>
      </c>
      <c r="F7" s="211"/>
      <c r="G7" s="211"/>
      <c r="H7" s="211"/>
      <c r="I7" s="211"/>
      <c r="J7" s="211"/>
      <c r="K7" s="211"/>
      <c r="L7" s="211"/>
      <c r="M7" s="211"/>
      <c r="N7" s="212" t="s">
        <v>14</v>
      </c>
      <c r="O7" s="212"/>
      <c r="P7" s="212" t="s">
        <v>15</v>
      </c>
      <c r="Q7" s="212"/>
      <c r="R7" s="212" t="s">
        <v>16</v>
      </c>
      <c r="S7" s="212"/>
      <c r="T7" s="135" t="s">
        <v>6</v>
      </c>
    </row>
    <row r="8" spans="2:20" ht="9.75" customHeight="1" thickBot="1">
      <c r="B8" s="136"/>
      <c r="C8" s="137"/>
      <c r="D8" s="138"/>
      <c r="E8" s="205">
        <v>1</v>
      </c>
      <c r="F8" s="205"/>
      <c r="G8" s="205"/>
      <c r="H8" s="205">
        <v>2</v>
      </c>
      <c r="I8" s="205"/>
      <c r="J8" s="205"/>
      <c r="K8" s="205">
        <v>3</v>
      </c>
      <c r="L8" s="205"/>
      <c r="M8" s="205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123</v>
      </c>
      <c r="D9" s="144" t="s">
        <v>124</v>
      </c>
      <c r="E9" s="145">
        <v>21</v>
      </c>
      <c r="F9" s="146" t="s">
        <v>23</v>
      </c>
      <c r="G9" s="147">
        <v>17</v>
      </c>
      <c r="H9" s="145">
        <v>21</v>
      </c>
      <c r="I9" s="146" t="s">
        <v>23</v>
      </c>
      <c r="J9" s="147">
        <v>15</v>
      </c>
      <c r="K9" s="145"/>
      <c r="L9" s="146" t="s">
        <v>23</v>
      </c>
      <c r="M9" s="147"/>
      <c r="N9" s="148">
        <f aca="true" t="shared" si="0" ref="N9:N17">E9+H9+K9</f>
        <v>42</v>
      </c>
      <c r="O9" s="149">
        <f aca="true" t="shared" si="1" ref="O9:O17">G9+J9+M9</f>
        <v>32</v>
      </c>
      <c r="P9" s="150">
        <f aca="true" t="shared" si="2" ref="P9:P17">IF(E9&gt;G9,1,0)+IF(H9&gt;J9,1,0)+IF(K9&gt;M9,1,0)</f>
        <v>2</v>
      </c>
      <c r="Q9" s="151">
        <f aca="true" t="shared" si="3" ref="Q9:Q17">IF(E9&lt;G9,1,0)+IF(H9&lt;J9,1,0)+IF(K9&lt;M9,1,0)</f>
        <v>0</v>
      </c>
      <c r="R9" s="152">
        <f>IF(P9=2,1,0)</f>
        <v>1</v>
      </c>
      <c r="S9" s="153">
        <f>IF(Q9=2,1,0)</f>
        <v>0</v>
      </c>
      <c r="T9" s="154"/>
    </row>
    <row r="10" spans="2:20" ht="30" customHeight="1">
      <c r="B10" s="142" t="s">
        <v>22</v>
      </c>
      <c r="C10" s="143" t="s">
        <v>125</v>
      </c>
      <c r="D10" s="143" t="s">
        <v>126</v>
      </c>
      <c r="E10" s="145">
        <v>21</v>
      </c>
      <c r="F10" s="151" t="s">
        <v>23</v>
      </c>
      <c r="G10" s="147">
        <v>13</v>
      </c>
      <c r="H10" s="145">
        <v>22</v>
      </c>
      <c r="I10" s="151" t="s">
        <v>23</v>
      </c>
      <c r="J10" s="147">
        <v>20</v>
      </c>
      <c r="K10" s="145"/>
      <c r="L10" s="151" t="s">
        <v>23</v>
      </c>
      <c r="M10" s="147"/>
      <c r="N10" s="148">
        <f t="shared" si="0"/>
        <v>43</v>
      </c>
      <c r="O10" s="149">
        <f t="shared" si="1"/>
        <v>33</v>
      </c>
      <c r="P10" s="150">
        <f t="shared" si="2"/>
        <v>2</v>
      </c>
      <c r="Q10" s="151">
        <f t="shared" si="3"/>
        <v>0</v>
      </c>
      <c r="R10" s="155">
        <f aca="true" t="shared" si="4" ref="R10:S17">IF(P10=2,1,0)</f>
        <v>1</v>
      </c>
      <c r="S10" s="153">
        <f t="shared" si="4"/>
        <v>0</v>
      </c>
      <c r="T10" s="154"/>
    </row>
    <row r="11" spans="2:20" ht="30" customHeight="1">
      <c r="B11" s="142" t="s">
        <v>21</v>
      </c>
      <c r="C11" s="143" t="s">
        <v>127</v>
      </c>
      <c r="D11" s="143" t="s">
        <v>128</v>
      </c>
      <c r="E11" s="145">
        <v>21</v>
      </c>
      <c r="F11" s="151" t="s">
        <v>23</v>
      </c>
      <c r="G11" s="147">
        <v>0</v>
      </c>
      <c r="H11" s="145">
        <v>21</v>
      </c>
      <c r="I11" s="151" t="s">
        <v>23</v>
      </c>
      <c r="J11" s="147">
        <v>0</v>
      </c>
      <c r="K11" s="145"/>
      <c r="L11" s="151" t="s">
        <v>23</v>
      </c>
      <c r="M11" s="147"/>
      <c r="N11" s="148">
        <f t="shared" si="0"/>
        <v>42</v>
      </c>
      <c r="O11" s="149">
        <f t="shared" si="1"/>
        <v>0</v>
      </c>
      <c r="P11" s="150">
        <f t="shared" si="2"/>
        <v>2</v>
      </c>
      <c r="Q11" s="151">
        <f t="shared" si="3"/>
        <v>0</v>
      </c>
      <c r="R11" s="155">
        <f t="shared" si="4"/>
        <v>1</v>
      </c>
      <c r="S11" s="153">
        <f t="shared" si="4"/>
        <v>0</v>
      </c>
      <c r="T11" s="154"/>
    </row>
    <row r="12" spans="2:20" ht="30" customHeight="1">
      <c r="B12" s="142" t="s">
        <v>20</v>
      </c>
      <c r="C12" s="143" t="s">
        <v>129</v>
      </c>
      <c r="D12" s="143" t="s">
        <v>130</v>
      </c>
      <c r="E12" s="145">
        <v>21</v>
      </c>
      <c r="F12" s="151" t="s">
        <v>23</v>
      </c>
      <c r="G12" s="147">
        <v>2</v>
      </c>
      <c r="H12" s="145">
        <v>21</v>
      </c>
      <c r="I12" s="151" t="s">
        <v>23</v>
      </c>
      <c r="J12" s="147">
        <v>10</v>
      </c>
      <c r="K12" s="145"/>
      <c r="L12" s="151" t="s">
        <v>23</v>
      </c>
      <c r="M12" s="147"/>
      <c r="N12" s="148">
        <f t="shared" si="0"/>
        <v>42</v>
      </c>
      <c r="O12" s="149">
        <f t="shared" si="1"/>
        <v>12</v>
      </c>
      <c r="P12" s="150">
        <f t="shared" si="2"/>
        <v>2</v>
      </c>
      <c r="Q12" s="151">
        <f t="shared" si="3"/>
        <v>0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132</v>
      </c>
      <c r="E13" s="145">
        <v>21</v>
      </c>
      <c r="F13" s="151" t="s">
        <v>23</v>
      </c>
      <c r="G13" s="147">
        <v>10</v>
      </c>
      <c r="H13" s="145">
        <v>21</v>
      </c>
      <c r="I13" s="151" t="s">
        <v>23</v>
      </c>
      <c r="J13" s="147">
        <v>14</v>
      </c>
      <c r="K13" s="145"/>
      <c r="L13" s="151" t="s">
        <v>23</v>
      </c>
      <c r="M13" s="147"/>
      <c r="N13" s="148">
        <f t="shared" si="0"/>
        <v>42</v>
      </c>
      <c r="O13" s="149">
        <f t="shared" si="1"/>
        <v>24</v>
      </c>
      <c r="P13" s="150">
        <f t="shared" si="2"/>
        <v>2</v>
      </c>
      <c r="Q13" s="151">
        <f t="shared" si="3"/>
        <v>0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47</v>
      </c>
      <c r="E14" s="145">
        <v>21</v>
      </c>
      <c r="F14" s="151" t="s">
        <v>23</v>
      </c>
      <c r="G14" s="147">
        <v>11</v>
      </c>
      <c r="H14" s="145">
        <v>21</v>
      </c>
      <c r="I14" s="151" t="s">
        <v>23</v>
      </c>
      <c r="J14" s="147">
        <v>13</v>
      </c>
      <c r="K14" s="145"/>
      <c r="L14" s="151" t="s">
        <v>23</v>
      </c>
      <c r="M14" s="147"/>
      <c r="N14" s="148">
        <f t="shared" si="0"/>
        <v>42</v>
      </c>
      <c r="O14" s="149">
        <f t="shared" si="1"/>
        <v>24</v>
      </c>
      <c r="P14" s="150">
        <f t="shared" si="2"/>
        <v>2</v>
      </c>
      <c r="Q14" s="151">
        <f t="shared" si="3"/>
        <v>0</v>
      </c>
      <c r="R14" s="155">
        <f t="shared" si="4"/>
        <v>1</v>
      </c>
      <c r="S14" s="153">
        <f t="shared" si="4"/>
        <v>0</v>
      </c>
      <c r="T14" s="154"/>
    </row>
    <row r="15" spans="2:20" ht="30" customHeight="1">
      <c r="B15" s="142" t="s">
        <v>24</v>
      </c>
      <c r="C15" s="143" t="s">
        <v>73</v>
      </c>
      <c r="D15" s="143" t="s">
        <v>46</v>
      </c>
      <c r="E15" s="145">
        <v>21</v>
      </c>
      <c r="F15" s="151" t="s">
        <v>23</v>
      </c>
      <c r="G15" s="147">
        <v>16</v>
      </c>
      <c r="H15" s="145">
        <v>21</v>
      </c>
      <c r="I15" s="151" t="s">
        <v>23</v>
      </c>
      <c r="J15" s="147">
        <v>19</v>
      </c>
      <c r="K15" s="145"/>
      <c r="L15" s="151" t="s">
        <v>23</v>
      </c>
      <c r="M15" s="147"/>
      <c r="N15" s="148">
        <f>E15+H15+K15</f>
        <v>42</v>
      </c>
      <c r="O15" s="149">
        <f>G15+J15+M15</f>
        <v>35</v>
      </c>
      <c r="P15" s="150">
        <f>IF(E15&gt;G15,1,0)+IF(H15&gt;J15,1,0)+IF(K15&gt;M15,1,0)</f>
        <v>2</v>
      </c>
      <c r="Q15" s="151">
        <f>IF(E15&lt;G15,1,0)+IF(H15&lt;J15,1,0)+IF(K15&lt;M15,1,0)</f>
        <v>0</v>
      </c>
      <c r="R15" s="155">
        <f>IF(P15=2,1,0)</f>
        <v>1</v>
      </c>
      <c r="S15" s="153">
        <f>IF(Q15=2,1,0)</f>
        <v>0</v>
      </c>
      <c r="T15" s="154"/>
    </row>
    <row r="16" spans="2:20" ht="30" customHeight="1">
      <c r="B16" s="142" t="s">
        <v>17</v>
      </c>
      <c r="C16" s="143" t="s">
        <v>133</v>
      </c>
      <c r="D16" s="143" t="s">
        <v>55</v>
      </c>
      <c r="E16" s="145">
        <v>21</v>
      </c>
      <c r="F16" s="151" t="s">
        <v>23</v>
      </c>
      <c r="G16" s="147">
        <v>12</v>
      </c>
      <c r="H16" s="145">
        <v>21</v>
      </c>
      <c r="I16" s="151" t="s">
        <v>23</v>
      </c>
      <c r="J16" s="147">
        <v>8</v>
      </c>
      <c r="K16" s="145"/>
      <c r="L16" s="151" t="s">
        <v>23</v>
      </c>
      <c r="M16" s="147"/>
      <c r="N16" s="148">
        <f>E16+H16+K16</f>
        <v>42</v>
      </c>
      <c r="O16" s="149">
        <f>G16+J16+M16</f>
        <v>20</v>
      </c>
      <c r="P16" s="150">
        <f>IF(E16&gt;G16,1,0)+IF(H16&gt;J16,1,0)+IF(K16&gt;M16,1,0)</f>
        <v>2</v>
      </c>
      <c r="Q16" s="151">
        <f>IF(E16&lt;G16,1,0)+IF(H16&lt;J16,1,0)+IF(K16&lt;M16,1,0)</f>
        <v>0</v>
      </c>
      <c r="R16" s="155">
        <f>IF(P16=2,1,0)</f>
        <v>1</v>
      </c>
      <c r="S16" s="153">
        <f>IF(Q16=2,1,0)</f>
        <v>0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06" t="str">
        <f>IF(R18&gt;S18,D4,IF(S18&gt;R18,D5,"remíza"))</f>
        <v>TJ SPARTAK CHRÁST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68">
        <f aca="true" t="shared" si="5" ref="N18:S18">SUM(N9:N17)</f>
        <v>337</v>
      </c>
      <c r="O18" s="169">
        <f t="shared" si="5"/>
        <v>180</v>
      </c>
      <c r="P18" s="168">
        <f t="shared" si="5"/>
        <v>16</v>
      </c>
      <c r="Q18" s="170">
        <f t="shared" si="5"/>
        <v>0</v>
      </c>
      <c r="R18" s="168">
        <f t="shared" si="5"/>
        <v>8</v>
      </c>
      <c r="S18" s="169">
        <f t="shared" si="5"/>
        <v>0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29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98</v>
      </c>
      <c r="T4" s="233"/>
    </row>
    <row r="5" spans="2:20" ht="19.5" customHeight="1">
      <c r="B5" s="6" t="s">
        <v>3</v>
      </c>
      <c r="C5" s="47"/>
      <c r="D5" s="236" t="s">
        <v>65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70</v>
      </c>
      <c r="T5" s="242"/>
    </row>
    <row r="6" spans="2:20" ht="19.5" customHeight="1" thickBot="1">
      <c r="B6" s="8" t="s">
        <v>4</v>
      </c>
      <c r="C6" s="9"/>
      <c r="D6" s="243" t="s">
        <v>291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Sokol Doubravka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142</v>
      </c>
      <c r="D9" s="44" t="s">
        <v>158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9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152</v>
      </c>
      <c r="D10" s="43" t="s">
        <v>159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33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151</v>
      </c>
      <c r="D11" s="43" t="s">
        <v>160</v>
      </c>
      <c r="E11" s="39">
        <v>21</v>
      </c>
      <c r="F11" s="19" t="s">
        <v>23</v>
      </c>
      <c r="G11" s="40">
        <v>11</v>
      </c>
      <c r="H11" s="39">
        <v>21</v>
      </c>
      <c r="I11" s="19" t="s">
        <v>23</v>
      </c>
      <c r="J11" s="40">
        <v>14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85</v>
      </c>
      <c r="D12" s="43" t="s">
        <v>161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12</v>
      </c>
      <c r="K12" s="39">
        <v>21</v>
      </c>
      <c r="L12" s="19" t="s">
        <v>23</v>
      </c>
      <c r="M12" s="40">
        <v>12</v>
      </c>
      <c r="N12" s="22">
        <f t="shared" si="0"/>
        <v>53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146</v>
      </c>
      <c r="D13" s="43" t="s">
        <v>162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35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81</v>
      </c>
      <c r="D14" s="43" t="s">
        <v>163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62</v>
      </c>
      <c r="D15" s="43" t="s">
        <v>164</v>
      </c>
      <c r="E15" s="39">
        <v>14</v>
      </c>
      <c r="F15" s="19" t="s">
        <v>23</v>
      </c>
      <c r="G15" s="40">
        <v>21</v>
      </c>
      <c r="H15" s="39">
        <v>12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148</v>
      </c>
      <c r="D16" s="43" t="s">
        <v>165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8</v>
      </c>
      <c r="K16" s="39"/>
      <c r="L16" s="19" t="s">
        <v>23</v>
      </c>
      <c r="M16" s="40"/>
      <c r="N16" s="22">
        <f>E16+H16+K16</f>
        <v>42</v>
      </c>
      <c r="O16" s="23">
        <f>G16+J16+M16</f>
        <v>21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SK Jupiter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324</v>
      </c>
      <c r="O18" s="27">
        <f t="shared" si="5"/>
        <v>253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263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293</v>
      </c>
      <c r="T4" s="233"/>
    </row>
    <row r="5" spans="2:20" ht="19.5" customHeight="1">
      <c r="B5" s="6" t="s">
        <v>3</v>
      </c>
      <c r="C5" s="47"/>
      <c r="D5" s="236" t="s">
        <v>66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294</v>
      </c>
      <c r="T5" s="242"/>
    </row>
    <row r="6" spans="2:20" ht="19.5" customHeight="1" thickBot="1">
      <c r="B6" s="8" t="s">
        <v>4</v>
      </c>
      <c r="C6" s="9"/>
      <c r="D6" s="243" t="s">
        <v>295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36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SK Jupiter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296</v>
      </c>
      <c r="D9" s="44" t="s">
        <v>297</v>
      </c>
      <c r="E9" s="39">
        <v>17</v>
      </c>
      <c r="F9" s="20" t="s">
        <v>23</v>
      </c>
      <c r="G9" s="40">
        <v>21</v>
      </c>
      <c r="H9" s="39">
        <v>21</v>
      </c>
      <c r="I9" s="20" t="s">
        <v>23</v>
      </c>
      <c r="J9" s="40">
        <v>18</v>
      </c>
      <c r="K9" s="39">
        <v>21</v>
      </c>
      <c r="L9" s="20" t="s">
        <v>23</v>
      </c>
      <c r="M9" s="40">
        <v>13</v>
      </c>
      <c r="N9" s="22">
        <f aca="true" t="shared" si="0" ref="N9:N17">E9+H9+K9</f>
        <v>59</v>
      </c>
      <c r="O9" s="23">
        <f aca="true" t="shared" si="1" ref="O9:O17">G9+J9+M9</f>
        <v>52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180"/>
    </row>
    <row r="10" spans="2:20" ht="30" customHeight="1">
      <c r="B10" s="18" t="s">
        <v>22</v>
      </c>
      <c r="C10" s="43" t="s">
        <v>298</v>
      </c>
      <c r="D10" s="43" t="s">
        <v>299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17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33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/>
    </row>
    <row r="11" spans="2:20" ht="30" customHeight="1">
      <c r="B11" s="18" t="s">
        <v>21</v>
      </c>
      <c r="C11" s="43" t="s">
        <v>300</v>
      </c>
      <c r="D11" s="43" t="s">
        <v>301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15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0"/>
    </row>
    <row r="12" spans="2:20" ht="30" customHeight="1">
      <c r="B12" s="18" t="s">
        <v>20</v>
      </c>
      <c r="C12" s="43" t="s">
        <v>302</v>
      </c>
      <c r="D12" s="43" t="s">
        <v>303</v>
      </c>
      <c r="E12" s="39">
        <v>21</v>
      </c>
      <c r="F12" s="19" t="s">
        <v>23</v>
      </c>
      <c r="G12" s="40">
        <v>11</v>
      </c>
      <c r="H12" s="39">
        <v>15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7</v>
      </c>
      <c r="N12" s="22">
        <f t="shared" si="0"/>
        <v>57</v>
      </c>
      <c r="O12" s="23">
        <f t="shared" si="1"/>
        <v>39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180"/>
    </row>
    <row r="13" spans="2:20" ht="30" customHeight="1">
      <c r="B13" s="18" t="s">
        <v>19</v>
      </c>
      <c r="C13" s="43" t="s">
        <v>304</v>
      </c>
      <c r="D13" s="43" t="s">
        <v>77</v>
      </c>
      <c r="E13" s="39">
        <v>20</v>
      </c>
      <c r="F13" s="19" t="s">
        <v>23</v>
      </c>
      <c r="G13" s="40">
        <v>22</v>
      </c>
      <c r="H13" s="39">
        <v>18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0"/>
    </row>
    <row r="14" spans="2:20" ht="30" customHeight="1">
      <c r="B14" s="18" t="s">
        <v>18</v>
      </c>
      <c r="C14" s="43" t="s">
        <v>305</v>
      </c>
      <c r="D14" s="43" t="s">
        <v>78</v>
      </c>
      <c r="E14" s="39">
        <v>21</v>
      </c>
      <c r="F14" s="19" t="s">
        <v>23</v>
      </c>
      <c r="G14" s="40">
        <v>13</v>
      </c>
      <c r="H14" s="39">
        <v>9</v>
      </c>
      <c r="I14" s="19" t="s">
        <v>23</v>
      </c>
      <c r="J14" s="40">
        <v>21</v>
      </c>
      <c r="K14" s="39">
        <v>13</v>
      </c>
      <c r="L14" s="19" t="s">
        <v>23</v>
      </c>
      <c r="M14" s="40">
        <v>21</v>
      </c>
      <c r="N14" s="22">
        <f t="shared" si="0"/>
        <v>43</v>
      </c>
      <c r="O14" s="23">
        <f t="shared" si="1"/>
        <v>55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180"/>
    </row>
    <row r="15" spans="2:20" ht="30" customHeight="1">
      <c r="B15" s="18" t="s">
        <v>24</v>
      </c>
      <c r="C15" s="43" t="s">
        <v>258</v>
      </c>
      <c r="D15" s="43" t="s">
        <v>195</v>
      </c>
      <c r="E15" s="39">
        <v>21</v>
      </c>
      <c r="F15" s="19" t="s">
        <v>23</v>
      </c>
      <c r="G15" s="40">
        <v>6</v>
      </c>
      <c r="H15" s="39">
        <v>21</v>
      </c>
      <c r="I15" s="19" t="s">
        <v>23</v>
      </c>
      <c r="J15" s="40">
        <v>11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/>
    </row>
    <row r="16" spans="2:20" ht="30" customHeight="1">
      <c r="B16" s="18" t="s">
        <v>17</v>
      </c>
      <c r="C16" s="43" t="s">
        <v>289</v>
      </c>
      <c r="D16" s="43" t="s">
        <v>76</v>
      </c>
      <c r="E16" s="39">
        <v>21</v>
      </c>
      <c r="F16" s="19" t="s">
        <v>23</v>
      </c>
      <c r="G16" s="40">
        <v>10</v>
      </c>
      <c r="H16" s="39">
        <v>21</v>
      </c>
      <c r="I16" s="19" t="s">
        <v>23</v>
      </c>
      <c r="J16" s="40">
        <v>12</v>
      </c>
      <c r="K16" s="39"/>
      <c r="L16" s="19" t="s">
        <v>23</v>
      </c>
      <c r="M16" s="40"/>
      <c r="N16" s="22">
        <f>E16+H16+K16</f>
        <v>42</v>
      </c>
      <c r="O16" s="23">
        <f>G16+J16+M16</f>
        <v>22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TJ Slovan Karlovy Vary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365</v>
      </c>
      <c r="O18" s="27">
        <f t="shared" si="5"/>
        <v>290</v>
      </c>
      <c r="P18" s="26">
        <f t="shared" si="5"/>
        <v>13</v>
      </c>
      <c r="Q18" s="28">
        <f t="shared" si="5"/>
        <v>6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263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293</v>
      </c>
      <c r="T4" s="233"/>
    </row>
    <row r="5" spans="2:20" ht="19.5" customHeight="1">
      <c r="B5" s="6" t="s">
        <v>3</v>
      </c>
      <c r="C5" s="47"/>
      <c r="D5" s="236" t="s">
        <v>29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294</v>
      </c>
      <c r="T5" s="242"/>
    </row>
    <row r="6" spans="2:20" ht="19.5" customHeight="1" thickBot="1">
      <c r="B6" s="8" t="s">
        <v>4</v>
      </c>
      <c r="C6" s="9"/>
      <c r="D6" s="243" t="s">
        <v>295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36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SK Jupiter A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296</v>
      </c>
      <c r="D9" s="44" t="s">
        <v>204</v>
      </c>
      <c r="E9" s="39">
        <v>9</v>
      </c>
      <c r="F9" s="20" t="s">
        <v>23</v>
      </c>
      <c r="G9" s="40">
        <v>21</v>
      </c>
      <c r="H9" s="39">
        <v>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16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180"/>
    </row>
    <row r="10" spans="2:20" ht="30" customHeight="1">
      <c r="B10" s="18" t="s">
        <v>22</v>
      </c>
      <c r="C10" s="43" t="s">
        <v>298</v>
      </c>
      <c r="D10" s="43" t="s">
        <v>306</v>
      </c>
      <c r="E10" s="39">
        <v>21</v>
      </c>
      <c r="F10" s="19" t="s">
        <v>23</v>
      </c>
      <c r="G10" s="40">
        <v>12</v>
      </c>
      <c r="H10" s="39">
        <v>11</v>
      </c>
      <c r="I10" s="19" t="s">
        <v>23</v>
      </c>
      <c r="J10" s="40">
        <v>21</v>
      </c>
      <c r="K10" s="39">
        <v>9</v>
      </c>
      <c r="L10" s="19" t="s">
        <v>23</v>
      </c>
      <c r="M10" s="40">
        <v>21</v>
      </c>
      <c r="N10" s="22">
        <f t="shared" si="0"/>
        <v>41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180"/>
    </row>
    <row r="11" spans="2:20" ht="30" customHeight="1">
      <c r="B11" s="18" t="s">
        <v>21</v>
      </c>
      <c r="C11" s="43" t="s">
        <v>300</v>
      </c>
      <c r="D11" s="43" t="s">
        <v>208</v>
      </c>
      <c r="E11" s="39">
        <v>22</v>
      </c>
      <c r="F11" s="19" t="s">
        <v>23</v>
      </c>
      <c r="G11" s="40">
        <v>24</v>
      </c>
      <c r="H11" s="39">
        <v>21</v>
      </c>
      <c r="I11" s="19" t="s">
        <v>23</v>
      </c>
      <c r="J11" s="40">
        <v>18</v>
      </c>
      <c r="K11" s="39">
        <v>20</v>
      </c>
      <c r="L11" s="19" t="s">
        <v>23</v>
      </c>
      <c r="M11" s="40">
        <v>22</v>
      </c>
      <c r="N11" s="22">
        <f t="shared" si="0"/>
        <v>63</v>
      </c>
      <c r="O11" s="23">
        <f t="shared" si="1"/>
        <v>64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/>
    </row>
    <row r="12" spans="2:20" ht="30" customHeight="1">
      <c r="B12" s="18" t="s">
        <v>20</v>
      </c>
      <c r="C12" s="43" t="s">
        <v>302</v>
      </c>
      <c r="D12" s="43" t="s">
        <v>307</v>
      </c>
      <c r="E12" s="39">
        <v>21</v>
      </c>
      <c r="F12" s="19" t="s">
        <v>23</v>
      </c>
      <c r="G12" s="40">
        <v>18</v>
      </c>
      <c r="H12" s="39">
        <v>8</v>
      </c>
      <c r="I12" s="19" t="s">
        <v>23</v>
      </c>
      <c r="J12" s="40">
        <v>21</v>
      </c>
      <c r="K12" s="39">
        <v>25</v>
      </c>
      <c r="L12" s="19" t="s">
        <v>23</v>
      </c>
      <c r="M12" s="40">
        <v>23</v>
      </c>
      <c r="N12" s="22">
        <f t="shared" si="0"/>
        <v>54</v>
      </c>
      <c r="O12" s="23">
        <f t="shared" si="1"/>
        <v>62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180"/>
    </row>
    <row r="13" spans="2:20" ht="30" customHeight="1">
      <c r="B13" s="18" t="s">
        <v>19</v>
      </c>
      <c r="C13" s="43" t="s">
        <v>308</v>
      </c>
      <c r="D13" s="43" t="s">
        <v>213</v>
      </c>
      <c r="E13" s="39">
        <v>21</v>
      </c>
      <c r="F13" s="19" t="s">
        <v>23</v>
      </c>
      <c r="G13" s="40">
        <v>18</v>
      </c>
      <c r="H13" s="39">
        <v>12</v>
      </c>
      <c r="I13" s="19" t="s">
        <v>23</v>
      </c>
      <c r="J13" s="40">
        <v>21</v>
      </c>
      <c r="K13" s="39">
        <v>21</v>
      </c>
      <c r="L13" s="19" t="s">
        <v>23</v>
      </c>
      <c r="M13" s="40">
        <v>23</v>
      </c>
      <c r="N13" s="22">
        <f t="shared" si="0"/>
        <v>54</v>
      </c>
      <c r="O13" s="23">
        <f t="shared" si="1"/>
        <v>62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0"/>
    </row>
    <row r="14" spans="2:20" ht="30" customHeight="1">
      <c r="B14" s="18" t="s">
        <v>18</v>
      </c>
      <c r="C14" s="43" t="s">
        <v>257</v>
      </c>
      <c r="D14" s="43" t="s">
        <v>309</v>
      </c>
      <c r="E14" s="39">
        <v>15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180"/>
    </row>
    <row r="15" spans="2:20" ht="30" customHeight="1">
      <c r="B15" s="18" t="s">
        <v>24</v>
      </c>
      <c r="C15" s="43" t="s">
        <v>258</v>
      </c>
      <c r="D15" s="43" t="s">
        <v>214</v>
      </c>
      <c r="E15" s="39">
        <v>21</v>
      </c>
      <c r="F15" s="19" t="s">
        <v>23</v>
      </c>
      <c r="G15" s="40">
        <v>11</v>
      </c>
      <c r="H15" s="39">
        <v>21</v>
      </c>
      <c r="I15" s="19" t="s">
        <v>23</v>
      </c>
      <c r="J15" s="40">
        <v>12</v>
      </c>
      <c r="K15" s="39"/>
      <c r="L15" s="19" t="s">
        <v>23</v>
      </c>
      <c r="M15" s="40"/>
      <c r="N15" s="22">
        <f>E15+H15+K15</f>
        <v>42</v>
      </c>
      <c r="O15" s="23">
        <f>G15+J15+M15</f>
        <v>23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/>
    </row>
    <row r="16" spans="2:20" ht="30" customHeight="1">
      <c r="B16" s="18" t="s">
        <v>17</v>
      </c>
      <c r="C16" s="43" t="s">
        <v>289</v>
      </c>
      <c r="D16" s="43" t="s">
        <v>310</v>
      </c>
      <c r="E16" s="39">
        <v>21</v>
      </c>
      <c r="F16" s="19" t="s">
        <v>23</v>
      </c>
      <c r="G16" s="40">
        <v>0</v>
      </c>
      <c r="H16" s="39">
        <v>21</v>
      </c>
      <c r="I16" s="19" t="s">
        <v>23</v>
      </c>
      <c r="J16" s="40">
        <v>0</v>
      </c>
      <c r="K16" s="39"/>
      <c r="L16" s="19" t="s">
        <v>23</v>
      </c>
      <c r="M16" s="40"/>
      <c r="N16" s="22">
        <f>E16+H16+K16</f>
        <v>42</v>
      </c>
      <c r="O16" s="23">
        <f>G16+J16+M16</f>
        <v>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SK Jupiter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341</v>
      </c>
      <c r="O18" s="27">
        <f t="shared" si="5"/>
        <v>349</v>
      </c>
      <c r="P18" s="26">
        <f t="shared" si="5"/>
        <v>9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321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263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293</v>
      </c>
      <c r="T4" s="233"/>
    </row>
    <row r="5" spans="2:20" ht="19.5" customHeight="1">
      <c r="B5" s="6" t="s">
        <v>3</v>
      </c>
      <c r="C5" s="47"/>
      <c r="D5" s="236" t="s">
        <v>65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294</v>
      </c>
      <c r="T5" s="242"/>
    </row>
    <row r="6" spans="2:20" ht="19.5" customHeight="1" thickBot="1">
      <c r="B6" s="8" t="s">
        <v>4</v>
      </c>
      <c r="C6" s="9"/>
      <c r="D6" s="243" t="s">
        <v>295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36</v>
      </c>
      <c r="T6" s="38" t="s">
        <v>26</v>
      </c>
    </row>
    <row r="7" spans="2:20" ht="24.75" customHeight="1">
      <c r="B7" s="10"/>
      <c r="C7" s="11" t="str">
        <f>D4</f>
        <v>TJ Slovan Karlovy Vary</v>
      </c>
      <c r="D7" s="11" t="str">
        <f>D5</f>
        <v>TJ Sokol Doubravka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296</v>
      </c>
      <c r="D9" s="44" t="s">
        <v>311</v>
      </c>
      <c r="E9" s="39">
        <v>25</v>
      </c>
      <c r="F9" s="20" t="s">
        <v>23</v>
      </c>
      <c r="G9" s="40">
        <v>23</v>
      </c>
      <c r="H9" s="39">
        <v>16</v>
      </c>
      <c r="I9" s="20" t="s">
        <v>23</v>
      </c>
      <c r="J9" s="40">
        <v>21</v>
      </c>
      <c r="K9" s="39">
        <v>21</v>
      </c>
      <c r="L9" s="20" t="s">
        <v>23</v>
      </c>
      <c r="M9" s="40">
        <v>16</v>
      </c>
      <c r="N9" s="22">
        <f aca="true" t="shared" si="0" ref="N9:N17">E9+H9+K9</f>
        <v>62</v>
      </c>
      <c r="O9" s="23">
        <f aca="true" t="shared" si="1" ref="O9:O17">G9+J9+M9</f>
        <v>60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5">
        <f>IF(P9=2,1,0)</f>
        <v>1</v>
      </c>
      <c r="S9" s="21">
        <f>IF(Q9=2,1,0)</f>
        <v>0</v>
      </c>
      <c r="T9" s="180"/>
    </row>
    <row r="10" spans="2:20" ht="30" customHeight="1">
      <c r="B10" s="18" t="s">
        <v>22</v>
      </c>
      <c r="C10" s="43" t="s">
        <v>312</v>
      </c>
      <c r="D10" s="43" t="s">
        <v>313</v>
      </c>
      <c r="E10" s="39">
        <v>21</v>
      </c>
      <c r="F10" s="19" t="s">
        <v>23</v>
      </c>
      <c r="G10" s="40">
        <v>12</v>
      </c>
      <c r="H10" s="39">
        <v>21</v>
      </c>
      <c r="I10" s="19" t="s">
        <v>23</v>
      </c>
      <c r="J10" s="40">
        <v>8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20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/>
    </row>
    <row r="11" spans="2:20" ht="30" customHeight="1">
      <c r="B11" s="18" t="s">
        <v>21</v>
      </c>
      <c r="C11" s="43" t="s">
        <v>300</v>
      </c>
      <c r="D11" s="43" t="s">
        <v>314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15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0"/>
    </row>
    <row r="12" spans="2:20" ht="30" customHeight="1">
      <c r="B12" s="18" t="s">
        <v>20</v>
      </c>
      <c r="C12" s="43" t="s">
        <v>315</v>
      </c>
      <c r="D12" s="43" t="s">
        <v>316</v>
      </c>
      <c r="E12" s="39">
        <v>21</v>
      </c>
      <c r="F12" s="19" t="s">
        <v>23</v>
      </c>
      <c r="G12" s="40">
        <v>14</v>
      </c>
      <c r="H12" s="39">
        <v>8</v>
      </c>
      <c r="I12" s="19" t="s">
        <v>23</v>
      </c>
      <c r="J12" s="40">
        <v>21</v>
      </c>
      <c r="K12" s="39">
        <v>15</v>
      </c>
      <c r="L12" s="19" t="s">
        <v>23</v>
      </c>
      <c r="M12" s="40">
        <v>21</v>
      </c>
      <c r="N12" s="22">
        <f t="shared" si="0"/>
        <v>44</v>
      </c>
      <c r="O12" s="23">
        <f t="shared" si="1"/>
        <v>56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180"/>
    </row>
    <row r="13" spans="2:20" ht="30" customHeight="1">
      <c r="B13" s="18" t="s">
        <v>19</v>
      </c>
      <c r="C13" s="43" t="s">
        <v>308</v>
      </c>
      <c r="D13" s="43" t="s">
        <v>317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0"/>
    </row>
    <row r="14" spans="2:20" ht="30" customHeight="1">
      <c r="B14" s="18" t="s">
        <v>18</v>
      </c>
      <c r="C14" s="43" t="s">
        <v>305</v>
      </c>
      <c r="D14" s="43" t="s">
        <v>69</v>
      </c>
      <c r="E14" s="39">
        <v>19</v>
      </c>
      <c r="F14" s="19" t="s">
        <v>23</v>
      </c>
      <c r="G14" s="40">
        <v>21</v>
      </c>
      <c r="H14" s="39">
        <v>19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180"/>
    </row>
    <row r="15" spans="2:20" ht="30" customHeight="1">
      <c r="B15" s="18" t="s">
        <v>24</v>
      </c>
      <c r="C15" s="43" t="s">
        <v>258</v>
      </c>
      <c r="D15" s="43" t="s">
        <v>318</v>
      </c>
      <c r="E15" s="39">
        <v>21</v>
      </c>
      <c r="F15" s="19" t="s">
        <v>23</v>
      </c>
      <c r="G15" s="40">
        <v>12</v>
      </c>
      <c r="H15" s="39">
        <v>21</v>
      </c>
      <c r="I15" s="19" t="s">
        <v>23</v>
      </c>
      <c r="J15" s="40">
        <v>15</v>
      </c>
      <c r="K15" s="39"/>
      <c r="L15" s="19" t="s">
        <v>23</v>
      </c>
      <c r="M15" s="40"/>
      <c r="N15" s="22">
        <f>E15+H15+K15</f>
        <v>42</v>
      </c>
      <c r="O15" s="23">
        <f>G15+J15+M15</f>
        <v>27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0"/>
    </row>
    <row r="16" spans="2:20" ht="30" customHeight="1">
      <c r="B16" s="18" t="s">
        <v>17</v>
      </c>
      <c r="C16" s="43" t="s">
        <v>257</v>
      </c>
      <c r="D16" s="43" t="s">
        <v>319</v>
      </c>
      <c r="E16" s="39">
        <v>21</v>
      </c>
      <c r="F16" s="19" t="s">
        <v>23</v>
      </c>
      <c r="G16" s="40">
        <v>15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TJ Slovan Karlovy Vary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354</v>
      </c>
      <c r="O18" s="27">
        <f t="shared" si="5"/>
        <v>289</v>
      </c>
      <c r="P18" s="26">
        <f t="shared" si="5"/>
        <v>13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D3" sqref="D3:P3"/>
    </sheetView>
  </sheetViews>
  <sheetFormatPr defaultColWidth="9.00390625" defaultRowHeight="12.75"/>
  <cols>
    <col min="1" max="1" width="1.37890625" style="121" customWidth="1"/>
    <col min="2" max="2" width="10.75390625" style="121" customWidth="1"/>
    <col min="3" max="4" width="32.75390625" style="121" customWidth="1"/>
    <col min="5" max="5" width="3.75390625" style="121" customWidth="1"/>
    <col min="6" max="6" width="0.875" style="121" customWidth="1"/>
    <col min="7" max="8" width="3.75390625" style="121" customWidth="1"/>
    <col min="9" max="9" width="0.875" style="121" customWidth="1"/>
    <col min="10" max="11" width="3.75390625" style="121" customWidth="1"/>
    <col min="12" max="12" width="0.875" style="121" customWidth="1"/>
    <col min="13" max="13" width="3.75390625" style="121" customWidth="1"/>
    <col min="14" max="19" width="5.75390625" style="121" customWidth="1"/>
    <col min="20" max="20" width="15.00390625" style="121" customWidth="1"/>
    <col min="21" max="21" width="2.25390625" style="121" customWidth="1"/>
    <col min="22" max="16384" width="9.125" style="121" customWidth="1"/>
  </cols>
  <sheetData>
    <row r="1" ht="8.25" customHeight="1"/>
    <row r="2" spans="2:20" ht="27" thickBot="1">
      <c r="B2" s="213" t="s">
        <v>61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2:20" ht="19.5" customHeight="1" thickBot="1">
      <c r="B3" s="122" t="s">
        <v>0</v>
      </c>
      <c r="C3" s="123"/>
      <c r="D3" s="214" t="s">
        <v>96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 t="s">
        <v>45</v>
      </c>
      <c r="R3" s="215"/>
      <c r="S3" s="216" t="s">
        <v>97</v>
      </c>
      <c r="T3" s="216"/>
    </row>
    <row r="4" spans="2:20" ht="19.5" customHeight="1" thickTop="1">
      <c r="B4" s="124" t="s">
        <v>2</v>
      </c>
      <c r="C4" s="125"/>
      <c r="D4" s="217" t="s">
        <v>58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 t="s">
        <v>13</v>
      </c>
      <c r="R4" s="218"/>
      <c r="S4" s="219" t="s">
        <v>188</v>
      </c>
      <c r="T4" s="219"/>
    </row>
    <row r="5" spans="2:20" ht="19.5" customHeight="1">
      <c r="B5" s="124" t="s">
        <v>3</v>
      </c>
      <c r="C5" s="126"/>
      <c r="D5" s="207" t="s">
        <v>251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 t="s">
        <v>1</v>
      </c>
      <c r="R5" s="208"/>
      <c r="S5" s="209" t="s">
        <v>59</v>
      </c>
      <c r="T5" s="209"/>
    </row>
    <row r="6" spans="2:20" ht="19.5" customHeight="1" thickBot="1">
      <c r="B6" s="127" t="s">
        <v>4</v>
      </c>
      <c r="C6" s="128"/>
      <c r="D6" s="210" t="s">
        <v>74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129"/>
      <c r="R6" s="130"/>
      <c r="S6" s="131" t="s">
        <v>35</v>
      </c>
      <c r="T6" s="132" t="s">
        <v>26</v>
      </c>
    </row>
    <row r="7" spans="2:20" ht="24.75" customHeight="1">
      <c r="B7" s="133"/>
      <c r="C7" s="134" t="str">
        <f>D4</f>
        <v>TJ SPARTAK CHRÁST</v>
      </c>
      <c r="D7" s="134" t="str">
        <f>D5</f>
        <v>TJ SLOVAN KARLOVY VARY</v>
      </c>
      <c r="E7" s="211" t="s">
        <v>5</v>
      </c>
      <c r="F7" s="211"/>
      <c r="G7" s="211"/>
      <c r="H7" s="211"/>
      <c r="I7" s="211"/>
      <c r="J7" s="211"/>
      <c r="K7" s="211"/>
      <c r="L7" s="211"/>
      <c r="M7" s="211"/>
      <c r="N7" s="212" t="s">
        <v>14</v>
      </c>
      <c r="O7" s="212"/>
      <c r="P7" s="212" t="s">
        <v>15</v>
      </c>
      <c r="Q7" s="212"/>
      <c r="R7" s="212" t="s">
        <v>16</v>
      </c>
      <c r="S7" s="212"/>
      <c r="T7" s="135" t="s">
        <v>6</v>
      </c>
    </row>
    <row r="8" spans="2:20" ht="9.75" customHeight="1" thickBot="1">
      <c r="B8" s="136"/>
      <c r="C8" s="137"/>
      <c r="D8" s="138"/>
      <c r="E8" s="205">
        <v>1</v>
      </c>
      <c r="F8" s="205"/>
      <c r="G8" s="205"/>
      <c r="H8" s="205">
        <v>2</v>
      </c>
      <c r="I8" s="205"/>
      <c r="J8" s="205"/>
      <c r="K8" s="205">
        <v>3</v>
      </c>
      <c r="L8" s="205"/>
      <c r="M8" s="205"/>
      <c r="N8" s="139"/>
      <c r="O8" s="140"/>
      <c r="P8" s="139"/>
      <c r="Q8" s="140"/>
      <c r="R8" s="139"/>
      <c r="S8" s="140"/>
      <c r="T8" s="141"/>
    </row>
    <row r="9" spans="2:20" ht="30" customHeight="1" thickTop="1">
      <c r="B9" s="142" t="s">
        <v>25</v>
      </c>
      <c r="C9" s="143" t="s">
        <v>189</v>
      </c>
      <c r="D9" s="144" t="s">
        <v>252</v>
      </c>
      <c r="E9" s="145">
        <v>21</v>
      </c>
      <c r="F9" s="146" t="s">
        <v>23</v>
      </c>
      <c r="G9" s="147">
        <v>18</v>
      </c>
      <c r="H9" s="145">
        <v>21</v>
      </c>
      <c r="I9" s="146" t="s">
        <v>23</v>
      </c>
      <c r="J9" s="147">
        <v>10</v>
      </c>
      <c r="K9" s="145"/>
      <c r="L9" s="146" t="s">
        <v>23</v>
      </c>
      <c r="M9" s="147"/>
      <c r="N9" s="148">
        <f aca="true" t="shared" si="0" ref="N9:N17">E9+H9+K9</f>
        <v>42</v>
      </c>
      <c r="O9" s="149">
        <f aca="true" t="shared" si="1" ref="O9:O17">G9+J9+M9</f>
        <v>28</v>
      </c>
      <c r="P9" s="150">
        <f aca="true" t="shared" si="2" ref="P9:P17">IF(E9&gt;G9,1,0)+IF(H9&gt;J9,1,0)+IF(K9&gt;M9,1,0)</f>
        <v>2</v>
      </c>
      <c r="Q9" s="151">
        <f aca="true" t="shared" si="3" ref="Q9:Q17">IF(E9&lt;G9,1,0)+IF(H9&lt;J9,1,0)+IF(K9&lt;M9,1,0)</f>
        <v>0</v>
      </c>
      <c r="R9" s="152">
        <f>IF(P9=2,1,0)</f>
        <v>1</v>
      </c>
      <c r="S9" s="153">
        <f>IF(Q9=2,1,0)</f>
        <v>0</v>
      </c>
      <c r="T9" s="154"/>
    </row>
    <row r="10" spans="2:20" ht="30" customHeight="1">
      <c r="B10" s="142" t="s">
        <v>22</v>
      </c>
      <c r="C10" s="143" t="s">
        <v>125</v>
      </c>
      <c r="D10" s="144" t="s">
        <v>253</v>
      </c>
      <c r="E10" s="145">
        <v>21</v>
      </c>
      <c r="F10" s="151" t="s">
        <v>23</v>
      </c>
      <c r="G10" s="147">
        <v>11</v>
      </c>
      <c r="H10" s="145">
        <v>21</v>
      </c>
      <c r="I10" s="151" t="s">
        <v>23</v>
      </c>
      <c r="J10" s="147">
        <v>10</v>
      </c>
      <c r="K10" s="145"/>
      <c r="L10" s="151" t="s">
        <v>23</v>
      </c>
      <c r="M10" s="147"/>
      <c r="N10" s="148">
        <f t="shared" si="0"/>
        <v>42</v>
      </c>
      <c r="O10" s="149">
        <f t="shared" si="1"/>
        <v>21</v>
      </c>
      <c r="P10" s="150">
        <f t="shared" si="2"/>
        <v>2</v>
      </c>
      <c r="Q10" s="151">
        <f t="shared" si="3"/>
        <v>0</v>
      </c>
      <c r="R10" s="155">
        <f aca="true" t="shared" si="4" ref="R10:S17">IF(P10=2,1,0)</f>
        <v>1</v>
      </c>
      <c r="S10" s="153">
        <f t="shared" si="4"/>
        <v>0</v>
      </c>
      <c r="T10" s="154"/>
    </row>
    <row r="11" spans="2:20" ht="30" customHeight="1">
      <c r="B11" s="142" t="s">
        <v>21</v>
      </c>
      <c r="C11" s="143" t="s">
        <v>127</v>
      </c>
      <c r="D11" s="143" t="s">
        <v>254</v>
      </c>
      <c r="E11" s="145">
        <v>21</v>
      </c>
      <c r="F11" s="151" t="s">
        <v>23</v>
      </c>
      <c r="G11" s="147">
        <v>14</v>
      </c>
      <c r="H11" s="145">
        <v>18</v>
      </c>
      <c r="I11" s="151" t="s">
        <v>23</v>
      </c>
      <c r="J11" s="147">
        <v>21</v>
      </c>
      <c r="K11" s="145">
        <v>21</v>
      </c>
      <c r="L11" s="151" t="s">
        <v>23</v>
      </c>
      <c r="M11" s="147">
        <v>14</v>
      </c>
      <c r="N11" s="148">
        <f t="shared" si="0"/>
        <v>60</v>
      </c>
      <c r="O11" s="149">
        <f t="shared" si="1"/>
        <v>49</v>
      </c>
      <c r="P11" s="150">
        <f t="shared" si="2"/>
        <v>2</v>
      </c>
      <c r="Q11" s="151">
        <f t="shared" si="3"/>
        <v>1</v>
      </c>
      <c r="R11" s="155">
        <f t="shared" si="4"/>
        <v>1</v>
      </c>
      <c r="S11" s="153">
        <f t="shared" si="4"/>
        <v>0</v>
      </c>
      <c r="T11" s="154"/>
    </row>
    <row r="12" spans="2:20" ht="30" customHeight="1">
      <c r="B12" s="142" t="s">
        <v>20</v>
      </c>
      <c r="C12" s="143" t="s">
        <v>129</v>
      </c>
      <c r="D12" s="143" t="s">
        <v>255</v>
      </c>
      <c r="E12" s="145">
        <v>15</v>
      </c>
      <c r="F12" s="151" t="s">
        <v>23</v>
      </c>
      <c r="G12" s="147">
        <v>21</v>
      </c>
      <c r="H12" s="145">
        <v>21</v>
      </c>
      <c r="I12" s="151" t="s">
        <v>23</v>
      </c>
      <c r="J12" s="147">
        <v>14</v>
      </c>
      <c r="K12" s="145">
        <v>21</v>
      </c>
      <c r="L12" s="151" t="s">
        <v>23</v>
      </c>
      <c r="M12" s="147">
        <v>15</v>
      </c>
      <c r="N12" s="148">
        <f t="shared" si="0"/>
        <v>57</v>
      </c>
      <c r="O12" s="149">
        <f t="shared" si="1"/>
        <v>50</v>
      </c>
      <c r="P12" s="150">
        <f t="shared" si="2"/>
        <v>2</v>
      </c>
      <c r="Q12" s="151">
        <f t="shared" si="3"/>
        <v>1</v>
      </c>
      <c r="R12" s="155">
        <f t="shared" si="4"/>
        <v>1</v>
      </c>
      <c r="S12" s="153">
        <f t="shared" si="4"/>
        <v>0</v>
      </c>
      <c r="T12" s="154"/>
    </row>
    <row r="13" spans="2:20" ht="30" customHeight="1">
      <c r="B13" s="142" t="s">
        <v>19</v>
      </c>
      <c r="C13" s="143" t="s">
        <v>131</v>
      </c>
      <c r="D13" s="143" t="s">
        <v>256</v>
      </c>
      <c r="E13" s="145">
        <v>16</v>
      </c>
      <c r="F13" s="151" t="s">
        <v>23</v>
      </c>
      <c r="G13" s="147">
        <v>21</v>
      </c>
      <c r="H13" s="145">
        <v>21</v>
      </c>
      <c r="I13" s="151" t="s">
        <v>23</v>
      </c>
      <c r="J13" s="147">
        <v>15</v>
      </c>
      <c r="K13" s="145">
        <v>22</v>
      </c>
      <c r="L13" s="151" t="s">
        <v>23</v>
      </c>
      <c r="M13" s="147">
        <v>20</v>
      </c>
      <c r="N13" s="148">
        <f t="shared" si="0"/>
        <v>59</v>
      </c>
      <c r="O13" s="149">
        <f t="shared" si="1"/>
        <v>56</v>
      </c>
      <c r="P13" s="150">
        <f t="shared" si="2"/>
        <v>2</v>
      </c>
      <c r="Q13" s="151">
        <f t="shared" si="3"/>
        <v>1</v>
      </c>
      <c r="R13" s="155">
        <f t="shared" si="4"/>
        <v>1</v>
      </c>
      <c r="S13" s="153">
        <f t="shared" si="4"/>
        <v>0</v>
      </c>
      <c r="T13" s="154"/>
    </row>
    <row r="14" spans="2:20" ht="30" customHeight="1">
      <c r="B14" s="142" t="s">
        <v>18</v>
      </c>
      <c r="C14" s="143" t="s">
        <v>72</v>
      </c>
      <c r="D14" s="143" t="s">
        <v>257</v>
      </c>
      <c r="E14" s="145">
        <v>15</v>
      </c>
      <c r="F14" s="151" t="s">
        <v>23</v>
      </c>
      <c r="G14" s="147">
        <v>21</v>
      </c>
      <c r="H14" s="145">
        <v>17</v>
      </c>
      <c r="I14" s="151" t="s">
        <v>23</v>
      </c>
      <c r="J14" s="147">
        <v>21</v>
      </c>
      <c r="K14" s="145"/>
      <c r="L14" s="151" t="s">
        <v>23</v>
      </c>
      <c r="M14" s="147"/>
      <c r="N14" s="148">
        <f t="shared" si="0"/>
        <v>32</v>
      </c>
      <c r="O14" s="149">
        <f t="shared" si="1"/>
        <v>42</v>
      </c>
      <c r="P14" s="150">
        <f t="shared" si="2"/>
        <v>0</v>
      </c>
      <c r="Q14" s="151">
        <f t="shared" si="3"/>
        <v>2</v>
      </c>
      <c r="R14" s="155">
        <f t="shared" si="4"/>
        <v>0</v>
      </c>
      <c r="S14" s="153">
        <f t="shared" si="4"/>
        <v>1</v>
      </c>
      <c r="T14" s="154"/>
    </row>
    <row r="15" spans="2:20" ht="30" customHeight="1">
      <c r="B15" s="142" t="s">
        <v>24</v>
      </c>
      <c r="C15" s="143" t="s">
        <v>190</v>
      </c>
      <c r="D15" s="143" t="s">
        <v>258</v>
      </c>
      <c r="E15" s="145">
        <v>21</v>
      </c>
      <c r="F15" s="151" t="s">
        <v>23</v>
      </c>
      <c r="G15" s="147">
        <v>16</v>
      </c>
      <c r="H15" s="145">
        <v>14</v>
      </c>
      <c r="I15" s="151" t="s">
        <v>23</v>
      </c>
      <c r="J15" s="147">
        <v>21</v>
      </c>
      <c r="K15" s="145">
        <v>10</v>
      </c>
      <c r="L15" s="151" t="s">
        <v>23</v>
      </c>
      <c r="M15" s="147">
        <v>21</v>
      </c>
      <c r="N15" s="148">
        <f>E15+H15+K15</f>
        <v>45</v>
      </c>
      <c r="O15" s="149">
        <f>G15+J15+M15</f>
        <v>58</v>
      </c>
      <c r="P15" s="150">
        <f>IF(E15&gt;G15,1,0)+IF(H15&gt;J15,1,0)+IF(K15&gt;M15,1,0)</f>
        <v>1</v>
      </c>
      <c r="Q15" s="151">
        <f>IF(E15&lt;G15,1,0)+IF(H15&lt;J15,1,0)+IF(K15&lt;M15,1,0)</f>
        <v>2</v>
      </c>
      <c r="R15" s="155">
        <f>IF(P15=2,1,0)</f>
        <v>0</v>
      </c>
      <c r="S15" s="153">
        <f>IF(Q15=2,1,0)</f>
        <v>1</v>
      </c>
      <c r="T15" s="154"/>
    </row>
    <row r="16" spans="2:20" ht="30" customHeight="1">
      <c r="B16" s="142" t="s">
        <v>17</v>
      </c>
      <c r="C16" s="143" t="s">
        <v>191</v>
      </c>
      <c r="D16" s="143" t="s">
        <v>259</v>
      </c>
      <c r="E16" s="145">
        <v>16</v>
      </c>
      <c r="F16" s="151" t="s">
        <v>23</v>
      </c>
      <c r="G16" s="147">
        <v>21</v>
      </c>
      <c r="H16" s="145">
        <v>10</v>
      </c>
      <c r="I16" s="151" t="s">
        <v>23</v>
      </c>
      <c r="J16" s="147">
        <v>21</v>
      </c>
      <c r="K16" s="145"/>
      <c r="L16" s="151" t="s">
        <v>23</v>
      </c>
      <c r="M16" s="147"/>
      <c r="N16" s="148">
        <f>E16+H16+K16</f>
        <v>26</v>
      </c>
      <c r="O16" s="149">
        <f>G16+J16+M16</f>
        <v>42</v>
      </c>
      <c r="P16" s="150">
        <f>IF(E16&gt;G16,1,0)+IF(H16&gt;J16,1,0)+IF(K16&gt;M16,1,0)</f>
        <v>0</v>
      </c>
      <c r="Q16" s="151">
        <f>IF(E16&lt;G16,1,0)+IF(H16&lt;J16,1,0)+IF(K16&lt;M16,1,0)</f>
        <v>2</v>
      </c>
      <c r="R16" s="155">
        <f>IF(P16=2,1,0)</f>
        <v>0</v>
      </c>
      <c r="S16" s="153">
        <f>IF(Q16=2,1,0)</f>
        <v>1</v>
      </c>
      <c r="T16" s="154"/>
    </row>
    <row r="17" spans="2:20" ht="30" customHeight="1" thickBot="1">
      <c r="B17" s="156"/>
      <c r="C17" s="157"/>
      <c r="D17" s="157"/>
      <c r="E17" s="158"/>
      <c r="F17" s="159" t="s">
        <v>23</v>
      </c>
      <c r="G17" s="160"/>
      <c r="H17" s="158"/>
      <c r="I17" s="159" t="s">
        <v>23</v>
      </c>
      <c r="J17" s="160"/>
      <c r="K17" s="158"/>
      <c r="L17" s="159" t="s">
        <v>23</v>
      </c>
      <c r="M17" s="160"/>
      <c r="N17" s="161">
        <f t="shared" si="0"/>
        <v>0</v>
      </c>
      <c r="O17" s="162">
        <f t="shared" si="1"/>
        <v>0</v>
      </c>
      <c r="P17" s="163">
        <f t="shared" si="2"/>
        <v>0</v>
      </c>
      <c r="Q17" s="159">
        <f t="shared" si="3"/>
        <v>0</v>
      </c>
      <c r="R17" s="164">
        <f t="shared" si="4"/>
        <v>0</v>
      </c>
      <c r="S17" s="165">
        <f t="shared" si="4"/>
        <v>0</v>
      </c>
      <c r="T17" s="166"/>
    </row>
    <row r="18" spans="2:20" ht="34.5" customHeight="1" thickBot="1">
      <c r="B18" s="167" t="s">
        <v>7</v>
      </c>
      <c r="C18" s="206" t="str">
        <f>IF(R18&gt;S18,D4,IF(S18&gt;R18,D5,"remíza"))</f>
        <v>TJ SPARTAK CHRÁST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68">
        <f aca="true" t="shared" si="5" ref="N18:S18">SUM(N9:N17)</f>
        <v>363</v>
      </c>
      <c r="O18" s="169">
        <f t="shared" si="5"/>
        <v>346</v>
      </c>
      <c r="P18" s="168">
        <f t="shared" si="5"/>
        <v>11</v>
      </c>
      <c r="Q18" s="170">
        <f t="shared" si="5"/>
        <v>9</v>
      </c>
      <c r="R18" s="168">
        <f t="shared" si="5"/>
        <v>5</v>
      </c>
      <c r="S18" s="169">
        <f t="shared" si="5"/>
        <v>3</v>
      </c>
      <c r="T18" s="171"/>
    </row>
    <row r="19" spans="2:20" ht="15">
      <c r="B19" s="172"/>
      <c r="C19" s="173"/>
      <c r="D19" s="17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4" t="s">
        <v>8</v>
      </c>
    </row>
    <row r="20" spans="2:20" ht="12.75">
      <c r="B20" s="55" t="s">
        <v>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12.7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19.5" customHeight="1">
      <c r="B22" s="31" t="s">
        <v>10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</row>
    <row r="23" spans="2:20" ht="19.5" customHeight="1">
      <c r="B23" s="3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2:20" ht="12.7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</row>
    <row r="25" spans="2:21" ht="12.75">
      <c r="B25" s="33" t="s">
        <v>11</v>
      </c>
      <c r="C25" s="173"/>
      <c r="D25" s="177"/>
      <c r="E25" s="33" t="s">
        <v>12</v>
      </c>
      <c r="F25" s="33"/>
      <c r="G25" s="33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2:21" ht="12.75">
      <c r="B26" s="179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2:21" ht="12.75">
      <c r="B27" s="179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21" ht="12.75">
      <c r="B28" s="179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  <row r="29" spans="2:21" ht="12.75">
      <c r="B29" s="3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</row>
    <row r="30" spans="2:21" ht="12.75">
      <c r="B30" s="17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188</v>
      </c>
      <c r="T4" s="233"/>
    </row>
    <row r="5" spans="2:20" ht="19.5" customHeight="1">
      <c r="B5" s="6" t="s">
        <v>3</v>
      </c>
      <c r="C5" s="47"/>
      <c r="D5" s="236" t="s">
        <v>66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201</v>
      </c>
      <c r="T5" s="242"/>
    </row>
    <row r="6" spans="2:20" ht="19.5" customHeight="1" thickBot="1">
      <c r="B6" s="8" t="s">
        <v>4</v>
      </c>
      <c r="C6" s="9"/>
      <c r="D6" s="243" t="s">
        <v>202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216</v>
      </c>
      <c r="D9" s="44" t="s">
        <v>217</v>
      </c>
      <c r="E9" s="39">
        <v>21</v>
      </c>
      <c r="F9" s="20" t="s">
        <v>23</v>
      </c>
      <c r="G9" s="40">
        <v>19</v>
      </c>
      <c r="H9" s="39">
        <v>10</v>
      </c>
      <c r="I9" s="20" t="s">
        <v>23</v>
      </c>
      <c r="J9" s="40">
        <v>21</v>
      </c>
      <c r="K9" s="39">
        <v>18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61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218</v>
      </c>
      <c r="D10" s="43" t="s">
        <v>219</v>
      </c>
      <c r="E10" s="39">
        <v>21</v>
      </c>
      <c r="F10" s="19" t="s">
        <v>23</v>
      </c>
      <c r="G10" s="40">
        <v>10</v>
      </c>
      <c r="H10" s="39">
        <v>21</v>
      </c>
      <c r="I10" s="19" t="s">
        <v>23</v>
      </c>
      <c r="J10" s="40">
        <v>16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26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207</v>
      </c>
      <c r="D11" s="43" t="s">
        <v>220</v>
      </c>
      <c r="E11" s="39">
        <v>13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13</v>
      </c>
      <c r="L11" s="19" t="s">
        <v>23</v>
      </c>
      <c r="M11" s="40">
        <v>21</v>
      </c>
      <c r="N11" s="22">
        <f t="shared" si="0"/>
        <v>47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221</v>
      </c>
      <c r="D12" s="43" t="s">
        <v>222</v>
      </c>
      <c r="E12" s="39">
        <v>21</v>
      </c>
      <c r="F12" s="19" t="s">
        <v>23</v>
      </c>
      <c r="G12" s="40">
        <v>12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47</v>
      </c>
      <c r="D13" s="43" t="s">
        <v>224</v>
      </c>
      <c r="E13" s="39">
        <v>21</v>
      </c>
      <c r="F13" s="19" t="s">
        <v>23</v>
      </c>
      <c r="G13" s="40">
        <v>12</v>
      </c>
      <c r="H13" s="39">
        <v>21</v>
      </c>
      <c r="I13" s="19" t="s">
        <v>23</v>
      </c>
      <c r="J13" s="40">
        <v>16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55</v>
      </c>
      <c r="D14" s="43" t="s">
        <v>78</v>
      </c>
      <c r="E14" s="39">
        <v>12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14</v>
      </c>
      <c r="K14" s="39">
        <v>19</v>
      </c>
      <c r="L14" s="19" t="s">
        <v>23</v>
      </c>
      <c r="M14" s="40">
        <v>21</v>
      </c>
      <c r="N14" s="22">
        <f t="shared" si="0"/>
        <v>52</v>
      </c>
      <c r="O14" s="23">
        <f t="shared" si="1"/>
        <v>56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46</v>
      </c>
      <c r="D15" s="43" t="s">
        <v>195</v>
      </c>
      <c r="E15" s="39">
        <v>22</v>
      </c>
      <c r="F15" s="19" t="s">
        <v>23</v>
      </c>
      <c r="G15" s="40">
        <v>20</v>
      </c>
      <c r="H15" s="39">
        <v>21</v>
      </c>
      <c r="I15" s="19" t="s">
        <v>23</v>
      </c>
      <c r="J15" s="40">
        <v>23</v>
      </c>
      <c r="K15" s="39">
        <v>22</v>
      </c>
      <c r="L15" s="19" t="s">
        <v>23</v>
      </c>
      <c r="M15" s="40">
        <v>20</v>
      </c>
      <c r="N15" s="22">
        <f>E15+H15+K15</f>
        <v>65</v>
      </c>
      <c r="O15" s="23">
        <f>G15+J15+M15</f>
        <v>63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71</v>
      </c>
      <c r="D16" s="43" t="s">
        <v>76</v>
      </c>
      <c r="E16" s="39">
        <v>14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23</v>
      </c>
      <c r="K16" s="39"/>
      <c r="L16" s="19" t="s">
        <v>23</v>
      </c>
      <c r="M16" s="40"/>
      <c r="N16" s="22">
        <f>E16+H16+K16</f>
        <v>35</v>
      </c>
      <c r="O16" s="23">
        <f>G16+J16+M16</f>
        <v>44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remíza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374</v>
      </c>
      <c r="O18" s="27">
        <f t="shared" si="5"/>
        <v>361</v>
      </c>
      <c r="P18" s="26">
        <f t="shared" si="5"/>
        <v>11</v>
      </c>
      <c r="Q18" s="28">
        <f t="shared" si="5"/>
        <v>9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223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67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188</v>
      </c>
      <c r="T4" s="233"/>
    </row>
    <row r="5" spans="2:20" ht="19.5" customHeight="1">
      <c r="B5" s="6" t="s">
        <v>3</v>
      </c>
      <c r="C5" s="47"/>
      <c r="D5" s="236" t="s">
        <v>65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94</v>
      </c>
      <c r="T5" s="242"/>
    </row>
    <row r="6" spans="2:20" ht="19.5" customHeight="1" thickBot="1">
      <c r="B6" s="8" t="s">
        <v>4</v>
      </c>
      <c r="C6" s="9"/>
      <c r="D6" s="243" t="s">
        <v>243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Sokol Doubravka B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225</v>
      </c>
      <c r="D9" s="44" t="s">
        <v>226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0" t="s">
        <v>102</v>
      </c>
    </row>
    <row r="10" spans="2:20" ht="30" customHeight="1">
      <c r="B10" s="18" t="s">
        <v>22</v>
      </c>
      <c r="C10" s="43" t="s">
        <v>227</v>
      </c>
      <c r="D10" s="43" t="s">
        <v>228</v>
      </c>
      <c r="E10" s="39">
        <v>21</v>
      </c>
      <c r="F10" s="19" t="s">
        <v>23</v>
      </c>
      <c r="G10" s="40">
        <v>12</v>
      </c>
      <c r="H10" s="39">
        <v>21</v>
      </c>
      <c r="I10" s="19" t="s">
        <v>23</v>
      </c>
      <c r="J10" s="40">
        <v>15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0" t="s">
        <v>229</v>
      </c>
    </row>
    <row r="11" spans="2:20" ht="30" customHeight="1">
      <c r="B11" s="18" t="s">
        <v>21</v>
      </c>
      <c r="C11" s="43" t="s">
        <v>230</v>
      </c>
      <c r="D11" s="43" t="s">
        <v>231</v>
      </c>
      <c r="E11" s="39">
        <v>19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38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0" t="s">
        <v>102</v>
      </c>
    </row>
    <row r="12" spans="2:20" ht="30" customHeight="1">
      <c r="B12" s="18" t="s">
        <v>20</v>
      </c>
      <c r="C12" s="43" t="s">
        <v>232</v>
      </c>
      <c r="D12" s="43" t="s">
        <v>233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7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0" t="s">
        <v>229</v>
      </c>
    </row>
    <row r="13" spans="2:20" ht="30" customHeight="1">
      <c r="B13" s="18" t="s">
        <v>19</v>
      </c>
      <c r="C13" s="43" t="s">
        <v>234</v>
      </c>
      <c r="D13" s="43" t="s">
        <v>69</v>
      </c>
      <c r="E13" s="39">
        <v>21</v>
      </c>
      <c r="F13" s="19" t="s">
        <v>23</v>
      </c>
      <c r="G13" s="40">
        <v>23</v>
      </c>
      <c r="H13" s="39">
        <v>16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37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180" t="s">
        <v>102</v>
      </c>
    </row>
    <row r="14" spans="2:20" ht="30" customHeight="1">
      <c r="B14" s="18" t="s">
        <v>18</v>
      </c>
      <c r="C14" s="43" t="s">
        <v>235</v>
      </c>
      <c r="D14" s="43" t="s">
        <v>57</v>
      </c>
      <c r="E14" s="39">
        <v>21</v>
      </c>
      <c r="F14" s="19" t="s">
        <v>23</v>
      </c>
      <c r="G14" s="40">
        <v>10</v>
      </c>
      <c r="H14" s="39">
        <v>21</v>
      </c>
      <c r="I14" s="19" t="s">
        <v>23</v>
      </c>
      <c r="J14" s="40">
        <v>11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0" t="s">
        <v>229</v>
      </c>
    </row>
    <row r="15" spans="2:20" ht="30" customHeight="1">
      <c r="B15" s="18" t="s">
        <v>24</v>
      </c>
      <c r="C15" s="43" t="s">
        <v>236</v>
      </c>
      <c r="D15" s="43" t="s">
        <v>175</v>
      </c>
      <c r="E15" s="39">
        <v>18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16</v>
      </c>
      <c r="K15" s="39">
        <v>21</v>
      </c>
      <c r="L15" s="19" t="s">
        <v>23</v>
      </c>
      <c r="M15" s="40">
        <v>18</v>
      </c>
      <c r="N15" s="22">
        <f>E15+H15+K15</f>
        <v>60</v>
      </c>
      <c r="O15" s="23">
        <f>G15+J15+M15</f>
        <v>55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180" t="s">
        <v>102</v>
      </c>
    </row>
    <row r="16" spans="2:20" ht="30" customHeight="1">
      <c r="B16" s="18" t="s">
        <v>17</v>
      </c>
      <c r="C16" s="43" t="s">
        <v>237</v>
      </c>
      <c r="D16" s="43" t="s">
        <v>238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0" t="s">
        <v>229</v>
      </c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Keramika Chlumčany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345</v>
      </c>
      <c r="O18" s="27">
        <f t="shared" si="5"/>
        <v>267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20" t="s">
        <v>61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2:20" ht="19.5" customHeight="1" thickBot="1">
      <c r="B3" s="5" t="s">
        <v>0</v>
      </c>
      <c r="C3" s="46"/>
      <c r="D3" s="221" t="s">
        <v>96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4" t="s">
        <v>45</v>
      </c>
      <c r="R3" s="225"/>
      <c r="S3" s="221" t="s">
        <v>97</v>
      </c>
      <c r="T3" s="226"/>
    </row>
    <row r="4" spans="2:20" ht="19.5" customHeight="1" thickTop="1">
      <c r="B4" s="6" t="s">
        <v>2</v>
      </c>
      <c r="C4" s="7"/>
      <c r="D4" s="227" t="s">
        <v>48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30" t="s">
        <v>13</v>
      </c>
      <c r="R4" s="231"/>
      <c r="S4" s="232" t="s">
        <v>188</v>
      </c>
      <c r="T4" s="233"/>
    </row>
    <row r="5" spans="2:20" ht="19.5" customHeight="1">
      <c r="B5" s="6" t="s">
        <v>3</v>
      </c>
      <c r="C5" s="47"/>
      <c r="D5" s="236" t="s">
        <v>29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39" t="s">
        <v>1</v>
      </c>
      <c r="R5" s="240"/>
      <c r="S5" s="241" t="s">
        <v>201</v>
      </c>
      <c r="T5" s="242"/>
    </row>
    <row r="6" spans="2:20" ht="19.5" customHeight="1" thickBot="1">
      <c r="B6" s="8" t="s">
        <v>4</v>
      </c>
      <c r="C6" s="9"/>
      <c r="D6" s="243" t="s">
        <v>202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5"/>
      <c r="Q6" s="48"/>
      <c r="R6" s="49"/>
      <c r="S6" s="91" t="s">
        <v>35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246" t="s">
        <v>5</v>
      </c>
      <c r="F7" s="247"/>
      <c r="G7" s="247"/>
      <c r="H7" s="247"/>
      <c r="I7" s="247"/>
      <c r="J7" s="247"/>
      <c r="K7" s="247"/>
      <c r="L7" s="247"/>
      <c r="M7" s="248"/>
      <c r="N7" s="249" t="s">
        <v>14</v>
      </c>
      <c r="O7" s="250"/>
      <c r="P7" s="249" t="s">
        <v>15</v>
      </c>
      <c r="Q7" s="250"/>
      <c r="R7" s="249" t="s">
        <v>16</v>
      </c>
      <c r="S7" s="25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203</v>
      </c>
      <c r="D9" s="44" t="s">
        <v>204</v>
      </c>
      <c r="E9" s="39">
        <v>13</v>
      </c>
      <c r="F9" s="20" t="s">
        <v>23</v>
      </c>
      <c r="G9" s="40">
        <v>21</v>
      </c>
      <c r="H9" s="39">
        <v>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7">E9+H9+K9</f>
        <v>19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205</v>
      </c>
      <c r="D10" s="43" t="s">
        <v>206</v>
      </c>
      <c r="E10" s="39">
        <v>10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23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44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207</v>
      </c>
      <c r="D11" s="43" t="s">
        <v>208</v>
      </c>
      <c r="E11" s="39">
        <v>16</v>
      </c>
      <c r="F11" s="19" t="s">
        <v>23</v>
      </c>
      <c r="G11" s="40">
        <v>21</v>
      </c>
      <c r="H11" s="39">
        <v>13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209</v>
      </c>
      <c r="D12" s="43" t="s">
        <v>210</v>
      </c>
      <c r="E12" s="39">
        <v>15</v>
      </c>
      <c r="F12" s="19" t="s">
        <v>23</v>
      </c>
      <c r="G12" s="40">
        <v>21</v>
      </c>
      <c r="H12" s="39">
        <v>15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211</v>
      </c>
      <c r="D13" s="43" t="s">
        <v>212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47</v>
      </c>
      <c r="D14" s="43" t="s">
        <v>213</v>
      </c>
      <c r="E14" s="39">
        <v>14</v>
      </c>
      <c r="F14" s="19" t="s">
        <v>23</v>
      </c>
      <c r="G14" s="40">
        <v>21</v>
      </c>
      <c r="H14" s="39">
        <v>21</v>
      </c>
      <c r="I14" s="19" t="s">
        <v>23</v>
      </c>
      <c r="J14" s="40">
        <v>19</v>
      </c>
      <c r="K14" s="39">
        <v>21</v>
      </c>
      <c r="L14" s="19" t="s">
        <v>23</v>
      </c>
      <c r="M14" s="40">
        <v>18</v>
      </c>
      <c r="N14" s="22">
        <f t="shared" si="0"/>
        <v>56</v>
      </c>
      <c r="O14" s="23">
        <f t="shared" si="1"/>
        <v>58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46</v>
      </c>
      <c r="D15" s="43" t="s">
        <v>214</v>
      </c>
      <c r="E15" s="39">
        <v>14</v>
      </c>
      <c r="F15" s="19" t="s">
        <v>23</v>
      </c>
      <c r="G15" s="40">
        <v>21</v>
      </c>
      <c r="H15" s="39">
        <v>17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31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55</v>
      </c>
      <c r="D16" s="43" t="s">
        <v>215</v>
      </c>
      <c r="E16" s="39">
        <v>8</v>
      </c>
      <c r="F16" s="19" t="s">
        <v>23</v>
      </c>
      <c r="G16" s="40">
        <v>21</v>
      </c>
      <c r="H16" s="39">
        <v>14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0"/>
      <c r="C17" s="111"/>
      <c r="D17" s="111"/>
      <c r="E17" s="112"/>
      <c r="F17" s="113" t="s">
        <v>23</v>
      </c>
      <c r="G17" s="114"/>
      <c r="H17" s="112"/>
      <c r="I17" s="113" t="s">
        <v>23</v>
      </c>
      <c r="J17" s="114"/>
      <c r="K17" s="112"/>
      <c r="L17" s="113" t="s">
        <v>23</v>
      </c>
      <c r="M17" s="114"/>
      <c r="N17" s="115">
        <f t="shared" si="0"/>
        <v>0</v>
      </c>
      <c r="O17" s="116">
        <f t="shared" si="1"/>
        <v>0</v>
      </c>
      <c r="P17" s="117">
        <f t="shared" si="2"/>
        <v>0</v>
      </c>
      <c r="Q17" s="113">
        <f t="shared" si="3"/>
        <v>0</v>
      </c>
      <c r="R17" s="118">
        <f t="shared" si="4"/>
        <v>0</v>
      </c>
      <c r="S17" s="119">
        <f t="shared" si="4"/>
        <v>0</v>
      </c>
      <c r="T17" s="120"/>
    </row>
    <row r="18" spans="2:20" ht="34.5" customHeight="1" thickBot="1">
      <c r="B18" s="25" t="s">
        <v>7</v>
      </c>
      <c r="C18" s="234" t="str">
        <f>IF(R18&gt;S18,D4,IF(S18&gt;R18,D5,"remíza"))</f>
        <v>SK Jupiter A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5"/>
      <c r="N18" s="26">
        <f aca="true" t="shared" si="5" ref="N18:S18">SUM(N9:N17)</f>
        <v>251</v>
      </c>
      <c r="O18" s="27">
        <f t="shared" si="5"/>
        <v>354</v>
      </c>
      <c r="P18" s="26">
        <f t="shared" si="5"/>
        <v>2</v>
      </c>
      <c r="Q18" s="28">
        <f t="shared" si="5"/>
        <v>15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2019-11-20T09:32:21Z</cp:lastPrinted>
  <dcterms:created xsi:type="dcterms:W3CDTF">1996-11-18T12:18:44Z</dcterms:created>
  <dcterms:modified xsi:type="dcterms:W3CDTF">2020-01-21T12:05:38Z</dcterms:modified>
  <cp:category/>
  <cp:version/>
  <cp:contentType/>
  <cp:contentStatus/>
</cp:coreProperties>
</file>