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9375" windowHeight="4650" tabRatio="697" activeTab="0"/>
  </bookViews>
  <sheets>
    <sheet name="TABULKA-2.liga_J-Z" sheetId="1" r:id="rId1"/>
    <sheet name="rozpis 2.liga_J-Z" sheetId="2" r:id="rId2"/>
    <sheet name="5.k.DouA_Nej" sheetId="3" r:id="rId3"/>
    <sheet name="5.k.DouA_USK" sheetId="4" r:id="rId4"/>
    <sheet name="4.k.BKV_USK" sheetId="5" r:id="rId5"/>
    <sheet name="4.k.Nej_BKV" sheetId="6" r:id="rId6"/>
    <sheet name="3.k.USK_DouA" sheetId="7" r:id="rId7"/>
    <sheet name="3.k.BKV_Nej" sheetId="8" r:id="rId8"/>
    <sheet name="3.k.BKV_DouA" sheetId="9" r:id="rId9"/>
    <sheet name="3.k.USK_Nej" sheetId="10" r:id="rId10"/>
    <sheet name="2.k.Nej_DouA" sheetId="11" r:id="rId11"/>
    <sheet name="2.k.Nej_USK" sheetId="12" r:id="rId12"/>
    <sheet name="1.k.USK_BKV" sheetId="13" r:id="rId13"/>
    <sheet name="1.k.DouA_BKV" sheetId="14" r:id="rId14"/>
  </sheets>
  <definedNames>
    <definedName name="Excel_BuiltIn_Print_Area" localSheetId="2">'5.k.DouA_Nej'!$B$2:$T$27</definedName>
    <definedName name="Excel_BuiltIn_Print_Area" localSheetId="3">'5.k.DouA_USK'!$B$2:$T$27</definedName>
    <definedName name="_xlnm.Print_Area" localSheetId="13">'1.k.DouA_BKV'!$B$2:$T$27</definedName>
    <definedName name="_xlnm.Print_Area" localSheetId="12">'1.k.USK_BKV'!$B$2:$T$27</definedName>
    <definedName name="_xlnm.Print_Area" localSheetId="10">'2.k.Nej_DouA'!$B$2:$T$27</definedName>
    <definedName name="_xlnm.Print_Area" localSheetId="11">'2.k.Nej_USK'!$B$2:$T$27</definedName>
    <definedName name="_xlnm.Print_Area" localSheetId="8">'3.k.BKV_DouA'!$B$2:$T$27</definedName>
    <definedName name="_xlnm.Print_Area" localSheetId="7">'3.k.BKV_Nej'!$B$2:$T$27</definedName>
    <definedName name="_xlnm.Print_Area" localSheetId="6">'3.k.USK_DouA'!$B$2:$T$27</definedName>
    <definedName name="_xlnm.Print_Area" localSheetId="9">'3.k.USK_Nej'!$B$2:$T$27</definedName>
    <definedName name="_xlnm.Print_Area" localSheetId="4">'4.k.BKV_USK'!$B$2:$T$27</definedName>
    <definedName name="_xlnm.Print_Area" localSheetId="5">'4.k.Nej_BKV'!$B$2:$T$27</definedName>
    <definedName name="_xlnm.Print_Area" localSheetId="2">'5.k.DouA_Nej'!$B$2:$T$27</definedName>
    <definedName name="_xlnm.Print_Area" localSheetId="3">'5.k.DouA_USK'!$B$2:$T$27</definedName>
  </definedNames>
  <calcPr fullCalcOnLoad="1"/>
</workbook>
</file>

<file path=xl/sharedStrings.xml><?xml version="1.0" encoding="utf-8"?>
<sst xmlns="http://schemas.openxmlformats.org/spreadsheetml/2006/main" count="1049" uniqueCount="210">
  <si>
    <t>ZÁPIS O UTKÁNÍ SMÍŠENÝCH DRUŽSTEV</t>
  </si>
  <si>
    <t>Název soutěže:</t>
  </si>
  <si>
    <t>Místo:</t>
  </si>
  <si>
    <t>Družstvo "A"</t>
  </si>
  <si>
    <t>Družstvo "B"</t>
  </si>
  <si>
    <t>Vrchní rozhodčí:</t>
  </si>
  <si>
    <t>Výsledky setů</t>
  </si>
  <si>
    <t>Rozhodčí</t>
  </si>
  <si>
    <t>VÍTĚZ:</t>
  </si>
  <si>
    <t>Podpis vrchního rozhodčího</t>
  </si>
  <si>
    <t>Potvrzujeme, že utkání bylo sehráno podle platných pravidel a soutěžního řádu.</t>
  </si>
  <si>
    <t>Námitky:</t>
  </si>
  <si>
    <t>Podpis vedoucího družstva "A": ………………………………………………………….</t>
  </si>
  <si>
    <t>Podpis vedoucího družstva "B": ………………………………………………………….</t>
  </si>
  <si>
    <t>Datum:</t>
  </si>
  <si>
    <t>Součet míčů</t>
  </si>
  <si>
    <t>Sety</t>
  </si>
  <si>
    <t>Body</t>
  </si>
  <si>
    <t>1.dvouhra mužů</t>
  </si>
  <si>
    <t>2.dvouhra mužů</t>
  </si>
  <si>
    <t>3.dvouhra mužů</t>
  </si>
  <si>
    <t>1.čtyřhra mužů</t>
  </si>
  <si>
    <t>čtyřhra žen</t>
  </si>
  <si>
    <t>2.čtyřhra mužů</t>
  </si>
  <si>
    <t>:</t>
  </si>
  <si>
    <t>dvouhra   žen</t>
  </si>
  <si>
    <t>smíšená čtyřhra</t>
  </si>
  <si>
    <t>kolo</t>
  </si>
  <si>
    <t>1.</t>
  </si>
  <si>
    <t>BKV Plzeň</t>
  </si>
  <si>
    <t>Chalupa</t>
  </si>
  <si>
    <t xml:space="preserve">  </t>
  </si>
  <si>
    <t>odehráno</t>
  </si>
  <si>
    <t>vyhrané zápasy</t>
  </si>
  <si>
    <t>prohrané zápasy</t>
  </si>
  <si>
    <t>vyhrané sety</t>
  </si>
  <si>
    <t>prohrané  sety</t>
  </si>
  <si>
    <t>vyhrané míčky</t>
  </si>
  <si>
    <t>prohrané  míčky</t>
  </si>
  <si>
    <t>body</t>
  </si>
  <si>
    <t>2.</t>
  </si>
  <si>
    <t>3.</t>
  </si>
  <si>
    <t>5.</t>
  </si>
  <si>
    <t>Sezona:</t>
  </si>
  <si>
    <t>TJ Sokol Doubravka A</t>
  </si>
  <si>
    <t>Pohanka T.</t>
  </si>
  <si>
    <t>výhry  v základu</t>
  </si>
  <si>
    <t>prohry v prodl.</t>
  </si>
  <si>
    <t>výhry  v prodl.</t>
  </si>
  <si>
    <t>prohry v základu</t>
  </si>
  <si>
    <t>dopolední utkání - začátek 9:00</t>
  </si>
  <si>
    <t>odpolední utkání - začátek 15:00</t>
  </si>
  <si>
    <t>-</t>
  </si>
  <si>
    <t>USK Plzeň</t>
  </si>
  <si>
    <t>TJ Jiskra Nejdek</t>
  </si>
  <si>
    <t>Krejsa</t>
  </si>
  <si>
    <t>Pohanka P.</t>
  </si>
  <si>
    <t>5 : 3</t>
  </si>
  <si>
    <t>4.</t>
  </si>
  <si>
    <t>Jakub Krejsa</t>
  </si>
  <si>
    <t>6 : 2</t>
  </si>
  <si>
    <t>Plzeň, 25.ZŠ</t>
  </si>
  <si>
    <t>2. liga Jiho-Západ - družstev dospělých - 2019 / 2020</t>
  </si>
  <si>
    <t>1. kolo - 19.10.2019</t>
  </si>
  <si>
    <t>2. kolo - 16.11.2019</t>
  </si>
  <si>
    <t>3. kolo - 7.12.2019</t>
  </si>
  <si>
    <t>4. kolo - 18.1.2020</t>
  </si>
  <si>
    <t>dopolední utkání - začátek ??? - semi</t>
  </si>
  <si>
    <t>odpolední utkání - začátek ??? - finale</t>
  </si>
  <si>
    <t>2. liga  Jiho-Západ  družstev - dospělí - ZpčBaS / JčBaS</t>
  </si>
  <si>
    <t>2019/2020</t>
  </si>
  <si>
    <t>19. 10. 2019</t>
  </si>
  <si>
    <t>Žambůrek - Straková</t>
  </si>
  <si>
    <t>Soukup - Königsmarková</t>
  </si>
  <si>
    <t>Tupý - Žambůrek</t>
  </si>
  <si>
    <t>Chalupa - Landgráf</t>
  </si>
  <si>
    <t>Legátová- Straková</t>
  </si>
  <si>
    <t>Chmelíčková - Königsmarková</t>
  </si>
  <si>
    <t>Krejsa - Rataj</t>
  </si>
  <si>
    <t>Odvárka - Soukup</t>
  </si>
  <si>
    <t>Tupý</t>
  </si>
  <si>
    <t>Rataj</t>
  </si>
  <si>
    <t>Legátová</t>
  </si>
  <si>
    <t>Chmelíčková</t>
  </si>
  <si>
    <t>Za domácí nastoupili Rataj (DM2, ČM1) a Tupý (DM3, ČM2) z družstva "B"</t>
  </si>
  <si>
    <t>Žambůrek</t>
  </si>
  <si>
    <t>Odvárka</t>
  </si>
  <si>
    <t>Drudík</t>
  </si>
  <si>
    <t>Kabátová</t>
  </si>
  <si>
    <t>Dobrovolný</t>
  </si>
  <si>
    <t>Popilka</t>
  </si>
  <si>
    <t>Odvárka - Pohanka P.</t>
  </si>
  <si>
    <t>Dobrovolný - Drudík</t>
  </si>
  <si>
    <t>Chmelíčková - Konigsmarková</t>
  </si>
  <si>
    <t>Horová - Polívková</t>
  </si>
  <si>
    <t>Pohanka T. -  Soukup</t>
  </si>
  <si>
    <t>Plundrich - Popilka</t>
  </si>
  <si>
    <t>Chalupa - Konigsmarková</t>
  </si>
  <si>
    <t>Plundrich - Kabátová</t>
  </si>
  <si>
    <t>Plzeň</t>
  </si>
  <si>
    <t>19.10.2019</t>
  </si>
  <si>
    <t>Jan Dobrovolný</t>
  </si>
  <si>
    <t>Horová</t>
  </si>
  <si>
    <t>scr.</t>
  </si>
  <si>
    <t>Nesveda-Lešťák</t>
  </si>
  <si>
    <t>Lešťák</t>
  </si>
  <si>
    <t>Lutsak</t>
  </si>
  <si>
    <t>Pazderová</t>
  </si>
  <si>
    <t>Nesveda</t>
  </si>
  <si>
    <t>7 : 1</t>
  </si>
  <si>
    <t>Plzeň - Bílá Hora</t>
  </si>
  <si>
    <t>Soňa Königsmarková</t>
  </si>
  <si>
    <t>Soukup, Königsmarková</t>
  </si>
  <si>
    <t>Königsmarková</t>
  </si>
  <si>
    <t>Steiner</t>
  </si>
  <si>
    <t>2 : 6</t>
  </si>
  <si>
    <t>Paleček - Kabátová</t>
  </si>
  <si>
    <t>Plundrich</t>
  </si>
  <si>
    <t>16.11. 2019</t>
  </si>
  <si>
    <t>Nejdek</t>
  </si>
  <si>
    <t>Stanislav Newiak</t>
  </si>
  <si>
    <t>Šilhan O.-Košťálová</t>
  </si>
  <si>
    <t>Krejsa-Legátová</t>
  </si>
  <si>
    <t>Tupý-Žambůrek</t>
  </si>
  <si>
    <t>Pazderová-Košťálová</t>
  </si>
  <si>
    <t>Šilhan O.-Lutsak</t>
  </si>
  <si>
    <t>Krejsa-Steiner</t>
  </si>
  <si>
    <t>Plundrich-Kabátová</t>
  </si>
  <si>
    <t>Paleček-Popilka</t>
  </si>
  <si>
    <t>Drudík-Plundrich</t>
  </si>
  <si>
    <t>7.12.2019</t>
  </si>
  <si>
    <t>Kamaryt</t>
  </si>
  <si>
    <t>3 : 5</t>
  </si>
  <si>
    <t>Plzeň, Bílá Hora</t>
  </si>
  <si>
    <t>Kateřina Chmelíčková</t>
  </si>
  <si>
    <t>Chalupa, Königsmarková</t>
  </si>
  <si>
    <t>Šilhan, Pazderová</t>
  </si>
  <si>
    <t>Chalupa, Pohanka P.</t>
  </si>
  <si>
    <t>Kamaryt, Lešták</t>
  </si>
  <si>
    <t>Königsmarková, Chmelíčková</t>
  </si>
  <si>
    <t>Pohanka T., Odvárka</t>
  </si>
  <si>
    <t>Šilhan, Lutsak</t>
  </si>
  <si>
    <t>Lešták</t>
  </si>
  <si>
    <t>Odvárka, Chmelíčková</t>
  </si>
  <si>
    <t>Žambůrek, Straková</t>
  </si>
  <si>
    <t>Odvárka, Chalupa</t>
  </si>
  <si>
    <t>Tupý, Žambůrek</t>
  </si>
  <si>
    <t>Chmelíčková, Königsmarková</t>
  </si>
  <si>
    <t>Straková, Úblová</t>
  </si>
  <si>
    <t>Pohanka P, Pohanka T.</t>
  </si>
  <si>
    <t>Krejsa, Rataj</t>
  </si>
  <si>
    <t>Úblová</t>
  </si>
  <si>
    <t>Za hosty nastoupil Rataj Vojtěch z družstva "B"</t>
  </si>
  <si>
    <t>Tj Sokol Doubravka A</t>
  </si>
  <si>
    <t>scr. kvůli zranění J. Tupého ve 3. dvouhře mužů za stavu 10:18. Následně i scr. 2. čtyřhry.</t>
  </si>
  <si>
    <t>07.12.2019</t>
  </si>
  <si>
    <t>Paleček - Polívková</t>
  </si>
  <si>
    <t>Šilhan O. - Pazderová</t>
  </si>
  <si>
    <t>Dobrovolný - Popilka</t>
  </si>
  <si>
    <t>Kamaryt - Lešťák</t>
  </si>
  <si>
    <t>Paleček - Plundrich</t>
  </si>
  <si>
    <t>Lutsak - Šilhan O.</t>
  </si>
  <si>
    <t>Pro zranění hráče Tomáše Palečka z USK Plzeň nebylo sehráno utkání 1. čtyřhra mužů.</t>
  </si>
  <si>
    <t>07.12. 2019</t>
  </si>
  <si>
    <t>Kabátová - Polívková</t>
  </si>
  <si>
    <t>Straková - Úblová</t>
  </si>
  <si>
    <t>Polívková</t>
  </si>
  <si>
    <t>Za hosty nastoupil hráč Vojtěch Rataj z družstva "B".</t>
  </si>
  <si>
    <t>dvouhra žen</t>
  </si>
  <si>
    <t>18. 1. 2020</t>
  </si>
  <si>
    <t>Paleček, Polívková</t>
  </si>
  <si>
    <t>Chalupa, Pohanka T.</t>
  </si>
  <si>
    <t>Paleček, Popilka</t>
  </si>
  <si>
    <t>Horová, Polívková</t>
  </si>
  <si>
    <t>Soukup, Odvárka</t>
  </si>
  <si>
    <t>Drudík, Plundrich</t>
  </si>
  <si>
    <t>4 : 5</t>
  </si>
  <si>
    <t>18.1.2020</t>
  </si>
  <si>
    <t>Nováková/O.Šilhan</t>
  </si>
  <si>
    <t>Soukup/Konigsmarková</t>
  </si>
  <si>
    <t>Kamaryt/O.Šilhan</t>
  </si>
  <si>
    <t>Pohanka T./Chalupa</t>
  </si>
  <si>
    <t>Nováková/Pazderová</t>
  </si>
  <si>
    <t>Chmelíčková/Konigsmarková</t>
  </si>
  <si>
    <t>Nesveda/Lešták</t>
  </si>
  <si>
    <t>Soukup/Odvárka</t>
  </si>
  <si>
    <t>Na soupisku družstva TJ Jiskra Nejdek byla dopsaná hráčka Nováková.</t>
  </si>
  <si>
    <t>2. liga Západ - družstev dospělých - 2019/2020</t>
  </si>
  <si>
    <t>13. 6. 2020</t>
  </si>
  <si>
    <t>25. ZŠ, Plzeň</t>
  </si>
  <si>
    <t>Žambůrek – Šenfeldová</t>
  </si>
  <si>
    <t>Šilhan O. - Růžička</t>
  </si>
  <si>
    <t>Krejsa – Přinda</t>
  </si>
  <si>
    <t>Kamaryt – Šilhan M.</t>
  </si>
  <si>
    <t>Nováková – Šteříková</t>
  </si>
  <si>
    <t>Steiner – Žambůrek</t>
  </si>
  <si>
    <t>Lutsak – Šilhan O.</t>
  </si>
  <si>
    <t>Přinda</t>
  </si>
  <si>
    <t>Šenfeldová</t>
  </si>
  <si>
    <t>Play OFF - 18.4.2020 - ZRUŠENO</t>
  </si>
  <si>
    <t>ZRUŠENO</t>
  </si>
  <si>
    <t>Steiner Ondřej</t>
  </si>
  <si>
    <t>11. 6. 2020</t>
  </si>
  <si>
    <t>Paleček – Polívková</t>
  </si>
  <si>
    <t>Paleček – Popilka</t>
  </si>
  <si>
    <t>Kabátová – Polívková</t>
  </si>
  <si>
    <t>Rataj – Žambůrek</t>
  </si>
  <si>
    <t>Drudík – Plundrich</t>
  </si>
  <si>
    <t>konečná tabulka po základní části (5. kolo) - 13.6.2020</t>
  </si>
  <si>
    <t>5. kolo - 21.3.2020 (13.6.2020)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</si>
</sst>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.00&quot; Kč&quot;_-;\-* #,##0.00&quot; Kč&quot;_-;_-* \-??&quot; Kč&quot;_-;_-@_-"/>
  </numFmts>
  <fonts count="68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2"/>
      <name val="RomanEE"/>
      <family val="1"/>
    </font>
    <font>
      <b/>
      <sz val="12"/>
      <name val="UniverseEE"/>
      <family val="1"/>
    </font>
    <font>
      <sz val="12"/>
      <name val="UniverseEE"/>
      <family val="1"/>
    </font>
    <font>
      <sz val="9"/>
      <name val="UniverseEE"/>
      <family val="1"/>
    </font>
    <font>
      <sz val="6"/>
      <name val="Small Fonts"/>
      <family val="2"/>
    </font>
    <font>
      <sz val="8"/>
      <name val="Arial CE"/>
      <family val="2"/>
    </font>
    <font>
      <sz val="10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2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6"/>
      <name val="Arial"/>
      <family val="2"/>
    </font>
    <font>
      <sz val="2"/>
      <name val="Tahoma"/>
      <family val="2"/>
    </font>
    <font>
      <i/>
      <sz val="11"/>
      <name val="Arial"/>
      <family val="2"/>
    </font>
    <font>
      <sz val="9"/>
      <color indexed="8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i/>
      <sz val="10"/>
      <name val="Arial"/>
      <family val="2"/>
    </font>
    <font>
      <b/>
      <u val="single"/>
      <sz val="18"/>
      <name val="Arial"/>
      <family val="2"/>
    </font>
    <font>
      <b/>
      <u val="single"/>
      <sz val="12"/>
      <name val="Arial"/>
      <family val="2"/>
    </font>
    <font>
      <u val="single"/>
      <sz val="9"/>
      <name val="Arial"/>
      <family val="2"/>
    </font>
    <font>
      <b/>
      <sz val="9"/>
      <name val="Arial"/>
      <family val="2"/>
    </font>
    <font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rgb="FFFF0000"/>
      <name val="Arial"/>
      <family val="2"/>
    </font>
    <font>
      <b/>
      <sz val="9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</fills>
  <borders count="1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double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 style="double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tted"/>
      <top>
        <color indexed="63"/>
      </top>
      <bottom style="thin"/>
    </border>
    <border>
      <left>
        <color indexed="63"/>
      </left>
      <right style="dotted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dotted"/>
      <right style="thin"/>
      <top style="medium"/>
      <bottom style="medium"/>
    </border>
    <border>
      <left style="thin"/>
      <right style="dotted"/>
      <top style="double"/>
      <bottom style="thin"/>
    </border>
    <border>
      <left style="thin"/>
      <right style="dotted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medium"/>
      <bottom style="double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 style="dotted"/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 style="dotted"/>
      <right style="dotted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medium"/>
    </border>
    <border>
      <left style="dotted"/>
      <right style="dotted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dotted"/>
      <top style="thin"/>
      <bottom style="thin"/>
    </border>
    <border>
      <left style="thin"/>
      <right style="dotted"/>
      <top style="thin"/>
      <bottom style="medium"/>
    </border>
    <border>
      <left style="medium"/>
      <right style="thin"/>
      <top style="thin"/>
      <bottom style="medium"/>
    </border>
    <border>
      <left style="dotted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dotted"/>
      <right>
        <color indexed="63"/>
      </right>
      <top style="thin"/>
      <bottom style="medium"/>
    </border>
    <border>
      <left style="dotted"/>
      <right style="thin"/>
      <top>
        <color indexed="63"/>
      </top>
      <bottom style="thin"/>
    </border>
    <border>
      <left style="medium">
        <color indexed="8"/>
      </left>
      <right>
        <color indexed="63"/>
      </right>
      <top style="medium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double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double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dotted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tted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tted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dotted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dotted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dotted">
        <color indexed="8"/>
      </bottom>
    </border>
    <border>
      <left>
        <color indexed="63"/>
      </left>
      <right>
        <color indexed="63"/>
      </right>
      <top style="dotted">
        <color indexed="8"/>
      </top>
      <bottom style="dotted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double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double">
        <color indexed="8"/>
      </top>
      <bottom style="thin">
        <color indexed="8"/>
      </bottom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7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0" borderId="1" applyNumberFormat="0" applyFill="0" applyAlignment="0" applyProtection="0"/>
    <xf numFmtId="43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52" fillId="20" borderId="0" applyNumberFormat="0" applyBorder="0" applyAlignment="0" applyProtection="0"/>
    <xf numFmtId="0" fontId="53" fillId="21" borderId="2" applyNumberFormat="0" applyAlignment="0" applyProtection="0"/>
    <xf numFmtId="0" fontId="8" fillId="0" borderId="0">
      <alignment horizontal="center" vertical="center" wrapText="1"/>
      <protection/>
    </xf>
    <xf numFmtId="44" fontId="5" fillId="0" borderId="0" applyFill="0" applyBorder="0" applyProtection="0">
      <alignment horizontal="center"/>
    </xf>
    <xf numFmtId="172" fontId="5" fillId="0" borderId="0" applyFill="0" applyBorder="0" applyProtection="0">
      <alignment horizontal="center"/>
    </xf>
    <xf numFmtId="42" fontId="1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22" borderId="0" applyNumberFormat="0" applyBorder="0" applyAlignment="0" applyProtection="0"/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9" fillId="0" borderId="7" applyNumberFormat="0" applyFill="0" applyAlignment="0" applyProtection="0"/>
    <xf numFmtId="0" fontId="4" fillId="0" borderId="0">
      <alignment/>
      <protection/>
    </xf>
    <xf numFmtId="0" fontId="12" fillId="0" borderId="0" applyNumberFormat="0" applyFill="0" applyBorder="0" applyAlignment="0" applyProtection="0"/>
    <xf numFmtId="0" fontId="60" fillId="24" borderId="0" applyNumberFormat="0" applyBorder="0" applyAlignment="0" applyProtection="0"/>
    <xf numFmtId="0" fontId="61" fillId="0" borderId="0" applyNumberFormat="0" applyFill="0" applyBorder="0" applyAlignment="0" applyProtection="0"/>
    <xf numFmtId="0" fontId="5" fillId="0" borderId="0">
      <alignment horizontal="center" vertical="center"/>
      <protection/>
    </xf>
    <xf numFmtId="0" fontId="5" fillId="0" borderId="0">
      <alignment vertical="center"/>
      <protection/>
    </xf>
    <xf numFmtId="0" fontId="6" fillId="0" borderId="0">
      <alignment horizontal="center" vertical="center"/>
      <protection/>
    </xf>
    <xf numFmtId="0" fontId="6" fillId="0" borderId="0">
      <alignment vertical="center"/>
      <protection/>
    </xf>
    <xf numFmtId="0" fontId="7" fillId="0" borderId="0">
      <alignment horizontal="center" vertical="center"/>
      <protection/>
    </xf>
    <xf numFmtId="0" fontId="62" fillId="25" borderId="8" applyNumberFormat="0" applyAlignment="0" applyProtection="0"/>
    <xf numFmtId="0" fontId="63" fillId="26" borderId="8" applyNumberFormat="0" applyAlignment="0" applyProtection="0"/>
    <xf numFmtId="0" fontId="64" fillId="26" borderId="9" applyNumberFormat="0" applyAlignment="0" applyProtection="0"/>
    <xf numFmtId="0" fontId="65" fillId="0" borderId="0" applyNumberFormat="0" applyFill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50" fillId="32" borderId="0" applyNumberFormat="0" applyBorder="0" applyAlignment="0" applyProtection="0"/>
  </cellStyleXfs>
  <cellXfs count="25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9" fillId="0" borderId="0" xfId="58" applyFont="1">
      <alignment/>
      <protection/>
    </xf>
    <xf numFmtId="0" fontId="9" fillId="0" borderId="0" xfId="0" applyFont="1" applyAlignment="1">
      <alignment/>
    </xf>
    <xf numFmtId="0" fontId="14" fillId="0" borderId="10" xfId="58" applyFont="1" applyBorder="1" applyAlignment="1">
      <alignment vertical="center"/>
      <protection/>
    </xf>
    <xf numFmtId="0" fontId="14" fillId="0" borderId="11" xfId="58" applyFont="1" applyBorder="1" applyAlignment="1">
      <alignment vertical="center"/>
      <protection/>
    </xf>
    <xf numFmtId="44" fontId="16" fillId="0" borderId="12" xfId="40" applyFont="1" applyBorder="1" applyAlignment="1">
      <alignment horizontal="center" vertical="center"/>
    </xf>
    <xf numFmtId="0" fontId="14" fillId="0" borderId="13" xfId="58" applyFont="1" applyBorder="1" applyAlignment="1">
      <alignment vertical="center"/>
      <protection/>
    </xf>
    <xf numFmtId="0" fontId="17" fillId="0" borderId="14" xfId="66" applyFont="1" applyBorder="1" applyAlignment="1">
      <alignment horizontal="center" vertical="center"/>
      <protection/>
    </xf>
    <xf numFmtId="0" fontId="16" fillId="0" borderId="15" xfId="62" applyFont="1" applyBorder="1">
      <alignment horizontal="center" vertical="center"/>
      <protection/>
    </xf>
    <xf numFmtId="0" fontId="16" fillId="0" borderId="16" xfId="62" applyFont="1" applyBorder="1">
      <alignment horizontal="center" vertical="center"/>
      <protection/>
    </xf>
    <xf numFmtId="0" fontId="16" fillId="0" borderId="17" xfId="62" applyFont="1" applyBorder="1">
      <alignment horizontal="center" vertical="center"/>
      <protection/>
    </xf>
    <xf numFmtId="44" fontId="16" fillId="0" borderId="18" xfId="40" applyFont="1" applyBorder="1">
      <alignment horizontal="center"/>
    </xf>
    <xf numFmtId="0" fontId="16" fillId="0" borderId="18" xfId="62" applyFont="1" applyBorder="1">
      <alignment horizontal="center" vertical="center"/>
      <protection/>
    </xf>
    <xf numFmtId="0" fontId="18" fillId="0" borderId="18" xfId="39" applyFont="1" applyBorder="1" applyAlignment="1">
      <alignment horizontal="centerContinuous" vertical="center"/>
      <protection/>
    </xf>
    <xf numFmtId="0" fontId="18" fillId="0" borderId="19" xfId="39" applyFont="1" applyBorder="1" applyAlignment="1">
      <alignment horizontal="centerContinuous" vertical="center"/>
      <protection/>
    </xf>
    <xf numFmtId="0" fontId="18" fillId="0" borderId="20" xfId="39" applyFont="1" applyBorder="1" applyAlignment="1">
      <alignment horizontal="centerContinuous" vertical="center"/>
      <protection/>
    </xf>
    <xf numFmtId="0" fontId="17" fillId="0" borderId="21" xfId="39" applyFont="1" applyBorder="1" applyAlignment="1">
      <alignment horizontal="center" vertical="center" wrapText="1"/>
      <protection/>
    </xf>
    <xf numFmtId="0" fontId="14" fillId="0" borderId="22" xfId="64" applyFont="1" applyBorder="1">
      <alignment horizontal="center" vertical="center"/>
      <protection/>
    </xf>
    <xf numFmtId="0" fontId="14" fillId="0" borderId="23" xfId="64" applyFont="1" applyBorder="1">
      <alignment horizontal="center" vertical="center"/>
      <protection/>
    </xf>
    <xf numFmtId="0" fontId="14" fillId="0" borderId="12" xfId="64" applyFont="1" applyBorder="1">
      <alignment horizontal="center" vertical="center"/>
      <protection/>
    </xf>
    <xf numFmtId="0" fontId="14" fillId="0" borderId="24" xfId="64" applyFont="1" applyBorder="1" applyProtection="1">
      <alignment horizontal="center" vertical="center"/>
      <protection hidden="1"/>
    </xf>
    <xf numFmtId="0" fontId="14" fillId="0" borderId="12" xfId="64" applyFont="1" applyBorder="1" applyProtection="1">
      <alignment horizontal="center" vertical="center"/>
      <protection hidden="1"/>
    </xf>
    <xf numFmtId="0" fontId="14" fillId="0" borderId="24" xfId="64" applyFont="1" applyBorder="1">
      <alignment horizontal="center" vertical="center"/>
      <protection/>
    </xf>
    <xf numFmtId="0" fontId="16" fillId="0" borderId="25" xfId="62" applyFont="1" applyBorder="1" applyProtection="1">
      <alignment horizontal="center" vertical="center"/>
      <protection hidden="1"/>
    </xf>
    <xf numFmtId="0" fontId="16" fillId="0" borderId="26" xfId="62" applyFont="1" applyBorder="1" applyProtection="1">
      <alignment horizontal="center" vertical="center"/>
      <protection hidden="1"/>
    </xf>
    <xf numFmtId="0" fontId="16" fillId="0" borderId="27" xfId="62" applyFont="1" applyBorder="1" applyProtection="1">
      <alignment horizontal="center" vertical="center"/>
      <protection hidden="1"/>
    </xf>
    <xf numFmtId="0" fontId="14" fillId="0" borderId="0" xfId="64" applyFont="1">
      <alignment horizontal="center" vertical="center"/>
      <protection/>
    </xf>
    <xf numFmtId="0" fontId="20" fillId="0" borderId="0" xfId="39" applyFont="1" applyBorder="1" applyAlignment="1">
      <alignment horizontal="centerContinuous" vertical="center"/>
      <protection/>
    </xf>
    <xf numFmtId="0" fontId="15" fillId="0" borderId="0" xfId="58" applyFont="1">
      <alignment/>
      <protection/>
    </xf>
    <xf numFmtId="0" fontId="14" fillId="0" borderId="0" xfId="58" applyFont="1">
      <alignment/>
      <protection/>
    </xf>
    <xf numFmtId="0" fontId="18" fillId="0" borderId="0" xfId="58" applyFont="1">
      <alignment/>
      <protection/>
    </xf>
    <xf numFmtId="0" fontId="21" fillId="0" borderId="0" xfId="0" applyFont="1" applyAlignment="1">
      <alignment horizontal="left" vertical="top"/>
    </xf>
    <xf numFmtId="0" fontId="14" fillId="0" borderId="28" xfId="64" applyFont="1" applyBorder="1">
      <alignment horizontal="center" vertical="center"/>
      <protection/>
    </xf>
    <xf numFmtId="0" fontId="14" fillId="0" borderId="29" xfId="64" applyFont="1" applyBorder="1">
      <alignment horizontal="center" vertical="center"/>
      <protection/>
    </xf>
    <xf numFmtId="0" fontId="17" fillId="0" borderId="30" xfId="39" applyFont="1" applyBorder="1" applyAlignment="1">
      <alignment horizontal="center" vertical="center"/>
      <protection/>
    </xf>
    <xf numFmtId="0" fontId="10" fillId="0" borderId="0" xfId="0" applyFont="1" applyAlignment="1">
      <alignment/>
    </xf>
    <xf numFmtId="0" fontId="10" fillId="0" borderId="31" xfId="0" applyFont="1" applyBorder="1" applyAlignment="1">
      <alignment vertical="center"/>
    </xf>
    <xf numFmtId="0" fontId="14" fillId="0" borderId="22" xfId="64" applyFont="1" applyBorder="1" applyProtection="1">
      <alignment horizontal="center" vertical="center"/>
      <protection locked="0"/>
    </xf>
    <xf numFmtId="0" fontId="14" fillId="0" borderId="12" xfId="64" applyFont="1" applyBorder="1" applyProtection="1">
      <alignment horizontal="center" vertical="center"/>
      <protection locked="0"/>
    </xf>
    <xf numFmtId="0" fontId="10" fillId="0" borderId="32" xfId="0" applyFont="1" applyBorder="1" applyAlignment="1" applyProtection="1">
      <alignment/>
      <protection locked="0"/>
    </xf>
    <xf numFmtId="0" fontId="10" fillId="0" borderId="33" xfId="0" applyFont="1" applyBorder="1" applyAlignment="1" applyProtection="1">
      <alignment/>
      <protection locked="0"/>
    </xf>
    <xf numFmtId="0" fontId="10" fillId="0" borderId="34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10" fillId="0" borderId="35" xfId="0" applyFont="1" applyBorder="1" applyAlignment="1">
      <alignment vertical="center"/>
    </xf>
    <xf numFmtId="0" fontId="10" fillId="0" borderId="14" xfId="0" applyFont="1" applyBorder="1" applyAlignment="1">
      <alignment vertical="center"/>
    </xf>
    <xf numFmtId="0" fontId="10" fillId="0" borderId="19" xfId="0" applyFont="1" applyBorder="1" applyAlignment="1">
      <alignment/>
    </xf>
    <xf numFmtId="0" fontId="10" fillId="0" borderId="18" xfId="0" applyFont="1" applyBorder="1" applyAlignment="1">
      <alignment/>
    </xf>
    <xf numFmtId="0" fontId="10" fillId="0" borderId="36" xfId="0" applyFont="1" applyBorder="1" applyAlignment="1">
      <alignment/>
    </xf>
    <xf numFmtId="0" fontId="10" fillId="0" borderId="12" xfId="0" applyFont="1" applyBorder="1" applyAlignment="1" applyProtection="1">
      <alignment horizontal="left" vertical="center" indent="1"/>
      <protection locked="0"/>
    </xf>
    <xf numFmtId="0" fontId="10" fillId="0" borderId="12" xfId="62" applyFont="1" applyBorder="1" applyAlignment="1" applyProtection="1">
      <alignment horizontal="left" vertical="center" indent="1"/>
      <protection locked="0"/>
    </xf>
    <xf numFmtId="0" fontId="10" fillId="0" borderId="37" xfId="0" applyFont="1" applyBorder="1" applyAlignment="1" applyProtection="1">
      <alignment horizontal="left" vertical="center" indent="1"/>
      <protection locked="0"/>
    </xf>
    <xf numFmtId="0" fontId="19" fillId="2" borderId="38" xfId="63" applyFont="1" applyFill="1" applyBorder="1">
      <alignment vertical="center"/>
      <protection/>
    </xf>
    <xf numFmtId="0" fontId="10" fillId="0" borderId="39" xfId="0" applyFont="1" applyBorder="1" applyAlignment="1">
      <alignment horizontal="left" vertical="center" indent="1"/>
    </xf>
    <xf numFmtId="0" fontId="10" fillId="0" borderId="0" xfId="58" applyFont="1">
      <alignment/>
      <protection/>
    </xf>
    <xf numFmtId="0" fontId="10" fillId="0" borderId="0" xfId="0" applyFont="1" applyBorder="1" applyAlignment="1">
      <alignment/>
    </xf>
    <xf numFmtId="0" fontId="10" fillId="0" borderId="0" xfId="49">
      <alignment/>
      <protection/>
    </xf>
    <xf numFmtId="14" fontId="10" fillId="0" borderId="40" xfId="49" applyNumberFormat="1" applyFill="1" applyBorder="1" applyAlignment="1">
      <alignment horizontal="center"/>
      <protection/>
    </xf>
    <xf numFmtId="0" fontId="23" fillId="0" borderId="41" xfId="49" applyFont="1" applyBorder="1" applyAlignment="1">
      <alignment horizontal="right" wrapText="1"/>
      <protection/>
    </xf>
    <xf numFmtId="0" fontId="17" fillId="0" borderId="42" xfId="49" applyFont="1" applyBorder="1" applyAlignment="1">
      <alignment horizontal="right" wrapText="1"/>
      <protection/>
    </xf>
    <xf numFmtId="0" fontId="24" fillId="0" borderId="41" xfId="49" applyFont="1" applyBorder="1" applyAlignment="1">
      <alignment horizontal="center" wrapText="1"/>
      <protection/>
    </xf>
    <xf numFmtId="0" fontId="24" fillId="12" borderId="26" xfId="49" applyFont="1" applyFill="1" applyBorder="1" applyAlignment="1">
      <alignment horizontal="center" wrapText="1"/>
      <protection/>
    </xf>
    <xf numFmtId="0" fontId="24" fillId="0" borderId="26" xfId="49" applyFont="1" applyBorder="1" applyAlignment="1">
      <alignment horizontal="center" wrapText="1"/>
      <protection/>
    </xf>
    <xf numFmtId="0" fontId="24" fillId="0" borderId="43" xfId="49" applyFont="1" applyBorder="1" applyAlignment="1">
      <alignment horizontal="center" wrapText="1"/>
      <protection/>
    </xf>
    <xf numFmtId="0" fontId="24" fillId="0" borderId="44" xfId="49" applyFont="1" applyBorder="1" applyAlignment="1">
      <alignment horizontal="center" wrapText="1"/>
      <protection/>
    </xf>
    <xf numFmtId="0" fontId="25" fillId="12" borderId="45" xfId="49" applyFont="1" applyFill="1" applyBorder="1" applyAlignment="1">
      <alignment horizontal="center" wrapText="1"/>
      <protection/>
    </xf>
    <xf numFmtId="0" fontId="15" fillId="0" borderId="46" xfId="49" applyFont="1" applyFill="1" applyBorder="1" applyAlignment="1">
      <alignment horizontal="center" vertical="center"/>
      <protection/>
    </xf>
    <xf numFmtId="0" fontId="16" fillId="0" borderId="47" xfId="49" applyFont="1" applyFill="1" applyBorder="1" applyAlignment="1">
      <alignment horizontal="center" vertical="center"/>
      <protection/>
    </xf>
    <xf numFmtId="0" fontId="10" fillId="0" borderId="46" xfId="49" applyFill="1" applyBorder="1" applyAlignment="1">
      <alignment horizontal="center" vertical="center"/>
      <protection/>
    </xf>
    <xf numFmtId="0" fontId="15" fillId="12" borderId="48" xfId="49" applyFont="1" applyFill="1" applyBorder="1" applyAlignment="1">
      <alignment horizontal="center" vertical="center"/>
      <protection/>
    </xf>
    <xf numFmtId="0" fontId="26" fillId="0" borderId="49" xfId="49" applyFont="1" applyFill="1" applyBorder="1" applyAlignment="1" applyProtection="1">
      <alignment horizontal="center" vertical="center"/>
      <protection hidden="1"/>
    </xf>
    <xf numFmtId="0" fontId="16" fillId="12" borderId="50" xfId="49" applyFont="1" applyFill="1" applyBorder="1" applyAlignment="1" applyProtection="1">
      <alignment horizontal="center" vertical="center"/>
      <protection hidden="1"/>
    </xf>
    <xf numFmtId="0" fontId="15" fillId="12" borderId="51" xfId="49" applyFont="1" applyFill="1" applyBorder="1" applyAlignment="1">
      <alignment horizontal="center" vertical="center"/>
      <protection/>
    </xf>
    <xf numFmtId="0" fontId="26" fillId="0" borderId="52" xfId="49" applyFont="1" applyFill="1" applyBorder="1" applyAlignment="1" applyProtection="1">
      <alignment horizontal="center" vertical="center"/>
      <protection hidden="1"/>
    </xf>
    <xf numFmtId="0" fontId="26" fillId="0" borderId="53" xfId="49" applyFont="1" applyFill="1" applyBorder="1" applyAlignment="1" applyProtection="1">
      <alignment horizontal="center" vertical="center"/>
      <protection hidden="1"/>
    </xf>
    <xf numFmtId="0" fontId="16" fillId="0" borderId="54" xfId="49" applyFont="1" applyFill="1" applyBorder="1" applyAlignment="1">
      <alignment horizontal="center" vertical="center"/>
      <protection/>
    </xf>
    <xf numFmtId="0" fontId="15" fillId="12" borderId="55" xfId="49" applyFont="1" applyFill="1" applyBorder="1" applyAlignment="1">
      <alignment horizontal="center" vertical="center"/>
      <protection/>
    </xf>
    <xf numFmtId="0" fontId="15" fillId="12" borderId="56" xfId="49" applyFont="1" applyFill="1" applyBorder="1" applyAlignment="1">
      <alignment horizontal="center" vertical="center"/>
      <protection/>
    </xf>
    <xf numFmtId="0" fontId="16" fillId="12" borderId="57" xfId="49" applyFont="1" applyFill="1" applyBorder="1" applyAlignment="1" applyProtection="1">
      <alignment horizontal="center" vertical="center"/>
      <protection hidden="1"/>
    </xf>
    <xf numFmtId="0" fontId="16" fillId="0" borderId="0" xfId="49" applyFont="1" applyFill="1" applyBorder="1" applyAlignment="1">
      <alignment horizontal="center" vertical="center"/>
      <protection/>
    </xf>
    <xf numFmtId="0" fontId="15" fillId="12" borderId="58" xfId="49" applyFont="1" applyFill="1" applyBorder="1" applyAlignment="1">
      <alignment horizontal="center" vertical="center"/>
      <protection/>
    </xf>
    <xf numFmtId="0" fontId="26" fillId="0" borderId="59" xfId="49" applyFont="1" applyFill="1" applyBorder="1" applyAlignment="1" applyProtection="1">
      <alignment horizontal="center" vertical="center"/>
      <protection hidden="1"/>
    </xf>
    <xf numFmtId="0" fontId="10" fillId="0" borderId="40" xfId="0" applyFont="1" applyBorder="1" applyAlignment="1" applyProtection="1">
      <alignment horizontal="center" vertical="center"/>
      <protection locked="0"/>
    </xf>
    <xf numFmtId="0" fontId="17" fillId="33" borderId="21" xfId="39" applyFont="1" applyFill="1" applyBorder="1" applyAlignment="1" applyProtection="1">
      <alignment horizontal="center" vertical="center" wrapText="1"/>
      <protection locked="0"/>
    </xf>
    <xf numFmtId="0" fontId="10" fillId="33" borderId="12" xfId="0" applyFont="1" applyFill="1" applyBorder="1" applyAlignment="1" applyProtection="1">
      <alignment horizontal="left" vertical="center" indent="1"/>
      <protection locked="0"/>
    </xf>
    <xf numFmtId="0" fontId="14" fillId="33" borderId="22" xfId="64" applyFont="1" applyFill="1" applyBorder="1" applyProtection="1">
      <alignment horizontal="center" vertical="center"/>
      <protection locked="0"/>
    </xf>
    <xf numFmtId="0" fontId="14" fillId="33" borderId="22" xfId="64" applyFont="1" applyFill="1" applyBorder="1">
      <alignment horizontal="center" vertical="center"/>
      <protection/>
    </xf>
    <xf numFmtId="0" fontId="14" fillId="33" borderId="12" xfId="64" applyFont="1" applyFill="1" applyBorder="1" applyProtection="1">
      <alignment horizontal="center" vertical="center"/>
      <protection locked="0"/>
    </xf>
    <xf numFmtId="0" fontId="14" fillId="33" borderId="24" xfId="64" applyFont="1" applyFill="1" applyBorder="1" applyProtection="1">
      <alignment horizontal="center" vertical="center"/>
      <protection hidden="1"/>
    </xf>
    <xf numFmtId="0" fontId="14" fillId="33" borderId="12" xfId="64" applyFont="1" applyFill="1" applyBorder="1" applyProtection="1">
      <alignment horizontal="center" vertical="center"/>
      <protection hidden="1"/>
    </xf>
    <xf numFmtId="0" fontId="14" fillId="33" borderId="24" xfId="64" applyFont="1" applyFill="1" applyBorder="1">
      <alignment horizontal="center" vertical="center"/>
      <protection/>
    </xf>
    <xf numFmtId="0" fontId="14" fillId="33" borderId="29" xfId="64" applyFont="1" applyFill="1" applyBorder="1">
      <alignment horizontal="center" vertical="center"/>
      <protection/>
    </xf>
    <xf numFmtId="0" fontId="14" fillId="33" borderId="12" xfId="64" applyFont="1" applyFill="1" applyBorder="1">
      <alignment horizontal="center" vertical="center"/>
      <protection/>
    </xf>
    <xf numFmtId="0" fontId="10" fillId="33" borderId="37" xfId="0" applyFont="1" applyFill="1" applyBorder="1" applyAlignment="1" applyProtection="1">
      <alignment horizontal="left" vertical="center" indent="1"/>
      <protection locked="0"/>
    </xf>
    <xf numFmtId="0" fontId="15" fillId="12" borderId="22" xfId="49" applyFont="1" applyFill="1" applyBorder="1" applyAlignment="1">
      <alignment horizontal="center" vertical="center"/>
      <protection/>
    </xf>
    <xf numFmtId="0" fontId="15" fillId="12" borderId="59" xfId="49" applyFont="1" applyFill="1" applyBorder="1" applyAlignment="1">
      <alignment horizontal="center" vertical="center"/>
      <protection/>
    </xf>
    <xf numFmtId="0" fontId="15" fillId="12" borderId="60" xfId="49" applyFont="1" applyFill="1" applyBorder="1" applyAlignment="1">
      <alignment horizontal="center" vertical="center"/>
      <protection/>
    </xf>
    <xf numFmtId="0" fontId="15" fillId="12" borderId="61" xfId="49" applyFont="1" applyFill="1" applyBorder="1" applyAlignment="1">
      <alignment horizontal="center" vertical="center"/>
      <protection/>
    </xf>
    <xf numFmtId="0" fontId="15" fillId="12" borderId="62" xfId="49" applyFont="1" applyFill="1" applyBorder="1" applyAlignment="1">
      <alignment horizontal="center" vertical="center"/>
      <protection/>
    </xf>
    <xf numFmtId="0" fontId="27" fillId="0" borderId="0" xfId="54" applyFont="1" applyFill="1" applyAlignment="1">
      <alignment horizontal="center"/>
      <protection/>
    </xf>
    <xf numFmtId="0" fontId="17" fillId="0" borderId="0" xfId="54" applyFont="1">
      <alignment/>
      <protection/>
    </xf>
    <xf numFmtId="0" fontId="28" fillId="0" borderId="0" xfId="54" applyFont="1" applyFill="1" applyAlignment="1">
      <alignment horizontal="center"/>
      <protection/>
    </xf>
    <xf numFmtId="14" fontId="29" fillId="0" borderId="0" xfId="54" applyNumberFormat="1" applyFont="1" applyFill="1" applyAlignment="1">
      <alignment/>
      <protection/>
    </xf>
    <xf numFmtId="0" fontId="17" fillId="0" borderId="0" xfId="54" applyFont="1" applyFill="1">
      <alignment/>
      <protection/>
    </xf>
    <xf numFmtId="0" fontId="17" fillId="0" borderId="0" xfId="54" applyFont="1" applyFill="1" applyAlignment="1">
      <alignment horizontal="right"/>
      <protection/>
    </xf>
    <xf numFmtId="0" fontId="17" fillId="0" borderId="0" xfId="54" applyFont="1" applyFill="1" applyAlignment="1">
      <alignment horizontal="center"/>
      <protection/>
    </xf>
    <xf numFmtId="0" fontId="17" fillId="0" borderId="0" xfId="54" applyFont="1" applyFill="1" applyAlignment="1">
      <alignment horizontal="left"/>
      <protection/>
    </xf>
    <xf numFmtId="49" fontId="17" fillId="0" borderId="0" xfId="54" applyNumberFormat="1" applyFont="1" applyFill="1" applyAlignment="1">
      <alignment horizontal="center"/>
      <protection/>
    </xf>
    <xf numFmtId="0" fontId="31" fillId="0" borderId="0" xfId="54" applyFont="1" applyFill="1">
      <alignment/>
      <protection/>
    </xf>
    <xf numFmtId="0" fontId="31" fillId="0" borderId="0" xfId="54" applyFont="1" applyFill="1" applyAlignment="1">
      <alignment/>
      <protection/>
    </xf>
    <xf numFmtId="0" fontId="30" fillId="0" borderId="0" xfId="54" applyFont="1" applyFill="1" applyAlignment="1">
      <alignment horizontal="left"/>
      <protection/>
    </xf>
    <xf numFmtId="0" fontId="17" fillId="0" borderId="0" xfId="54" applyFont="1" applyFill="1" applyAlignment="1">
      <alignment/>
      <protection/>
    </xf>
    <xf numFmtId="0" fontId="30" fillId="0" borderId="0" xfId="54" applyFont="1" applyFill="1" applyAlignment="1">
      <alignment horizontal="right"/>
      <protection/>
    </xf>
    <xf numFmtId="49" fontId="30" fillId="0" borderId="0" xfId="0" applyNumberFormat="1" applyFont="1" applyFill="1" applyAlignment="1">
      <alignment horizontal="center"/>
    </xf>
    <xf numFmtId="49" fontId="17" fillId="0" borderId="0" xfId="0" applyNumberFormat="1" applyFont="1" applyFill="1" applyAlignment="1">
      <alignment horizontal="center"/>
    </xf>
    <xf numFmtId="0" fontId="15" fillId="0" borderId="63" xfId="49" applyFont="1" applyFill="1" applyBorder="1" applyAlignment="1">
      <alignment horizontal="center" vertical="center"/>
      <protection/>
    </xf>
    <xf numFmtId="0" fontId="15" fillId="0" borderId="46" xfId="49" applyFont="1" applyBorder="1" applyAlignment="1">
      <alignment horizontal="center" vertical="center"/>
      <protection/>
    </xf>
    <xf numFmtId="0" fontId="66" fillId="0" borderId="0" xfId="54" applyFont="1" applyFill="1" applyAlignment="1">
      <alignment horizontal="center"/>
      <protection/>
    </xf>
    <xf numFmtId="0" fontId="28" fillId="0" borderId="0" xfId="54" applyFont="1" applyFill="1" applyAlignment="1">
      <alignment/>
      <protection/>
    </xf>
    <xf numFmtId="0" fontId="67" fillId="0" borderId="0" xfId="54" applyFont="1" applyFill="1" applyAlignment="1">
      <alignment horizontal="right"/>
      <protection/>
    </xf>
    <xf numFmtId="0" fontId="67" fillId="0" borderId="0" xfId="54" applyFont="1" applyFill="1" applyAlignment="1">
      <alignment horizontal="left"/>
      <protection/>
    </xf>
    <xf numFmtId="0" fontId="10" fillId="0" borderId="63" xfId="49" applyFill="1" applyBorder="1" applyAlignment="1">
      <alignment horizontal="center" vertical="center"/>
      <protection/>
    </xf>
    <xf numFmtId="0" fontId="10" fillId="0" borderId="46" xfId="49" applyBorder="1" applyAlignment="1">
      <alignment horizontal="center" vertical="center"/>
      <protection/>
    </xf>
    <xf numFmtId="0" fontId="26" fillId="0" borderId="60" xfId="49" applyFont="1" applyFill="1" applyBorder="1" applyAlignment="1" applyProtection="1">
      <alignment horizontal="center" vertical="center"/>
      <protection hidden="1"/>
    </xf>
    <xf numFmtId="0" fontId="26" fillId="0" borderId="59" xfId="49" applyFont="1" applyBorder="1" applyAlignment="1" applyProtection="1">
      <alignment horizontal="center" vertical="center"/>
      <protection hidden="1"/>
    </xf>
    <xf numFmtId="0" fontId="26" fillId="0" borderId="64" xfId="49" applyFont="1" applyFill="1" applyBorder="1" applyAlignment="1" applyProtection="1">
      <alignment horizontal="center" vertical="center"/>
      <protection hidden="1"/>
    </xf>
    <xf numFmtId="0" fontId="26" fillId="0" borderId="65" xfId="49" applyFont="1" applyFill="1" applyBorder="1" applyAlignment="1" applyProtection="1">
      <alignment horizontal="center" vertical="center"/>
      <protection hidden="1"/>
    </xf>
    <xf numFmtId="0" fontId="26" fillId="0" borderId="49" xfId="49" applyFont="1" applyBorder="1" applyAlignment="1" applyProtection="1">
      <alignment horizontal="center" vertical="center"/>
      <protection hidden="1"/>
    </xf>
    <xf numFmtId="0" fontId="26" fillId="0" borderId="52" xfId="49" applyFont="1" applyBorder="1" applyAlignment="1" applyProtection="1">
      <alignment horizontal="center" vertical="center"/>
      <protection hidden="1"/>
    </xf>
    <xf numFmtId="0" fontId="26" fillId="0" borderId="66" xfId="49" applyFont="1" applyFill="1" applyBorder="1" applyAlignment="1" applyProtection="1">
      <alignment horizontal="center" vertical="center"/>
      <protection hidden="1"/>
    </xf>
    <xf numFmtId="0" fontId="26" fillId="0" borderId="53" xfId="49" applyFont="1" applyBorder="1" applyAlignment="1" applyProtection="1">
      <alignment horizontal="center" vertical="center"/>
      <protection hidden="1"/>
    </xf>
    <xf numFmtId="0" fontId="26" fillId="0" borderId="67" xfId="49" applyFont="1" applyFill="1" applyBorder="1" applyAlignment="1" applyProtection="1">
      <alignment horizontal="center" vertical="center"/>
      <protection hidden="1"/>
    </xf>
    <xf numFmtId="0" fontId="66" fillId="0" borderId="0" xfId="54" applyFont="1" applyFill="1" applyAlignment="1">
      <alignment horizontal="center"/>
      <protection/>
    </xf>
    <xf numFmtId="0" fontId="14" fillId="0" borderId="68" xfId="58" applyFont="1" applyBorder="1" applyAlignment="1">
      <alignment vertical="center"/>
      <protection/>
    </xf>
    <xf numFmtId="0" fontId="10" fillId="0" borderId="69" xfId="0" applyFont="1" applyBorder="1" applyAlignment="1">
      <alignment vertical="center"/>
    </xf>
    <xf numFmtId="0" fontId="14" fillId="0" borderId="70" xfId="58" applyFont="1" applyBorder="1" applyAlignment="1">
      <alignment vertical="center"/>
      <protection/>
    </xf>
    <xf numFmtId="172" fontId="16" fillId="0" borderId="71" xfId="41" applyFont="1" applyFill="1" applyBorder="1" applyAlignment="1" applyProtection="1">
      <alignment horizontal="center" vertical="center"/>
      <protection/>
    </xf>
    <xf numFmtId="0" fontId="10" fillId="0" borderId="71" xfId="0" applyFont="1" applyBorder="1" applyAlignment="1">
      <alignment vertical="center"/>
    </xf>
    <xf numFmtId="0" fontId="14" fillId="0" borderId="72" xfId="58" applyFont="1" applyBorder="1" applyAlignment="1">
      <alignment vertical="center"/>
      <protection/>
    </xf>
    <xf numFmtId="0" fontId="17" fillId="0" borderId="73" xfId="66" applyFont="1" applyBorder="1" applyAlignment="1">
      <alignment horizontal="center" vertical="center"/>
      <protection/>
    </xf>
    <xf numFmtId="0" fontId="10" fillId="0" borderId="74" xfId="0" applyFont="1" applyBorder="1" applyAlignment="1">
      <alignment vertical="center"/>
    </xf>
    <xf numFmtId="0" fontId="10" fillId="0" borderId="73" xfId="0" applyFont="1" applyBorder="1" applyAlignment="1">
      <alignment vertical="center"/>
    </xf>
    <xf numFmtId="0" fontId="10" fillId="0" borderId="75" xfId="0" applyFont="1" applyBorder="1" applyAlignment="1" applyProtection="1">
      <alignment horizontal="center" vertical="center"/>
      <protection locked="0"/>
    </xf>
    <xf numFmtId="0" fontId="10" fillId="0" borderId="76" xfId="0" applyFont="1" applyBorder="1" applyAlignment="1">
      <alignment vertical="center"/>
    </xf>
    <xf numFmtId="0" fontId="16" fillId="0" borderId="77" xfId="62" applyFont="1" applyBorder="1">
      <alignment horizontal="center" vertical="center"/>
      <protection/>
    </xf>
    <xf numFmtId="0" fontId="16" fillId="0" borderId="78" xfId="62" applyNumberFormat="1" applyFont="1" applyBorder="1">
      <alignment horizontal="center" vertical="center"/>
      <protection/>
    </xf>
    <xf numFmtId="0" fontId="17" fillId="0" borderId="79" xfId="39" applyFont="1" applyBorder="1" applyAlignment="1">
      <alignment horizontal="center" vertical="center"/>
      <protection/>
    </xf>
    <xf numFmtId="0" fontId="16" fillId="0" borderId="80" xfId="62" applyFont="1" applyBorder="1">
      <alignment horizontal="center" vertical="center"/>
      <protection/>
    </xf>
    <xf numFmtId="172" fontId="16" fillId="0" borderId="81" xfId="41" applyFont="1" applyFill="1" applyBorder="1" applyProtection="1">
      <alignment horizontal="center"/>
      <protection/>
    </xf>
    <xf numFmtId="0" fontId="16" fillId="0" borderId="81" xfId="62" applyFont="1" applyBorder="1">
      <alignment horizontal="center" vertical="center"/>
      <protection/>
    </xf>
    <xf numFmtId="0" fontId="10" fillId="0" borderId="82" xfId="0" applyFont="1" applyBorder="1" applyAlignment="1">
      <alignment/>
    </xf>
    <xf numFmtId="0" fontId="10" fillId="0" borderId="81" xfId="0" applyFont="1" applyBorder="1" applyAlignment="1">
      <alignment/>
    </xf>
    <xf numFmtId="0" fontId="10" fillId="0" borderId="83" xfId="0" applyFont="1" applyBorder="1" applyAlignment="1">
      <alignment/>
    </xf>
    <xf numFmtId="0" fontId="17" fillId="0" borderId="84" xfId="39" applyFont="1" applyBorder="1" applyAlignment="1">
      <alignment horizontal="center" vertical="center" wrapText="1"/>
      <protection/>
    </xf>
    <xf numFmtId="0" fontId="10" fillId="0" borderId="71" xfId="0" applyFont="1" applyBorder="1" applyAlignment="1" applyProtection="1">
      <alignment horizontal="left" vertical="center" indent="1"/>
      <protection locked="0"/>
    </xf>
    <xf numFmtId="0" fontId="10" fillId="0" borderId="71" xfId="62" applyFont="1" applyBorder="1" applyAlignment="1" applyProtection="1">
      <alignment horizontal="left" vertical="center" indent="1"/>
      <protection locked="0"/>
    </xf>
    <xf numFmtId="0" fontId="14" fillId="0" borderId="85" xfId="64" applyFont="1" applyBorder="1" applyProtection="1">
      <alignment horizontal="center" vertical="center"/>
      <protection locked="0"/>
    </xf>
    <xf numFmtId="0" fontId="14" fillId="0" borderId="86" xfId="64" applyFont="1" applyBorder="1">
      <alignment horizontal="center" vertical="center"/>
      <protection/>
    </xf>
    <xf numFmtId="0" fontId="14" fillId="0" borderId="71" xfId="64" applyFont="1" applyBorder="1" applyProtection="1">
      <alignment horizontal="center" vertical="center"/>
      <protection locked="0"/>
    </xf>
    <xf numFmtId="0" fontId="14" fillId="0" borderId="87" xfId="64" applyNumberFormat="1" applyFont="1" applyBorder="1" applyProtection="1">
      <alignment horizontal="center" vertical="center"/>
      <protection hidden="1"/>
    </xf>
    <xf numFmtId="0" fontId="14" fillId="0" borderId="71" xfId="64" applyNumberFormat="1" applyFont="1" applyBorder="1" applyProtection="1">
      <alignment horizontal="center" vertical="center"/>
      <protection hidden="1"/>
    </xf>
    <xf numFmtId="0" fontId="14" fillId="0" borderId="87" xfId="64" applyNumberFormat="1" applyFont="1" applyBorder="1">
      <alignment horizontal="center" vertical="center"/>
      <protection/>
    </xf>
    <xf numFmtId="0" fontId="14" fillId="0" borderId="85" xfId="64" applyNumberFormat="1" applyFont="1" applyBorder="1">
      <alignment horizontal="center" vertical="center"/>
      <protection/>
    </xf>
    <xf numFmtId="0" fontId="14" fillId="0" borderId="88" xfId="64" applyNumberFormat="1" applyFont="1" applyBorder="1">
      <alignment horizontal="center" vertical="center"/>
      <protection/>
    </xf>
    <xf numFmtId="0" fontId="14" fillId="0" borderId="71" xfId="64" applyNumberFormat="1" applyFont="1" applyBorder="1">
      <alignment horizontal="center" vertical="center"/>
      <protection/>
    </xf>
    <xf numFmtId="0" fontId="10" fillId="0" borderId="89" xfId="0" applyFont="1" applyBorder="1" applyAlignment="1" applyProtection="1">
      <alignment horizontal="left" vertical="center" indent="1"/>
      <protection locked="0"/>
    </xf>
    <xf numFmtId="0" fontId="14" fillId="0" borderId="90" xfId="64" applyNumberFormat="1" applyFont="1" applyBorder="1">
      <alignment horizontal="center" vertical="center"/>
      <protection/>
    </xf>
    <xf numFmtId="0" fontId="17" fillId="34" borderId="84" xfId="39" applyFont="1" applyFill="1" applyBorder="1" applyAlignment="1" applyProtection="1">
      <alignment horizontal="center" vertical="center" wrapText="1"/>
      <protection locked="0"/>
    </xf>
    <xf numFmtId="0" fontId="10" fillId="34" borderId="71" xfId="0" applyFont="1" applyFill="1" applyBorder="1" applyAlignment="1" applyProtection="1">
      <alignment horizontal="left" vertical="center" indent="1"/>
      <protection locked="0"/>
    </xf>
    <xf numFmtId="0" fontId="14" fillId="34" borderId="85" xfId="64" applyFont="1" applyFill="1" applyBorder="1" applyProtection="1">
      <alignment horizontal="center" vertical="center"/>
      <protection locked="0"/>
    </xf>
    <xf numFmtId="0" fontId="14" fillId="34" borderId="85" xfId="64" applyFont="1" applyFill="1" applyBorder="1">
      <alignment horizontal="center" vertical="center"/>
      <protection/>
    </xf>
    <xf numFmtId="0" fontId="14" fillId="34" borderId="71" xfId="64" applyFont="1" applyFill="1" applyBorder="1" applyProtection="1">
      <alignment horizontal="center" vertical="center"/>
      <protection locked="0"/>
    </xf>
    <xf numFmtId="0" fontId="14" fillId="34" borderId="87" xfId="64" applyNumberFormat="1" applyFont="1" applyFill="1" applyBorder="1" applyProtection="1">
      <alignment horizontal="center" vertical="center"/>
      <protection hidden="1"/>
    </xf>
    <xf numFmtId="0" fontId="14" fillId="34" borderId="71" xfId="64" applyNumberFormat="1" applyFont="1" applyFill="1" applyBorder="1" applyProtection="1">
      <alignment horizontal="center" vertical="center"/>
      <protection hidden="1"/>
    </xf>
    <xf numFmtId="0" fontId="14" fillId="34" borderId="87" xfId="64" applyNumberFormat="1" applyFont="1" applyFill="1" applyBorder="1">
      <alignment horizontal="center" vertical="center"/>
      <protection/>
    </xf>
    <xf numFmtId="0" fontId="14" fillId="34" borderId="90" xfId="64" applyNumberFormat="1" applyFont="1" applyFill="1" applyBorder="1">
      <alignment horizontal="center" vertical="center"/>
      <protection/>
    </xf>
    <xf numFmtId="0" fontId="14" fillId="34" borderId="71" xfId="64" applyNumberFormat="1" applyFont="1" applyFill="1" applyBorder="1">
      <alignment horizontal="center" vertical="center"/>
      <protection/>
    </xf>
    <xf numFmtId="0" fontId="10" fillId="34" borderId="89" xfId="0" applyFont="1" applyFill="1" applyBorder="1" applyAlignment="1" applyProtection="1">
      <alignment horizontal="left" vertical="center" indent="1"/>
      <protection locked="0"/>
    </xf>
    <xf numFmtId="0" fontId="19" fillId="35" borderId="91" xfId="63" applyFont="1" applyFill="1" applyBorder="1">
      <alignment vertical="center"/>
      <protection/>
    </xf>
    <xf numFmtId="0" fontId="16" fillId="0" borderId="92" xfId="62" applyNumberFormat="1" applyFont="1" applyBorder="1" applyProtection="1">
      <alignment horizontal="center" vertical="center"/>
      <protection hidden="1"/>
    </xf>
    <xf numFmtId="0" fontId="16" fillId="0" borderId="93" xfId="62" applyNumberFormat="1" applyFont="1" applyBorder="1" applyProtection="1">
      <alignment horizontal="center" vertical="center"/>
      <protection hidden="1"/>
    </xf>
    <xf numFmtId="0" fontId="16" fillId="0" borderId="94" xfId="62" applyNumberFormat="1" applyFont="1" applyBorder="1" applyProtection="1">
      <alignment horizontal="center" vertical="center"/>
      <protection hidden="1"/>
    </xf>
    <xf numFmtId="0" fontId="10" fillId="0" borderId="95" xfId="0" applyFont="1" applyBorder="1" applyAlignment="1">
      <alignment horizontal="left" vertical="center" indent="1"/>
    </xf>
    <xf numFmtId="0" fontId="20" fillId="0" borderId="0" xfId="39" applyFont="1" applyBorder="1" applyAlignment="1">
      <alignment horizontal="center" vertical="center"/>
      <protection/>
    </xf>
    <xf numFmtId="0" fontId="10" fillId="0" borderId="96" xfId="0" applyFont="1" applyBorder="1" applyAlignment="1" applyProtection="1">
      <alignment/>
      <protection locked="0"/>
    </xf>
    <xf numFmtId="0" fontId="10" fillId="0" borderId="97" xfId="0" applyFont="1" applyBorder="1" applyAlignment="1" applyProtection="1">
      <alignment/>
      <protection locked="0"/>
    </xf>
    <xf numFmtId="0" fontId="16" fillId="0" borderId="78" xfId="62" applyFont="1" applyBorder="1">
      <alignment horizontal="center" vertical="center"/>
      <protection/>
    </xf>
    <xf numFmtId="0" fontId="14" fillId="0" borderId="87" xfId="64" applyFont="1" applyBorder="1" applyProtection="1">
      <alignment horizontal="center" vertical="center"/>
      <protection hidden="1"/>
    </xf>
    <xf numFmtId="0" fontId="14" fillId="0" borderId="71" xfId="64" applyFont="1" applyBorder="1" applyProtection="1">
      <alignment horizontal="center" vertical="center"/>
      <protection hidden="1"/>
    </xf>
    <xf numFmtId="0" fontId="14" fillId="0" borderId="87" xfId="64" applyFont="1" applyBorder="1">
      <alignment horizontal="center" vertical="center"/>
      <protection/>
    </xf>
    <xf numFmtId="0" fontId="14" fillId="0" borderId="85" xfId="64" applyFont="1" applyBorder="1">
      <alignment horizontal="center" vertical="center"/>
      <protection/>
    </xf>
    <xf numFmtId="0" fontId="14" fillId="0" borderId="88" xfId="64" applyFont="1" applyBorder="1">
      <alignment horizontal="center" vertical="center"/>
      <protection/>
    </xf>
    <xf numFmtId="0" fontId="14" fillId="0" borderId="71" xfId="64" applyFont="1" applyBorder="1">
      <alignment horizontal="center" vertical="center"/>
      <protection/>
    </xf>
    <xf numFmtId="0" fontId="14" fillId="0" borderId="90" xfId="64" applyFont="1" applyBorder="1">
      <alignment horizontal="center" vertical="center"/>
      <protection/>
    </xf>
    <xf numFmtId="0" fontId="14" fillId="34" borderId="87" xfId="64" applyFont="1" applyFill="1" applyBorder="1" applyProtection="1">
      <alignment horizontal="center" vertical="center"/>
      <protection hidden="1"/>
    </xf>
    <xf numFmtId="0" fontId="14" fillId="34" borderId="71" xfId="64" applyFont="1" applyFill="1" applyBorder="1" applyProtection="1">
      <alignment horizontal="center" vertical="center"/>
      <protection hidden="1"/>
    </xf>
    <xf numFmtId="0" fontId="14" fillId="34" borderId="87" xfId="64" applyFont="1" applyFill="1" applyBorder="1">
      <alignment horizontal="center" vertical="center"/>
      <protection/>
    </xf>
    <xf numFmtId="0" fontId="14" fillId="34" borderId="90" xfId="64" applyFont="1" applyFill="1" applyBorder="1">
      <alignment horizontal="center" vertical="center"/>
      <protection/>
    </xf>
    <xf numFmtId="0" fontId="14" fillId="34" borderId="71" xfId="64" applyFont="1" applyFill="1" applyBorder="1">
      <alignment horizontal="center" vertical="center"/>
      <protection/>
    </xf>
    <xf numFmtId="0" fontId="16" fillId="0" borderId="92" xfId="62" applyFont="1" applyBorder="1" applyProtection="1">
      <alignment horizontal="center" vertical="center"/>
      <protection hidden="1"/>
    </xf>
    <xf numFmtId="0" fontId="16" fillId="0" borderId="93" xfId="62" applyFont="1" applyBorder="1" applyProtection="1">
      <alignment horizontal="center" vertical="center"/>
      <protection hidden="1"/>
    </xf>
    <xf numFmtId="0" fontId="16" fillId="0" borderId="94" xfId="62" applyFont="1" applyBorder="1" applyProtection="1">
      <alignment horizontal="center" vertical="center"/>
      <protection hidden="1"/>
    </xf>
    <xf numFmtId="0" fontId="27" fillId="0" borderId="0" xfId="49" applyFont="1" applyAlignment="1">
      <alignment horizontal="center"/>
      <protection/>
    </xf>
    <xf numFmtId="0" fontId="16" fillId="0" borderId="0" xfId="49" applyFont="1" applyAlignment="1">
      <alignment horizontal="center"/>
      <protection/>
    </xf>
    <xf numFmtId="14" fontId="29" fillId="0" borderId="0" xfId="54" applyNumberFormat="1" applyFont="1" applyFill="1" applyAlignment="1">
      <alignment horizontal="center"/>
      <protection/>
    </xf>
    <xf numFmtId="0" fontId="30" fillId="0" borderId="0" xfId="54" applyFont="1" applyFill="1" applyAlignment="1">
      <alignment horizontal="center" vertical="center"/>
      <protection/>
    </xf>
    <xf numFmtId="0" fontId="28" fillId="0" borderId="0" xfId="54" applyFont="1" applyFill="1" applyAlignment="1">
      <alignment horizontal="center"/>
      <protection/>
    </xf>
    <xf numFmtId="0" fontId="66" fillId="0" borderId="0" xfId="54" applyFont="1" applyFill="1" applyAlignment="1">
      <alignment horizontal="center"/>
      <protection/>
    </xf>
    <xf numFmtId="0" fontId="27" fillId="0" borderId="0" xfId="54" applyFont="1" applyFill="1" applyAlignment="1">
      <alignment horizontal="center"/>
      <protection/>
    </xf>
    <xf numFmtId="0" fontId="18" fillId="0" borderId="81" xfId="39" applyFont="1" applyBorder="1" applyAlignment="1">
      <alignment horizontal="center" vertical="center"/>
      <protection/>
    </xf>
    <xf numFmtId="0" fontId="13" fillId="35" borderId="95" xfId="0" applyNumberFormat="1" applyFont="1" applyFill="1" applyBorder="1" applyAlignment="1" applyProtection="1">
      <alignment horizontal="left" vertical="center"/>
      <protection hidden="1"/>
    </xf>
    <xf numFmtId="0" fontId="16" fillId="0" borderId="98" xfId="0" applyFont="1" applyBorder="1" applyAlignment="1" applyProtection="1">
      <alignment horizontal="left" vertical="center"/>
      <protection locked="0"/>
    </xf>
    <xf numFmtId="0" fontId="10" fillId="0" borderId="98" xfId="0" applyFont="1" applyBorder="1" applyAlignment="1">
      <alignment horizontal="center" vertical="center"/>
    </xf>
    <xf numFmtId="0" fontId="10" fillId="0" borderId="99" xfId="0" applyFont="1" applyBorder="1" applyAlignment="1" applyProtection="1">
      <alignment horizontal="left" vertical="center"/>
      <protection locked="0"/>
    </xf>
    <xf numFmtId="0" fontId="22" fillId="0" borderId="100" xfId="66" applyFont="1" applyBorder="1" applyAlignment="1" applyProtection="1">
      <alignment horizontal="left" vertical="center"/>
      <protection locked="0"/>
    </xf>
    <xf numFmtId="0" fontId="17" fillId="0" borderId="101" xfId="39" applyFont="1" applyBorder="1" applyAlignment="1">
      <alignment horizontal="center" vertical="center"/>
      <protection/>
    </xf>
    <xf numFmtId="0" fontId="17" fillId="0" borderId="102" xfId="39" applyFont="1" applyBorder="1" applyAlignment="1">
      <alignment horizontal="center" vertical="center"/>
      <protection/>
    </xf>
    <xf numFmtId="0" fontId="13" fillId="0" borderId="75" xfId="63" applyFont="1" applyBorder="1" applyAlignment="1">
      <alignment horizontal="center" vertical="center"/>
      <protection/>
    </xf>
    <xf numFmtId="0" fontId="15" fillId="0" borderId="103" xfId="0" applyFont="1" applyBorder="1" applyAlignment="1" applyProtection="1">
      <alignment horizontal="left" vertical="center"/>
      <protection/>
    </xf>
    <xf numFmtId="0" fontId="10" fillId="0" borderId="103" xfId="0" applyFont="1" applyBorder="1" applyAlignment="1" applyProtection="1">
      <alignment horizontal="center" vertical="center"/>
      <protection/>
    </xf>
    <xf numFmtId="0" fontId="15" fillId="0" borderId="104" xfId="0" applyFont="1" applyBorder="1" applyAlignment="1" applyProtection="1">
      <alignment horizontal="left" vertical="center"/>
      <protection/>
    </xf>
    <xf numFmtId="0" fontId="16" fillId="0" borderId="105" xfId="66" applyFont="1" applyBorder="1" applyAlignment="1" applyProtection="1">
      <alignment horizontal="left" vertical="center"/>
      <protection locked="0"/>
    </xf>
    <xf numFmtId="0" fontId="10" fillId="0" borderId="105" xfId="0" applyFont="1" applyBorder="1" applyAlignment="1">
      <alignment horizontal="center" vertical="center"/>
    </xf>
    <xf numFmtId="49" fontId="10" fillId="0" borderId="106" xfId="0" applyNumberFormat="1" applyFont="1" applyBorder="1" applyAlignment="1" applyProtection="1">
      <alignment horizontal="left" vertical="center"/>
      <protection locked="0"/>
    </xf>
    <xf numFmtId="0" fontId="13" fillId="35" borderId="95" xfId="0" applyFont="1" applyFill="1" applyBorder="1" applyAlignment="1" applyProtection="1">
      <alignment horizontal="left" vertical="center"/>
      <protection hidden="1"/>
    </xf>
    <xf numFmtId="0" fontId="13" fillId="0" borderId="40" xfId="63" applyFont="1" applyBorder="1" applyAlignment="1">
      <alignment horizontal="center" vertical="center"/>
      <protection/>
    </xf>
    <xf numFmtId="0" fontId="15" fillId="0" borderId="107" xfId="0" applyFont="1" applyBorder="1" applyAlignment="1" applyProtection="1">
      <alignment horizontal="left" vertical="center"/>
      <protection/>
    </xf>
    <xf numFmtId="0" fontId="15" fillId="0" borderId="34" xfId="0" applyFont="1" applyBorder="1" applyAlignment="1" applyProtection="1">
      <alignment horizontal="left" vertical="center"/>
      <protection/>
    </xf>
    <xf numFmtId="0" fontId="15" fillId="0" borderId="108" xfId="0" applyFont="1" applyBorder="1" applyAlignment="1" applyProtection="1">
      <alignment horizontal="left" vertical="center"/>
      <protection/>
    </xf>
    <xf numFmtId="0" fontId="10" fillId="0" borderId="107" xfId="0" applyFont="1" applyBorder="1" applyAlignment="1" applyProtection="1">
      <alignment horizontal="center" vertical="center"/>
      <protection/>
    </xf>
    <xf numFmtId="0" fontId="10" fillId="0" borderId="108" xfId="0" applyFont="1" applyBorder="1" applyAlignment="1" applyProtection="1">
      <alignment horizontal="center" vertical="center"/>
      <protection/>
    </xf>
    <xf numFmtId="0" fontId="15" fillId="0" borderId="109" xfId="0" applyFont="1" applyBorder="1" applyAlignment="1" applyProtection="1">
      <alignment horizontal="left" vertical="center"/>
      <protection/>
    </xf>
    <xf numFmtId="0" fontId="16" fillId="0" borderId="110" xfId="66" applyFont="1" applyBorder="1" applyAlignment="1" applyProtection="1">
      <alignment horizontal="left" vertical="center"/>
      <protection locked="0"/>
    </xf>
    <xf numFmtId="0" fontId="16" fillId="0" borderId="23" xfId="66" applyFont="1" applyBorder="1" applyAlignment="1" applyProtection="1">
      <alignment horizontal="left" vertical="center"/>
      <protection locked="0"/>
    </xf>
    <xf numFmtId="0" fontId="16" fillId="0" borderId="111" xfId="66" applyFont="1" applyBorder="1" applyAlignment="1" applyProtection="1">
      <alignment horizontal="left" vertical="center"/>
      <protection locked="0"/>
    </xf>
    <xf numFmtId="0" fontId="10" fillId="0" borderId="110" xfId="0" applyFont="1" applyBorder="1" applyAlignment="1">
      <alignment horizontal="center" vertical="center"/>
    </xf>
    <xf numFmtId="0" fontId="10" fillId="0" borderId="111" xfId="0" applyFont="1" applyBorder="1" applyAlignment="1">
      <alignment horizontal="center" vertical="center"/>
    </xf>
    <xf numFmtId="49" fontId="10" fillId="0" borderId="110" xfId="0" applyNumberFormat="1" applyFont="1" applyBorder="1" applyAlignment="1" applyProtection="1">
      <alignment horizontal="left" vertical="center"/>
      <protection locked="0"/>
    </xf>
    <xf numFmtId="49" fontId="10" fillId="0" borderId="112" xfId="0" applyNumberFormat="1" applyFont="1" applyBorder="1" applyAlignment="1" applyProtection="1">
      <alignment horizontal="left" vertical="center"/>
      <protection locked="0"/>
    </xf>
    <xf numFmtId="0" fontId="13" fillId="2" borderId="113" xfId="0" applyFont="1" applyFill="1" applyBorder="1" applyAlignment="1" applyProtection="1">
      <alignment horizontal="left" vertical="center"/>
      <protection hidden="1"/>
    </xf>
    <xf numFmtId="0" fontId="13" fillId="2" borderId="39" xfId="0" applyFont="1" applyFill="1" applyBorder="1" applyAlignment="1" applyProtection="1">
      <alignment horizontal="left" vertical="center"/>
      <protection hidden="1"/>
    </xf>
    <xf numFmtId="0" fontId="16" fillId="0" borderId="49" xfId="0" applyFont="1" applyBorder="1" applyAlignment="1" applyProtection="1">
      <alignment horizontal="left" vertical="center"/>
      <protection locked="0"/>
    </xf>
    <xf numFmtId="0" fontId="16" fillId="0" borderId="59" xfId="0" applyFont="1" applyBorder="1" applyAlignment="1" applyProtection="1">
      <alignment horizontal="left" vertical="center"/>
      <protection locked="0"/>
    </xf>
    <xf numFmtId="0" fontId="16" fillId="0" borderId="114" xfId="0" applyFont="1" applyBorder="1" applyAlignment="1" applyProtection="1">
      <alignment horizontal="left" vertical="center"/>
      <protection locked="0"/>
    </xf>
    <xf numFmtId="0" fontId="10" fillId="0" borderId="49" xfId="0" applyFont="1" applyBorder="1" applyAlignment="1">
      <alignment horizontal="center" vertical="center"/>
    </xf>
    <xf numFmtId="0" fontId="10" fillId="0" borderId="114" xfId="0" applyFont="1" applyBorder="1" applyAlignment="1">
      <alignment horizontal="center" vertical="center"/>
    </xf>
    <xf numFmtId="0" fontId="10" fillId="0" borderId="49" xfId="0" applyFont="1" applyBorder="1" applyAlignment="1" applyProtection="1">
      <alignment horizontal="left" vertical="center"/>
      <protection locked="0"/>
    </xf>
    <xf numFmtId="0" fontId="10" fillId="0" borderId="48" xfId="0" applyFont="1" applyBorder="1" applyAlignment="1" applyProtection="1">
      <alignment horizontal="left" vertical="center"/>
      <protection locked="0"/>
    </xf>
    <xf numFmtId="0" fontId="22" fillId="0" borderId="65" xfId="66" applyFont="1" applyBorder="1" applyAlignment="1" applyProtection="1">
      <alignment horizontal="left" vertical="center"/>
      <protection locked="0"/>
    </xf>
    <xf numFmtId="0" fontId="22" fillId="0" borderId="60" xfId="66" applyFont="1" applyBorder="1" applyAlignment="1" applyProtection="1">
      <alignment horizontal="left" vertical="center"/>
      <protection locked="0"/>
    </xf>
    <xf numFmtId="0" fontId="22" fillId="0" borderId="115" xfId="66" applyFont="1" applyBorder="1" applyAlignment="1" applyProtection="1">
      <alignment horizontal="left" vertical="center"/>
      <protection locked="0"/>
    </xf>
    <xf numFmtId="0" fontId="17" fillId="0" borderId="116" xfId="39" applyFont="1" applyBorder="1" applyAlignment="1">
      <alignment horizontal="center" vertical="center"/>
      <protection/>
    </xf>
    <xf numFmtId="0" fontId="17" fillId="0" borderId="117" xfId="39" applyFont="1" applyBorder="1" applyAlignment="1">
      <alignment horizontal="center" vertical="center"/>
      <protection/>
    </xf>
    <xf numFmtId="0" fontId="17" fillId="0" borderId="118" xfId="39" applyFont="1" applyBorder="1" applyAlignment="1">
      <alignment horizontal="center" vertical="center"/>
      <protection/>
    </xf>
    <xf numFmtId="0" fontId="17" fillId="0" borderId="119" xfId="39" applyFont="1" applyBorder="1" applyAlignment="1">
      <alignment horizontal="center" vertical="center"/>
      <protection/>
    </xf>
    <xf numFmtId="0" fontId="0" fillId="0" borderId="16" xfId="0" applyBorder="1" applyAlignment="1">
      <alignment/>
    </xf>
  </cellXfs>
  <cellStyles count="63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Malé písmo" xfId="39"/>
    <cellStyle name="Currency" xfId="40"/>
    <cellStyle name="měny 2" xfId="41"/>
    <cellStyle name="Currency [0]" xfId="42"/>
    <cellStyle name="Nadpis 1" xfId="43"/>
    <cellStyle name="Nadpis 2" xfId="44"/>
    <cellStyle name="Nadpis 3" xfId="45"/>
    <cellStyle name="Nadpis 4" xfId="46"/>
    <cellStyle name="Název" xfId="47"/>
    <cellStyle name="Neutrální" xfId="48"/>
    <cellStyle name="normální 2" xfId="49"/>
    <cellStyle name="normální 3" xfId="50"/>
    <cellStyle name="normální 4" xfId="51"/>
    <cellStyle name="Normální 5" xfId="52"/>
    <cellStyle name="normální 6" xfId="53"/>
    <cellStyle name="normální_Vysledek KP-A,B-2005-06" xfId="54"/>
    <cellStyle name="Poznámka" xfId="55"/>
    <cellStyle name="Percent" xfId="56"/>
    <cellStyle name="Propojená buňka" xfId="57"/>
    <cellStyle name="Roman EE 12 Normál" xfId="58"/>
    <cellStyle name="Followed Hyperlink" xfId="59"/>
    <cellStyle name="Správně" xfId="60"/>
    <cellStyle name="Text upozornění" xfId="61"/>
    <cellStyle name="Universe EE 12 bcentr" xfId="62"/>
    <cellStyle name="Universe EE 12 bold" xfId="63"/>
    <cellStyle name="Universe EE 12 centr." xfId="64"/>
    <cellStyle name="Universe EE 12 norm." xfId="65"/>
    <cellStyle name="Universe EE 9 centr." xfId="66"/>
    <cellStyle name="Vstup" xfId="67"/>
    <cellStyle name="Výpočet" xfId="68"/>
    <cellStyle name="Výstup" xfId="69"/>
    <cellStyle name="Vysvětlující text" xfId="70"/>
    <cellStyle name="Zvýraznění 1" xfId="71"/>
    <cellStyle name="Zvýraznění 2" xfId="72"/>
    <cellStyle name="Zvýraznění 3" xfId="73"/>
    <cellStyle name="Zvýraznění 4" xfId="74"/>
    <cellStyle name="Zvýraznění 5" xfId="75"/>
    <cellStyle name="Zvýraznění 6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10"/>
  <sheetViews>
    <sheetView showGridLines="0" showRowColHeaders="0" tabSelected="1" zoomScalePageLayoutView="0" workbookViewId="0" topLeftCell="A1">
      <selection activeCell="A1" sqref="A1"/>
    </sheetView>
  </sheetViews>
  <sheetFormatPr defaultColWidth="9.00390625" defaultRowHeight="12.75"/>
  <cols>
    <col min="1" max="1" width="1.875" style="57" customWidth="1"/>
    <col min="2" max="2" width="3.125" style="57" customWidth="1"/>
    <col min="3" max="3" width="30.375" style="57" customWidth="1"/>
    <col min="4" max="4" width="8.625" style="57" customWidth="1"/>
    <col min="5" max="8" width="7.625" style="57" customWidth="1"/>
    <col min="9" max="14" width="8.75390625" style="57" customWidth="1"/>
    <col min="15" max="15" width="7.625" style="57" customWidth="1"/>
    <col min="16" max="16" width="3.75390625" style="57" customWidth="1"/>
    <col min="17" max="16384" width="9.125" style="57" customWidth="1"/>
  </cols>
  <sheetData>
    <row r="2" spans="2:15" ht="25.5" customHeight="1">
      <c r="B2" s="203" t="s">
        <v>187</v>
      </c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203"/>
    </row>
    <row r="3" spans="2:15" ht="18.75" customHeight="1">
      <c r="B3" s="204" t="s">
        <v>208</v>
      </c>
      <c r="C3" s="204"/>
      <c r="D3" s="204"/>
      <c r="E3" s="204"/>
      <c r="F3" s="204"/>
      <c r="G3" s="204"/>
      <c r="H3" s="204"/>
      <c r="I3" s="204"/>
      <c r="J3" s="204"/>
      <c r="K3" s="204"/>
      <c r="L3" s="204"/>
      <c r="M3" s="204"/>
      <c r="N3" s="204"/>
      <c r="O3" s="204"/>
    </row>
    <row r="4" spans="2:15" ht="11.25" customHeight="1" thickBot="1"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</row>
    <row r="5" spans="2:15" ht="23.25" customHeight="1" thickBot="1">
      <c r="B5" s="59"/>
      <c r="C5" s="60" t="s">
        <v>31</v>
      </c>
      <c r="D5" s="61" t="s">
        <v>32</v>
      </c>
      <c r="E5" s="62" t="s">
        <v>46</v>
      </c>
      <c r="F5" s="62" t="s">
        <v>48</v>
      </c>
      <c r="G5" s="62" t="s">
        <v>47</v>
      </c>
      <c r="H5" s="62" t="s">
        <v>49</v>
      </c>
      <c r="I5" s="63" t="s">
        <v>33</v>
      </c>
      <c r="J5" s="64" t="s">
        <v>34</v>
      </c>
      <c r="K5" s="64" t="s">
        <v>35</v>
      </c>
      <c r="L5" s="64" t="s">
        <v>36</v>
      </c>
      <c r="M5" s="64" t="s">
        <v>37</v>
      </c>
      <c r="N5" s="65" t="s">
        <v>38</v>
      </c>
      <c r="O5" s="66" t="s">
        <v>39</v>
      </c>
    </row>
    <row r="6" spans="2:15" ht="23.25" customHeight="1">
      <c r="B6" s="117" t="s">
        <v>28</v>
      </c>
      <c r="C6" s="68" t="s">
        <v>54</v>
      </c>
      <c r="D6" s="69">
        <v>6</v>
      </c>
      <c r="E6" s="98">
        <v>6</v>
      </c>
      <c r="F6" s="95">
        <v>0</v>
      </c>
      <c r="G6" s="81">
        <v>0</v>
      </c>
      <c r="H6" s="70">
        <v>0</v>
      </c>
      <c r="I6" s="82">
        <f>'2.k.Nej_USK'!R18+'2.k.Nej_DouA'!R18+'3.k.BKV_Nej'!S18+'3.k.USK_Nej'!S18+'4.k.Nej_BKV'!R18+'5.k.DouA_Nej'!S18</f>
        <v>37</v>
      </c>
      <c r="J6" s="132">
        <f>'2.k.Nej_USK'!S18+'2.k.Nej_DouA'!S18+'3.k.BKV_Nej'!R18+'3.k.USK_Nej'!R18+'4.k.Nej_BKV'!S18+'5.k.DouA_Nej'!R18</f>
        <v>11</v>
      </c>
      <c r="K6" s="71">
        <f>'2.k.Nej_USK'!P18+'2.k.Nej_DouA'!P18+'3.k.BKV_Nej'!Q18+'3.k.USK_Nej'!Q18+'4.k.Nej_BKV'!P18+'5.k.DouA_Nej'!Q18</f>
        <v>77</v>
      </c>
      <c r="L6" s="74">
        <f>'2.k.Nej_USK'!Q18+'2.k.Nej_DouA'!Q18+'3.k.BKV_Nej'!P18+'3.k.USK_Nej'!P18+'4.k.Nej_BKV'!Q18+'5.k.DouA_Nej'!P18</f>
        <v>28</v>
      </c>
      <c r="M6" s="71">
        <f>'2.k.Nej_USK'!N18+'2.k.Nej_DouA'!N18+'3.k.BKV_Nej'!O18+'3.k.USK_Nej'!O18+'4.k.Nej_BKV'!N18+'5.k.DouA_Nej'!O18</f>
        <v>2014</v>
      </c>
      <c r="N6" s="75">
        <f>'2.k.Nej_USK'!O18+'2.k.Nej_DouA'!O18+'3.k.BKV_Nej'!N18+'3.k.USK_Nej'!N18+'4.k.Nej_BKV'!O18+'5.k.DouA_Nej'!N18</f>
        <v>1701</v>
      </c>
      <c r="O6" s="72">
        <f>E6*4+F6*3+G6*2+H6*1</f>
        <v>24</v>
      </c>
    </row>
    <row r="7" spans="2:15" ht="23.25" customHeight="1">
      <c r="B7" s="67" t="s">
        <v>40</v>
      </c>
      <c r="C7" s="68" t="s">
        <v>53</v>
      </c>
      <c r="D7" s="69">
        <v>6</v>
      </c>
      <c r="E7" s="98">
        <v>2</v>
      </c>
      <c r="F7" s="96">
        <v>1</v>
      </c>
      <c r="G7" s="73">
        <v>0</v>
      </c>
      <c r="H7" s="70">
        <v>3</v>
      </c>
      <c r="I7" s="82">
        <f>'1.k.USK_BKV'!R18+'2.k.Nej_USK'!S18+'3.k.USK_DouA'!R18+'3.k.USK_Nej'!R18+'4.k.BKV_USK'!S18+'5.k.DouA_USK'!S18</f>
        <v>21</v>
      </c>
      <c r="J7" s="74">
        <f>'1.k.USK_BKV'!S18+'2.k.Nej_USK'!R18+'3.k.USK_DouA'!S18+'3.k.USK_Nej'!S18+'4.k.BKV_USK'!R18+'5.k.DouA_USK'!R18</f>
        <v>28</v>
      </c>
      <c r="K7" s="71">
        <f>'1.k.USK_BKV'!P18+'2.k.Nej_USK'!Q18+'3.k.USK_DouA'!P18+'3.k.USK_Nej'!P18+'4.k.BKV_USK'!Q18+'5.k.DouA_USK'!Q18</f>
        <v>49</v>
      </c>
      <c r="L7" s="74">
        <f>'1.k.USK_BKV'!Q18+'2.k.Nej_USK'!P18+'3.k.USK_DouA'!Q18+'3.k.USK_Nej'!Q18+'4.k.BKV_USK'!P18+'5.k.DouA_USK'!P18</f>
        <v>59</v>
      </c>
      <c r="M7" s="71">
        <f>'1.k.USK_BKV'!N18+'2.k.Nej_USK'!O18+'3.k.USK_DouA'!N18+'3.k.USK_Nej'!N18+'4.k.BKV_USK'!O18+'5.k.DouA_USK'!O18</f>
        <v>1905</v>
      </c>
      <c r="N7" s="75">
        <f>'1.k.USK_BKV'!O18+'2.k.Nej_USK'!N18+'3.k.USK_DouA'!O18+'3.k.USK_Nej'!O18+'4.k.BKV_USK'!N18+'5.k.DouA_USK'!N18</f>
        <v>1929</v>
      </c>
      <c r="O7" s="72">
        <f>E7*4+F7*3+G7*2+H7*1</f>
        <v>14</v>
      </c>
    </row>
    <row r="8" spans="2:15" ht="23.25" customHeight="1">
      <c r="B8" s="67" t="s">
        <v>41</v>
      </c>
      <c r="C8" s="68" t="s">
        <v>44</v>
      </c>
      <c r="D8" s="123">
        <v>6</v>
      </c>
      <c r="E8" s="98">
        <v>2</v>
      </c>
      <c r="F8" s="96">
        <v>0</v>
      </c>
      <c r="G8" s="73">
        <v>0</v>
      </c>
      <c r="H8" s="70">
        <v>4</v>
      </c>
      <c r="I8" s="125">
        <f>'1.k.DouA_BKV'!R18+'2.k.Nej_DouA'!S18+'3.k.USK_DouA'!S18+'3.k.BKV_DouA'!S18+'5.k.DouA_Nej'!R18+'5.k.DouA_USK'!R18</f>
        <v>21</v>
      </c>
      <c r="J8" s="129">
        <f>'1.k.DouA_BKV'!S18+'2.k.Nej_DouA'!R18+'3.k.USK_DouA'!R18+'3.k.BKV_DouA'!R18+'5.k.DouA_Nej'!S18+'5.k.DouA_USK'!S18</f>
        <v>27</v>
      </c>
      <c r="K8" s="128">
        <f>'1.k.DouA_BKV'!P18+'2.k.Nej_DouA'!Q18+'3.k.USK_DouA'!Q18+'3.k.BKV_DouA'!Q18+'5.k.DouA_Nej'!P18+'5.k.DouA_USK'!P18</f>
        <v>47</v>
      </c>
      <c r="L8" s="129">
        <f>'1.k.DouA_BKV'!Q18+'2.k.Nej_DouA'!P18+'3.k.USK_DouA'!P18+'3.k.BKV_DouA'!P18+'5.k.DouA_Nej'!Q18+'5.k.DouA_USK'!Q18</f>
        <v>58</v>
      </c>
      <c r="M8" s="128">
        <f>'1.k.DouA_BKV'!N18+'2.k.Nej_DouA'!O18+'3.k.USK_DouA'!O18+'3.k.BKV_DouA'!O18+'5.k.DouA_Nej'!N18+'5.k.DouA_USK'!N18</f>
        <v>1772</v>
      </c>
      <c r="N8" s="131">
        <f>'1.k.DouA_BKV'!O18+'2.k.Nej_DouA'!N18+'3.k.USK_DouA'!N18+'3.k.BKV_DouA'!N18+'5.k.DouA_Nej'!O18+'5.k.DouA_USK'!O18</f>
        <v>1956</v>
      </c>
      <c r="O8" s="72">
        <f>E8*4+F8*3+G8*2+H8*1</f>
        <v>12</v>
      </c>
    </row>
    <row r="9" spans="2:15" ht="23.25" customHeight="1" thickBot="1">
      <c r="B9" s="116" t="s">
        <v>58</v>
      </c>
      <c r="C9" s="76" t="s">
        <v>29</v>
      </c>
      <c r="D9" s="122">
        <v>6</v>
      </c>
      <c r="E9" s="99">
        <v>1</v>
      </c>
      <c r="F9" s="97">
        <v>0</v>
      </c>
      <c r="G9" s="77">
        <v>1</v>
      </c>
      <c r="H9" s="78">
        <v>4</v>
      </c>
      <c r="I9" s="124">
        <f>'1.k.DouA_BKV'!S18+'1.k.USK_BKV'!S18+'3.k.BKV_DouA'!R18+'3.k.BKV_Nej'!R18+'4.k.Nej_BKV'!S18+'4.k.BKV_USK'!R18</f>
        <v>18</v>
      </c>
      <c r="J9" s="126">
        <f>'1.k.DouA_BKV'!R18+'1.k.USK_BKV'!R18+'3.k.BKV_DouA'!S18+'3.k.BKV_Nej'!S18+'4.k.Nej_BKV'!R18+'4.k.BKV_USK'!S18</f>
        <v>31</v>
      </c>
      <c r="K9" s="127">
        <f>'1.k.DouA_BKV'!Q18+'1.k.USK_BKV'!Q18+'3.k.BKV_DouA'!P18+'3.k.BKV_Nej'!P18+'4.k.Nej_BKV'!Q18+'4.k.BKV_USK'!P18</f>
        <v>39</v>
      </c>
      <c r="L9" s="126">
        <f>'1.k.DouA_BKV'!P18+'1.k.USK_BKV'!P18+'3.k.BKV_DouA'!Q18+'3.k.BKV_Nej'!Q18+'4.k.Nej_BKV'!P18+'4.k.BKV_USK'!Q18</f>
        <v>67</v>
      </c>
      <c r="M9" s="127">
        <f>'1.k.DouA_BKV'!O18+'1.k.USK_BKV'!O18+'3.k.BKV_DouA'!N18+'3.k.BKV_Nej'!N18+'4.k.Nej_BKV'!O18+'4.k.BKV_USK'!N18</f>
        <v>1898</v>
      </c>
      <c r="N9" s="130">
        <f>'1.k.DouA_BKV'!N18+'1.k.USK_BKV'!N18+'3.k.BKV_DouA'!O18+'3.k.BKV_Nej'!O18+'4.k.Nej_BKV'!N18+'4.k.BKV_USK'!O18</f>
        <v>2003</v>
      </c>
      <c r="O9" s="79">
        <f>E9*4+F9*3+G9*2+H9*1</f>
        <v>10</v>
      </c>
    </row>
    <row r="10" ht="12" customHeight="1">
      <c r="C10" s="80"/>
    </row>
  </sheetData>
  <sheetProtection password="CC26" sheet="1"/>
  <mergeCells count="2">
    <mergeCell ref="B2:O2"/>
    <mergeCell ref="B3:O3"/>
  </mergeCells>
  <printOptions/>
  <pageMargins left="0.5905511811023623" right="0.5905511811023623" top="0.984251968503937" bottom="0.984251968503937" header="0.5118110236220472" footer="0.5118110236220472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30"/>
  <sheetViews>
    <sheetView zoomScale="90" zoomScaleNormal="90" workbookViewId="0" topLeftCell="A1">
      <selection activeCell="A1" sqref="A1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thickBot="1">
      <c r="B2" s="226" t="s">
        <v>0</v>
      </c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  <c r="Q2" s="226"/>
      <c r="R2" s="226"/>
      <c r="S2" s="226"/>
      <c r="T2" s="226"/>
    </row>
    <row r="3" spans="2:20" ht="19.5" customHeight="1" thickBot="1">
      <c r="B3" s="5" t="s">
        <v>1</v>
      </c>
      <c r="C3" s="43"/>
      <c r="D3" s="227" t="s">
        <v>69</v>
      </c>
      <c r="E3" s="228"/>
      <c r="F3" s="228"/>
      <c r="G3" s="228"/>
      <c r="H3" s="228"/>
      <c r="I3" s="228"/>
      <c r="J3" s="228"/>
      <c r="K3" s="228"/>
      <c r="L3" s="228"/>
      <c r="M3" s="228"/>
      <c r="N3" s="228"/>
      <c r="O3" s="228"/>
      <c r="P3" s="229"/>
      <c r="Q3" s="230" t="s">
        <v>43</v>
      </c>
      <c r="R3" s="231"/>
      <c r="S3" s="227" t="s">
        <v>70</v>
      </c>
      <c r="T3" s="232"/>
    </row>
    <row r="4" spans="2:20" ht="19.5" customHeight="1" thickTop="1">
      <c r="B4" s="6" t="s">
        <v>3</v>
      </c>
      <c r="C4" s="7"/>
      <c r="D4" s="233" t="s">
        <v>53</v>
      </c>
      <c r="E4" s="234"/>
      <c r="F4" s="234"/>
      <c r="G4" s="234"/>
      <c r="H4" s="234"/>
      <c r="I4" s="234"/>
      <c r="J4" s="234"/>
      <c r="K4" s="234"/>
      <c r="L4" s="234"/>
      <c r="M4" s="234"/>
      <c r="N4" s="234"/>
      <c r="O4" s="234"/>
      <c r="P4" s="235"/>
      <c r="Q4" s="236" t="s">
        <v>14</v>
      </c>
      <c r="R4" s="237"/>
      <c r="S4" s="238" t="s">
        <v>155</v>
      </c>
      <c r="T4" s="239"/>
    </row>
    <row r="5" spans="2:20" ht="19.5" customHeight="1">
      <c r="B5" s="6" t="s">
        <v>4</v>
      </c>
      <c r="C5" s="44"/>
      <c r="D5" s="242" t="s">
        <v>54</v>
      </c>
      <c r="E5" s="243"/>
      <c r="F5" s="243"/>
      <c r="G5" s="243"/>
      <c r="H5" s="243"/>
      <c r="I5" s="243"/>
      <c r="J5" s="243"/>
      <c r="K5" s="243"/>
      <c r="L5" s="243"/>
      <c r="M5" s="243"/>
      <c r="N5" s="243"/>
      <c r="O5" s="243"/>
      <c r="P5" s="244"/>
      <c r="Q5" s="245" t="s">
        <v>2</v>
      </c>
      <c r="R5" s="246"/>
      <c r="S5" s="247" t="s">
        <v>99</v>
      </c>
      <c r="T5" s="248"/>
    </row>
    <row r="6" spans="2:20" ht="19.5" customHeight="1" thickBot="1">
      <c r="B6" s="8" t="s">
        <v>5</v>
      </c>
      <c r="C6" s="9"/>
      <c r="D6" s="249" t="s">
        <v>101</v>
      </c>
      <c r="E6" s="250"/>
      <c r="F6" s="250"/>
      <c r="G6" s="250"/>
      <c r="H6" s="250"/>
      <c r="I6" s="250"/>
      <c r="J6" s="250"/>
      <c r="K6" s="250"/>
      <c r="L6" s="250"/>
      <c r="M6" s="250"/>
      <c r="N6" s="250"/>
      <c r="O6" s="250"/>
      <c r="P6" s="251"/>
      <c r="Q6" s="45"/>
      <c r="R6" s="46"/>
      <c r="S6" s="83" t="s">
        <v>41</v>
      </c>
      <c r="T6" s="38" t="s">
        <v>27</v>
      </c>
    </row>
    <row r="7" spans="2:20" ht="24.75" customHeight="1">
      <c r="B7" s="10"/>
      <c r="C7" s="11" t="str">
        <f>D4</f>
        <v>USK Plzeň</v>
      </c>
      <c r="D7" s="11" t="str">
        <f>D5</f>
        <v>TJ Jiskra Nejdek</v>
      </c>
      <c r="E7" s="252" t="s">
        <v>6</v>
      </c>
      <c r="F7" s="253"/>
      <c r="G7" s="253"/>
      <c r="H7" s="253"/>
      <c r="I7" s="253"/>
      <c r="J7" s="253"/>
      <c r="K7" s="253"/>
      <c r="L7" s="253"/>
      <c r="M7" s="254"/>
      <c r="N7" s="255" t="s">
        <v>15</v>
      </c>
      <c r="O7" s="256"/>
      <c r="P7" s="255" t="s">
        <v>16</v>
      </c>
      <c r="Q7" s="256"/>
      <c r="R7" s="255" t="s">
        <v>17</v>
      </c>
      <c r="S7" s="256"/>
      <c r="T7" s="36" t="s">
        <v>7</v>
      </c>
    </row>
    <row r="8" spans="2:20" ht="9.75" customHeight="1" thickBot="1">
      <c r="B8" s="12"/>
      <c r="C8" s="13"/>
      <c r="D8" s="14"/>
      <c r="E8" s="15">
        <v>1</v>
      </c>
      <c r="F8" s="15"/>
      <c r="G8" s="15"/>
      <c r="H8" s="15">
        <v>2</v>
      </c>
      <c r="I8" s="15"/>
      <c r="J8" s="15"/>
      <c r="K8" s="15">
        <v>3</v>
      </c>
      <c r="L8" s="16"/>
      <c r="M8" s="17"/>
      <c r="N8" s="47"/>
      <c r="O8" s="48"/>
      <c r="P8" s="47"/>
      <c r="Q8" s="48"/>
      <c r="R8" s="47"/>
      <c r="S8" s="48"/>
      <c r="T8" s="49"/>
    </row>
    <row r="9" spans="2:20" ht="30" customHeight="1" thickTop="1">
      <c r="B9" s="18" t="s">
        <v>26</v>
      </c>
      <c r="C9" s="50" t="s">
        <v>156</v>
      </c>
      <c r="D9" s="51" t="s">
        <v>157</v>
      </c>
      <c r="E9" s="39">
        <v>20</v>
      </c>
      <c r="F9" s="20" t="s">
        <v>24</v>
      </c>
      <c r="G9" s="40">
        <v>22</v>
      </c>
      <c r="H9" s="39">
        <v>19</v>
      </c>
      <c r="I9" s="20" t="s">
        <v>24</v>
      </c>
      <c r="J9" s="40">
        <v>21</v>
      </c>
      <c r="K9" s="39"/>
      <c r="L9" s="20" t="s">
        <v>24</v>
      </c>
      <c r="M9" s="40"/>
      <c r="N9" s="22">
        <f aca="true" t="shared" si="0" ref="N9:N17">E9+H9+K9</f>
        <v>39</v>
      </c>
      <c r="O9" s="23">
        <f aca="true" t="shared" si="1" ref="O9:O17">G9+J9+M9</f>
        <v>43</v>
      </c>
      <c r="P9" s="24">
        <f aca="true" t="shared" si="2" ref="P9:P17">IF(E9&gt;G9,1,0)+IF(H9&gt;J9,1,0)+IF(K9&gt;M9,1,0)</f>
        <v>0</v>
      </c>
      <c r="Q9" s="19">
        <f aca="true" t="shared" si="3" ref="Q9:Q17">IF(E9&lt;G9,1,0)+IF(H9&lt;J9,1,0)+IF(K9&lt;M9,1,0)</f>
        <v>2</v>
      </c>
      <c r="R9" s="34">
        <f>IF(P9=2,1,0)</f>
        <v>0</v>
      </c>
      <c r="S9" s="21">
        <f>IF(Q9=2,1,0)</f>
        <v>1</v>
      </c>
      <c r="T9" s="52"/>
    </row>
    <row r="10" spans="2:20" ht="30" customHeight="1">
      <c r="B10" s="18" t="s">
        <v>23</v>
      </c>
      <c r="C10" s="50" t="s">
        <v>158</v>
      </c>
      <c r="D10" s="50" t="s">
        <v>159</v>
      </c>
      <c r="E10" s="39">
        <v>15</v>
      </c>
      <c r="F10" s="19" t="s">
        <v>24</v>
      </c>
      <c r="G10" s="40">
        <v>21</v>
      </c>
      <c r="H10" s="39">
        <v>21</v>
      </c>
      <c r="I10" s="19" t="s">
        <v>24</v>
      </c>
      <c r="J10" s="40">
        <v>12</v>
      </c>
      <c r="K10" s="39">
        <v>21</v>
      </c>
      <c r="L10" s="19" t="s">
        <v>24</v>
      </c>
      <c r="M10" s="40">
        <v>19</v>
      </c>
      <c r="N10" s="22">
        <f t="shared" si="0"/>
        <v>57</v>
      </c>
      <c r="O10" s="23">
        <f t="shared" si="1"/>
        <v>52</v>
      </c>
      <c r="P10" s="24">
        <f t="shared" si="2"/>
        <v>2</v>
      </c>
      <c r="Q10" s="19">
        <f t="shared" si="3"/>
        <v>1</v>
      </c>
      <c r="R10" s="35">
        <f aca="true" t="shared" si="4" ref="R10:S17">IF(P10=2,1,0)</f>
        <v>1</v>
      </c>
      <c r="S10" s="21">
        <f t="shared" si="4"/>
        <v>0</v>
      </c>
      <c r="T10" s="52"/>
    </row>
    <row r="11" spans="2:20" ht="30" customHeight="1">
      <c r="B11" s="18" t="s">
        <v>22</v>
      </c>
      <c r="C11" s="50" t="s">
        <v>94</v>
      </c>
      <c r="D11" s="50" t="s">
        <v>103</v>
      </c>
      <c r="E11" s="39">
        <v>21</v>
      </c>
      <c r="F11" s="19" t="s">
        <v>24</v>
      </c>
      <c r="G11" s="40">
        <v>0</v>
      </c>
      <c r="H11" s="39">
        <v>21</v>
      </c>
      <c r="I11" s="19" t="s">
        <v>24</v>
      </c>
      <c r="J11" s="40">
        <v>0</v>
      </c>
      <c r="K11" s="39"/>
      <c r="L11" s="19" t="s">
        <v>24</v>
      </c>
      <c r="M11" s="40"/>
      <c r="N11" s="22">
        <f t="shared" si="0"/>
        <v>42</v>
      </c>
      <c r="O11" s="23">
        <f t="shared" si="1"/>
        <v>0</v>
      </c>
      <c r="P11" s="24">
        <f t="shared" si="2"/>
        <v>2</v>
      </c>
      <c r="Q11" s="19">
        <f t="shared" si="3"/>
        <v>0</v>
      </c>
      <c r="R11" s="35">
        <f t="shared" si="4"/>
        <v>1</v>
      </c>
      <c r="S11" s="21">
        <f t="shared" si="4"/>
        <v>0</v>
      </c>
      <c r="T11" s="52"/>
    </row>
    <row r="12" spans="2:20" ht="30" customHeight="1">
      <c r="B12" s="18" t="s">
        <v>21</v>
      </c>
      <c r="C12" s="50" t="s">
        <v>160</v>
      </c>
      <c r="D12" s="50" t="s">
        <v>161</v>
      </c>
      <c r="E12" s="39">
        <v>0</v>
      </c>
      <c r="F12" s="19" t="s">
        <v>24</v>
      </c>
      <c r="G12" s="40">
        <v>21</v>
      </c>
      <c r="H12" s="39">
        <v>0</v>
      </c>
      <c r="I12" s="19" t="s">
        <v>24</v>
      </c>
      <c r="J12" s="40">
        <v>21</v>
      </c>
      <c r="K12" s="39"/>
      <c r="L12" s="19" t="s">
        <v>24</v>
      </c>
      <c r="M12" s="40"/>
      <c r="N12" s="22">
        <f t="shared" si="0"/>
        <v>0</v>
      </c>
      <c r="O12" s="23">
        <f t="shared" si="1"/>
        <v>42</v>
      </c>
      <c r="P12" s="24">
        <f t="shared" si="2"/>
        <v>0</v>
      </c>
      <c r="Q12" s="19">
        <f t="shared" si="3"/>
        <v>2</v>
      </c>
      <c r="R12" s="35">
        <f t="shared" si="4"/>
        <v>0</v>
      </c>
      <c r="S12" s="21">
        <f t="shared" si="4"/>
        <v>1</v>
      </c>
      <c r="T12" s="52"/>
    </row>
    <row r="13" spans="2:20" ht="30" customHeight="1">
      <c r="B13" s="18" t="s">
        <v>20</v>
      </c>
      <c r="C13" s="50" t="s">
        <v>117</v>
      </c>
      <c r="D13" s="50" t="s">
        <v>131</v>
      </c>
      <c r="E13" s="39">
        <v>21</v>
      </c>
      <c r="F13" s="19" t="s">
        <v>24</v>
      </c>
      <c r="G13" s="40">
        <v>9</v>
      </c>
      <c r="H13" s="39">
        <v>21</v>
      </c>
      <c r="I13" s="19" t="s">
        <v>24</v>
      </c>
      <c r="J13" s="40">
        <v>18</v>
      </c>
      <c r="K13" s="39"/>
      <c r="L13" s="19" t="s">
        <v>24</v>
      </c>
      <c r="M13" s="40"/>
      <c r="N13" s="22">
        <f t="shared" si="0"/>
        <v>42</v>
      </c>
      <c r="O13" s="23">
        <f t="shared" si="1"/>
        <v>27</v>
      </c>
      <c r="P13" s="24">
        <f t="shared" si="2"/>
        <v>2</v>
      </c>
      <c r="Q13" s="19">
        <f t="shared" si="3"/>
        <v>0</v>
      </c>
      <c r="R13" s="35">
        <f t="shared" si="4"/>
        <v>1</v>
      </c>
      <c r="S13" s="21">
        <f t="shared" si="4"/>
        <v>0</v>
      </c>
      <c r="T13" s="52"/>
    </row>
    <row r="14" spans="2:20" ht="30" customHeight="1">
      <c r="B14" s="18" t="s">
        <v>19</v>
      </c>
      <c r="C14" s="50" t="s">
        <v>90</v>
      </c>
      <c r="D14" s="50" t="s">
        <v>105</v>
      </c>
      <c r="E14" s="39">
        <v>18</v>
      </c>
      <c r="F14" s="19" t="s">
        <v>24</v>
      </c>
      <c r="G14" s="40">
        <v>21</v>
      </c>
      <c r="H14" s="39">
        <v>21</v>
      </c>
      <c r="I14" s="19" t="s">
        <v>24</v>
      </c>
      <c r="J14" s="40">
        <v>18</v>
      </c>
      <c r="K14" s="39">
        <v>18</v>
      </c>
      <c r="L14" s="19" t="s">
        <v>24</v>
      </c>
      <c r="M14" s="40">
        <v>21</v>
      </c>
      <c r="N14" s="22">
        <f t="shared" si="0"/>
        <v>57</v>
      </c>
      <c r="O14" s="23">
        <f t="shared" si="1"/>
        <v>60</v>
      </c>
      <c r="P14" s="24">
        <f t="shared" si="2"/>
        <v>1</v>
      </c>
      <c r="Q14" s="19">
        <f t="shared" si="3"/>
        <v>2</v>
      </c>
      <c r="R14" s="35">
        <f t="shared" si="4"/>
        <v>0</v>
      </c>
      <c r="S14" s="21">
        <f t="shared" si="4"/>
        <v>1</v>
      </c>
      <c r="T14" s="52"/>
    </row>
    <row r="15" spans="2:20" ht="30" customHeight="1">
      <c r="B15" s="18" t="s">
        <v>25</v>
      </c>
      <c r="C15" s="50" t="s">
        <v>102</v>
      </c>
      <c r="D15" s="50" t="s">
        <v>107</v>
      </c>
      <c r="E15" s="39">
        <v>22</v>
      </c>
      <c r="F15" s="19" t="s">
        <v>24</v>
      </c>
      <c r="G15" s="40">
        <v>20</v>
      </c>
      <c r="H15" s="39">
        <v>14</v>
      </c>
      <c r="I15" s="19" t="s">
        <v>24</v>
      </c>
      <c r="J15" s="40">
        <v>21</v>
      </c>
      <c r="K15" s="39">
        <v>12</v>
      </c>
      <c r="L15" s="19" t="s">
        <v>24</v>
      </c>
      <c r="M15" s="40">
        <v>21</v>
      </c>
      <c r="N15" s="22">
        <f>E15+H15+K15</f>
        <v>48</v>
      </c>
      <c r="O15" s="23">
        <f>G15+J15+M15</f>
        <v>62</v>
      </c>
      <c r="P15" s="24">
        <f>IF(E15&gt;G15,1,0)+IF(H15&gt;J15,1,0)+IF(K15&gt;M15,1,0)</f>
        <v>1</v>
      </c>
      <c r="Q15" s="19">
        <f>IF(E15&lt;G15,1,0)+IF(H15&lt;J15,1,0)+IF(K15&lt;M15,1,0)</f>
        <v>2</v>
      </c>
      <c r="R15" s="35">
        <f>IF(P15=2,1,0)</f>
        <v>0</v>
      </c>
      <c r="S15" s="21">
        <f>IF(Q15=2,1,0)</f>
        <v>1</v>
      </c>
      <c r="T15" s="52"/>
    </row>
    <row r="16" spans="2:20" ht="30" customHeight="1">
      <c r="B16" s="18" t="s">
        <v>18</v>
      </c>
      <c r="C16" s="50" t="s">
        <v>89</v>
      </c>
      <c r="D16" s="50" t="s">
        <v>106</v>
      </c>
      <c r="E16" s="39">
        <v>15</v>
      </c>
      <c r="F16" s="19" t="s">
        <v>24</v>
      </c>
      <c r="G16" s="40">
        <v>21</v>
      </c>
      <c r="H16" s="39">
        <v>18</v>
      </c>
      <c r="I16" s="19" t="s">
        <v>24</v>
      </c>
      <c r="J16" s="40">
        <v>21</v>
      </c>
      <c r="K16" s="39"/>
      <c r="L16" s="19" t="s">
        <v>24</v>
      </c>
      <c r="M16" s="40"/>
      <c r="N16" s="22">
        <f>E16+H16+K16</f>
        <v>33</v>
      </c>
      <c r="O16" s="23">
        <f>G16+J16+M16</f>
        <v>42</v>
      </c>
      <c r="P16" s="24">
        <f>IF(E16&gt;G16,1,0)+IF(H16&gt;J16,1,0)+IF(K16&gt;M16,1,0)</f>
        <v>0</v>
      </c>
      <c r="Q16" s="19">
        <f>IF(E16&lt;G16,1,0)+IF(H16&lt;J16,1,0)+IF(K16&lt;M16,1,0)</f>
        <v>2</v>
      </c>
      <c r="R16" s="35">
        <f>IF(P16=2,1,0)</f>
        <v>0</v>
      </c>
      <c r="S16" s="21">
        <f>IF(Q16=2,1,0)</f>
        <v>1</v>
      </c>
      <c r="T16" s="52"/>
    </row>
    <row r="17" spans="2:20" ht="30" customHeight="1" thickBot="1">
      <c r="B17" s="84"/>
      <c r="C17" s="85"/>
      <c r="D17" s="85"/>
      <c r="E17" s="86"/>
      <c r="F17" s="87" t="s">
        <v>24</v>
      </c>
      <c r="G17" s="88"/>
      <c r="H17" s="86"/>
      <c r="I17" s="87" t="s">
        <v>24</v>
      </c>
      <c r="J17" s="88"/>
      <c r="K17" s="86"/>
      <c r="L17" s="87" t="s">
        <v>24</v>
      </c>
      <c r="M17" s="88"/>
      <c r="N17" s="89">
        <f t="shared" si="0"/>
        <v>0</v>
      </c>
      <c r="O17" s="90">
        <f t="shared" si="1"/>
        <v>0</v>
      </c>
      <c r="P17" s="91">
        <f t="shared" si="2"/>
        <v>0</v>
      </c>
      <c r="Q17" s="87">
        <f t="shared" si="3"/>
        <v>0</v>
      </c>
      <c r="R17" s="92">
        <f t="shared" si="4"/>
        <v>0</v>
      </c>
      <c r="S17" s="93">
        <f t="shared" si="4"/>
        <v>0</v>
      </c>
      <c r="T17" s="94"/>
    </row>
    <row r="18" spans="2:20" ht="34.5" customHeight="1" thickBot="1">
      <c r="B18" s="53" t="s">
        <v>8</v>
      </c>
      <c r="C18" s="240" t="str">
        <f>IF(R18&gt;S18,D4,IF(S18&gt;R18,D5,"remíza"))</f>
        <v>TJ Jiskra Nejdek</v>
      </c>
      <c r="D18" s="240"/>
      <c r="E18" s="240"/>
      <c r="F18" s="240"/>
      <c r="G18" s="240"/>
      <c r="H18" s="240"/>
      <c r="I18" s="240"/>
      <c r="J18" s="240"/>
      <c r="K18" s="240"/>
      <c r="L18" s="240"/>
      <c r="M18" s="241"/>
      <c r="N18" s="25">
        <f aca="true" t="shared" si="5" ref="N18:S18">SUM(N9:N17)</f>
        <v>318</v>
      </c>
      <c r="O18" s="26">
        <f t="shared" si="5"/>
        <v>328</v>
      </c>
      <c r="P18" s="25">
        <f t="shared" si="5"/>
        <v>8</v>
      </c>
      <c r="Q18" s="27">
        <f t="shared" si="5"/>
        <v>11</v>
      </c>
      <c r="R18" s="25">
        <f t="shared" si="5"/>
        <v>3</v>
      </c>
      <c r="S18" s="26">
        <f t="shared" si="5"/>
        <v>5</v>
      </c>
      <c r="T18" s="54"/>
    </row>
    <row r="19" spans="2:20" ht="15">
      <c r="B19" s="33"/>
      <c r="C19" s="37"/>
      <c r="D19" s="37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9" t="s">
        <v>9</v>
      </c>
    </row>
    <row r="20" spans="2:20" ht="12.75">
      <c r="B20" s="55" t="s">
        <v>10</v>
      </c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</row>
    <row r="21" spans="2:20" ht="12.75"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</row>
    <row r="22" spans="2:20" ht="19.5" customHeight="1">
      <c r="B22" s="30" t="s">
        <v>11</v>
      </c>
      <c r="C22" s="41" t="s">
        <v>162</v>
      </c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</row>
    <row r="23" spans="2:20" ht="19.5" customHeight="1">
      <c r="B23" s="31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</row>
    <row r="24" spans="2:20" ht="12.75"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</row>
    <row r="25" spans="2:21" ht="12.75">
      <c r="B25" s="32" t="s">
        <v>12</v>
      </c>
      <c r="C25" s="37"/>
      <c r="D25" s="56"/>
      <c r="E25" s="32" t="s">
        <v>13</v>
      </c>
      <c r="F25" s="32"/>
      <c r="G25" s="32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2"/>
    </row>
    <row r="26" spans="2:21" ht="12.75">
      <c r="B26" s="4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2:21" ht="12.75">
      <c r="B27" s="4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2:21" ht="12.75">
      <c r="B28" s="4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2:21" ht="12.75">
      <c r="B29" s="3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2:21" ht="12.75">
      <c r="B30" s="4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</sheetData>
  <sheetProtection password="CC26" sheet="1"/>
  <mergeCells count="16">
    <mergeCell ref="B2:T2"/>
    <mergeCell ref="D3:P3"/>
    <mergeCell ref="Q3:R3"/>
    <mergeCell ref="S3:T3"/>
    <mergeCell ref="D4:P4"/>
    <mergeCell ref="Q4:R4"/>
    <mergeCell ref="S4:T4"/>
    <mergeCell ref="C18:M18"/>
    <mergeCell ref="D5:P5"/>
    <mergeCell ref="Q5:R5"/>
    <mergeCell ref="S5:T5"/>
    <mergeCell ref="D6:P6"/>
    <mergeCell ref="E7:M7"/>
    <mergeCell ref="N7:O7"/>
    <mergeCell ref="P7:Q7"/>
    <mergeCell ref="R7:S7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30"/>
  <sheetViews>
    <sheetView zoomScale="90" zoomScaleNormal="90" workbookViewId="0" topLeftCell="A1">
      <selection activeCell="A1" sqref="A1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thickBot="1">
      <c r="B2" s="226" t="s">
        <v>0</v>
      </c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  <c r="Q2" s="226"/>
      <c r="R2" s="226"/>
      <c r="S2" s="226"/>
      <c r="T2" s="226"/>
    </row>
    <row r="3" spans="2:20" ht="19.5" customHeight="1" thickBot="1">
      <c r="B3" s="5" t="s">
        <v>1</v>
      </c>
      <c r="C3" s="43"/>
      <c r="D3" s="227" t="s">
        <v>69</v>
      </c>
      <c r="E3" s="228"/>
      <c r="F3" s="228"/>
      <c r="G3" s="228"/>
      <c r="H3" s="228"/>
      <c r="I3" s="228"/>
      <c r="J3" s="228"/>
      <c r="K3" s="228"/>
      <c r="L3" s="228"/>
      <c r="M3" s="228"/>
      <c r="N3" s="228"/>
      <c r="O3" s="228"/>
      <c r="P3" s="229"/>
      <c r="Q3" s="230" t="s">
        <v>43</v>
      </c>
      <c r="R3" s="231"/>
      <c r="S3" s="227" t="s">
        <v>70</v>
      </c>
      <c r="T3" s="232"/>
    </row>
    <row r="4" spans="2:20" ht="19.5" customHeight="1" thickTop="1">
      <c r="B4" s="6" t="s">
        <v>3</v>
      </c>
      <c r="C4" s="7"/>
      <c r="D4" s="233" t="s">
        <v>54</v>
      </c>
      <c r="E4" s="234"/>
      <c r="F4" s="234"/>
      <c r="G4" s="234"/>
      <c r="H4" s="234"/>
      <c r="I4" s="234"/>
      <c r="J4" s="234"/>
      <c r="K4" s="234"/>
      <c r="L4" s="234"/>
      <c r="M4" s="234"/>
      <c r="N4" s="234"/>
      <c r="O4" s="234"/>
      <c r="P4" s="235"/>
      <c r="Q4" s="236" t="s">
        <v>14</v>
      </c>
      <c r="R4" s="237"/>
      <c r="S4" s="238" t="s">
        <v>118</v>
      </c>
      <c r="T4" s="239"/>
    </row>
    <row r="5" spans="2:20" ht="19.5" customHeight="1">
      <c r="B5" s="6" t="s">
        <v>4</v>
      </c>
      <c r="C5" s="44"/>
      <c r="D5" s="242" t="s">
        <v>44</v>
      </c>
      <c r="E5" s="243"/>
      <c r="F5" s="243"/>
      <c r="G5" s="243"/>
      <c r="H5" s="243"/>
      <c r="I5" s="243"/>
      <c r="J5" s="243"/>
      <c r="K5" s="243"/>
      <c r="L5" s="243"/>
      <c r="M5" s="243"/>
      <c r="N5" s="243"/>
      <c r="O5" s="243"/>
      <c r="P5" s="244"/>
      <c r="Q5" s="245" t="s">
        <v>2</v>
      </c>
      <c r="R5" s="246"/>
      <c r="S5" s="247" t="s">
        <v>119</v>
      </c>
      <c r="T5" s="248"/>
    </row>
    <row r="6" spans="2:20" ht="19.5" customHeight="1" thickBot="1">
      <c r="B6" s="8" t="s">
        <v>5</v>
      </c>
      <c r="C6" s="9"/>
      <c r="D6" s="249" t="s">
        <v>120</v>
      </c>
      <c r="E6" s="250"/>
      <c r="F6" s="250"/>
      <c r="G6" s="250"/>
      <c r="H6" s="250"/>
      <c r="I6" s="250"/>
      <c r="J6" s="250"/>
      <c r="K6" s="250"/>
      <c r="L6" s="250"/>
      <c r="M6" s="250"/>
      <c r="N6" s="250"/>
      <c r="O6" s="250"/>
      <c r="P6" s="251"/>
      <c r="Q6" s="45"/>
      <c r="R6" s="46"/>
      <c r="S6" s="83" t="s">
        <v>40</v>
      </c>
      <c r="T6" s="38" t="s">
        <v>27</v>
      </c>
    </row>
    <row r="7" spans="2:20" ht="24.75" customHeight="1">
      <c r="B7" s="10"/>
      <c r="C7" s="11" t="str">
        <f>D4</f>
        <v>TJ Jiskra Nejdek</v>
      </c>
      <c r="D7" s="11" t="str">
        <f>D5</f>
        <v>TJ Sokol Doubravka A</v>
      </c>
      <c r="E7" s="252" t="s">
        <v>6</v>
      </c>
      <c r="F7" s="253"/>
      <c r="G7" s="253"/>
      <c r="H7" s="253"/>
      <c r="I7" s="253"/>
      <c r="J7" s="253"/>
      <c r="K7" s="253"/>
      <c r="L7" s="253"/>
      <c r="M7" s="254"/>
      <c r="N7" s="255" t="s">
        <v>15</v>
      </c>
      <c r="O7" s="256"/>
      <c r="P7" s="255" t="s">
        <v>16</v>
      </c>
      <c r="Q7" s="256"/>
      <c r="R7" s="255" t="s">
        <v>17</v>
      </c>
      <c r="S7" s="256"/>
      <c r="T7" s="36" t="s">
        <v>7</v>
      </c>
    </row>
    <row r="8" spans="2:20" ht="9.75" customHeight="1" thickBot="1">
      <c r="B8" s="12"/>
      <c r="C8" s="13"/>
      <c r="D8" s="14"/>
      <c r="E8" s="15">
        <v>1</v>
      </c>
      <c r="F8" s="15"/>
      <c r="G8" s="15"/>
      <c r="H8" s="15">
        <v>2</v>
      </c>
      <c r="I8" s="15"/>
      <c r="J8" s="15"/>
      <c r="K8" s="15">
        <v>3</v>
      </c>
      <c r="L8" s="16"/>
      <c r="M8" s="17"/>
      <c r="N8" s="47"/>
      <c r="O8" s="48"/>
      <c r="P8" s="47"/>
      <c r="Q8" s="48"/>
      <c r="R8" s="47"/>
      <c r="S8" s="48"/>
      <c r="T8" s="49"/>
    </row>
    <row r="9" spans="2:20" ht="30" customHeight="1" thickTop="1">
      <c r="B9" s="18" t="s">
        <v>26</v>
      </c>
      <c r="C9" s="50" t="s">
        <v>121</v>
      </c>
      <c r="D9" s="51" t="s">
        <v>122</v>
      </c>
      <c r="E9" s="39">
        <v>19</v>
      </c>
      <c r="F9" s="20" t="s">
        <v>24</v>
      </c>
      <c r="G9" s="40">
        <v>21</v>
      </c>
      <c r="H9" s="39">
        <v>15</v>
      </c>
      <c r="I9" s="20" t="s">
        <v>24</v>
      </c>
      <c r="J9" s="40">
        <v>21</v>
      </c>
      <c r="K9" s="39"/>
      <c r="L9" s="20" t="s">
        <v>24</v>
      </c>
      <c r="M9" s="40"/>
      <c r="N9" s="22">
        <f aca="true" t="shared" si="0" ref="N9:N17">E9+H9+K9</f>
        <v>34</v>
      </c>
      <c r="O9" s="23">
        <f aca="true" t="shared" si="1" ref="O9:O17">G9+J9+M9</f>
        <v>42</v>
      </c>
      <c r="P9" s="24">
        <f aca="true" t="shared" si="2" ref="P9:P17">IF(E9&gt;G9,1,0)+IF(H9&gt;J9,1,0)+IF(K9&gt;M9,1,0)</f>
        <v>0</v>
      </c>
      <c r="Q9" s="19">
        <f aca="true" t="shared" si="3" ref="Q9:Q17">IF(E9&lt;G9,1,0)+IF(H9&lt;J9,1,0)+IF(K9&lt;M9,1,0)</f>
        <v>2</v>
      </c>
      <c r="R9" s="34">
        <f>IF(P9=2,1,0)</f>
        <v>0</v>
      </c>
      <c r="S9" s="21">
        <f>IF(Q9=2,1,0)</f>
        <v>1</v>
      </c>
      <c r="T9" s="52"/>
    </row>
    <row r="10" spans="2:20" ht="30" customHeight="1">
      <c r="B10" s="18" t="s">
        <v>23</v>
      </c>
      <c r="C10" s="50" t="s">
        <v>104</v>
      </c>
      <c r="D10" s="50" t="s">
        <v>123</v>
      </c>
      <c r="E10" s="39">
        <v>21</v>
      </c>
      <c r="F10" s="19" t="s">
        <v>24</v>
      </c>
      <c r="G10" s="40">
        <v>9</v>
      </c>
      <c r="H10" s="39">
        <v>23</v>
      </c>
      <c r="I10" s="19" t="s">
        <v>24</v>
      </c>
      <c r="J10" s="40">
        <v>21</v>
      </c>
      <c r="K10" s="39"/>
      <c r="L10" s="19" t="s">
        <v>24</v>
      </c>
      <c r="M10" s="40"/>
      <c r="N10" s="22">
        <f t="shared" si="0"/>
        <v>44</v>
      </c>
      <c r="O10" s="23">
        <f t="shared" si="1"/>
        <v>30</v>
      </c>
      <c r="P10" s="24">
        <f t="shared" si="2"/>
        <v>2</v>
      </c>
      <c r="Q10" s="19">
        <f t="shared" si="3"/>
        <v>0</v>
      </c>
      <c r="R10" s="35">
        <f aca="true" t="shared" si="4" ref="R10:S17">IF(P10=2,1,0)</f>
        <v>1</v>
      </c>
      <c r="S10" s="21">
        <f t="shared" si="4"/>
        <v>0</v>
      </c>
      <c r="T10" s="52"/>
    </row>
    <row r="11" spans="2:20" ht="30" customHeight="1">
      <c r="B11" s="18" t="s">
        <v>22</v>
      </c>
      <c r="C11" s="50" t="s">
        <v>124</v>
      </c>
      <c r="D11" s="50" t="s">
        <v>103</v>
      </c>
      <c r="E11" s="39">
        <v>21</v>
      </c>
      <c r="F11" s="19" t="s">
        <v>24</v>
      </c>
      <c r="G11" s="40">
        <v>0</v>
      </c>
      <c r="H11" s="39">
        <v>21</v>
      </c>
      <c r="I11" s="19" t="s">
        <v>24</v>
      </c>
      <c r="J11" s="40">
        <v>0</v>
      </c>
      <c r="K11" s="39"/>
      <c r="L11" s="19" t="s">
        <v>24</v>
      </c>
      <c r="M11" s="40"/>
      <c r="N11" s="22">
        <f t="shared" si="0"/>
        <v>42</v>
      </c>
      <c r="O11" s="23">
        <f t="shared" si="1"/>
        <v>0</v>
      </c>
      <c r="P11" s="24">
        <f t="shared" si="2"/>
        <v>2</v>
      </c>
      <c r="Q11" s="19">
        <f t="shared" si="3"/>
        <v>0</v>
      </c>
      <c r="R11" s="35">
        <f t="shared" si="4"/>
        <v>1</v>
      </c>
      <c r="S11" s="21">
        <f t="shared" si="4"/>
        <v>0</v>
      </c>
      <c r="T11" s="52"/>
    </row>
    <row r="12" spans="2:20" ht="30" customHeight="1">
      <c r="B12" s="18" t="s">
        <v>21</v>
      </c>
      <c r="C12" s="50" t="s">
        <v>125</v>
      </c>
      <c r="D12" s="50" t="s">
        <v>126</v>
      </c>
      <c r="E12" s="39">
        <v>21</v>
      </c>
      <c r="F12" s="19" t="s">
        <v>24</v>
      </c>
      <c r="G12" s="40">
        <v>14</v>
      </c>
      <c r="H12" s="39">
        <v>21</v>
      </c>
      <c r="I12" s="19" t="s">
        <v>24</v>
      </c>
      <c r="J12" s="40">
        <v>15</v>
      </c>
      <c r="K12" s="39"/>
      <c r="L12" s="19" t="s">
        <v>24</v>
      </c>
      <c r="M12" s="40"/>
      <c r="N12" s="22">
        <f t="shared" si="0"/>
        <v>42</v>
      </c>
      <c r="O12" s="23">
        <f t="shared" si="1"/>
        <v>29</v>
      </c>
      <c r="P12" s="24">
        <f t="shared" si="2"/>
        <v>2</v>
      </c>
      <c r="Q12" s="19">
        <f t="shared" si="3"/>
        <v>0</v>
      </c>
      <c r="R12" s="35">
        <f t="shared" si="4"/>
        <v>1</v>
      </c>
      <c r="S12" s="21">
        <f t="shared" si="4"/>
        <v>0</v>
      </c>
      <c r="T12" s="52"/>
    </row>
    <row r="13" spans="2:20" ht="30" customHeight="1">
      <c r="B13" s="18" t="s">
        <v>20</v>
      </c>
      <c r="C13" s="50" t="s">
        <v>105</v>
      </c>
      <c r="D13" s="50" t="s">
        <v>80</v>
      </c>
      <c r="E13" s="39">
        <v>21</v>
      </c>
      <c r="F13" s="19" t="s">
        <v>24</v>
      </c>
      <c r="G13" s="40">
        <v>16</v>
      </c>
      <c r="H13" s="39">
        <v>21</v>
      </c>
      <c r="I13" s="19" t="s">
        <v>24</v>
      </c>
      <c r="J13" s="40">
        <v>8</v>
      </c>
      <c r="K13" s="39"/>
      <c r="L13" s="19" t="s">
        <v>24</v>
      </c>
      <c r="M13" s="40"/>
      <c r="N13" s="22">
        <f t="shared" si="0"/>
        <v>42</v>
      </c>
      <c r="O13" s="23">
        <f t="shared" si="1"/>
        <v>24</v>
      </c>
      <c r="P13" s="24">
        <f t="shared" si="2"/>
        <v>2</v>
      </c>
      <c r="Q13" s="19">
        <f t="shared" si="3"/>
        <v>0</v>
      </c>
      <c r="R13" s="35">
        <f t="shared" si="4"/>
        <v>1</v>
      </c>
      <c r="S13" s="21">
        <f t="shared" si="4"/>
        <v>0</v>
      </c>
      <c r="T13" s="52"/>
    </row>
    <row r="14" spans="2:20" ht="30" customHeight="1">
      <c r="B14" s="18" t="s">
        <v>19</v>
      </c>
      <c r="C14" s="50" t="s">
        <v>106</v>
      </c>
      <c r="D14" s="50" t="s">
        <v>114</v>
      </c>
      <c r="E14" s="39">
        <v>21</v>
      </c>
      <c r="F14" s="19" t="s">
        <v>24</v>
      </c>
      <c r="G14" s="40">
        <v>9</v>
      </c>
      <c r="H14" s="39">
        <v>21</v>
      </c>
      <c r="I14" s="19" t="s">
        <v>24</v>
      </c>
      <c r="J14" s="40">
        <v>13</v>
      </c>
      <c r="K14" s="39"/>
      <c r="L14" s="19" t="s">
        <v>24</v>
      </c>
      <c r="M14" s="40"/>
      <c r="N14" s="22">
        <f t="shared" si="0"/>
        <v>42</v>
      </c>
      <c r="O14" s="23">
        <f t="shared" si="1"/>
        <v>22</v>
      </c>
      <c r="P14" s="24">
        <f t="shared" si="2"/>
        <v>2</v>
      </c>
      <c r="Q14" s="19">
        <f t="shared" si="3"/>
        <v>0</v>
      </c>
      <c r="R14" s="35">
        <f t="shared" si="4"/>
        <v>1</v>
      </c>
      <c r="S14" s="21">
        <f t="shared" si="4"/>
        <v>0</v>
      </c>
      <c r="T14" s="52"/>
    </row>
    <row r="15" spans="2:20" ht="30" customHeight="1">
      <c r="B15" s="18" t="s">
        <v>25</v>
      </c>
      <c r="C15" s="50" t="s">
        <v>107</v>
      </c>
      <c r="D15" s="50" t="s">
        <v>82</v>
      </c>
      <c r="E15" s="39">
        <v>21</v>
      </c>
      <c r="F15" s="19" t="s">
        <v>24</v>
      </c>
      <c r="G15" s="40">
        <v>19</v>
      </c>
      <c r="H15" s="39">
        <v>18</v>
      </c>
      <c r="I15" s="19" t="s">
        <v>24</v>
      </c>
      <c r="J15" s="40">
        <v>21</v>
      </c>
      <c r="K15" s="39">
        <v>13</v>
      </c>
      <c r="L15" s="19" t="s">
        <v>24</v>
      </c>
      <c r="M15" s="40">
        <v>21</v>
      </c>
      <c r="N15" s="22">
        <f>E15+H15+K15</f>
        <v>52</v>
      </c>
      <c r="O15" s="23">
        <f>G15+J15+M15</f>
        <v>61</v>
      </c>
      <c r="P15" s="24">
        <f>IF(E15&gt;G15,1,0)+IF(H15&gt;J15,1,0)+IF(K15&gt;M15,1,0)</f>
        <v>1</v>
      </c>
      <c r="Q15" s="19">
        <f>IF(E15&lt;G15,1,0)+IF(H15&lt;J15,1,0)+IF(K15&lt;M15,1,0)</f>
        <v>2</v>
      </c>
      <c r="R15" s="35">
        <f>IF(P15=2,1,0)</f>
        <v>0</v>
      </c>
      <c r="S15" s="21">
        <f>IF(Q15=2,1,0)</f>
        <v>1</v>
      </c>
      <c r="T15" s="52"/>
    </row>
    <row r="16" spans="2:20" ht="30" customHeight="1">
      <c r="B16" s="18" t="s">
        <v>18</v>
      </c>
      <c r="C16" s="50" t="s">
        <v>108</v>
      </c>
      <c r="D16" s="50" t="s">
        <v>85</v>
      </c>
      <c r="E16" s="39">
        <v>21</v>
      </c>
      <c r="F16" s="19" t="s">
        <v>24</v>
      </c>
      <c r="G16" s="40">
        <v>17</v>
      </c>
      <c r="H16" s="39">
        <v>21</v>
      </c>
      <c r="I16" s="19" t="s">
        <v>24</v>
      </c>
      <c r="J16" s="40">
        <v>10</v>
      </c>
      <c r="K16" s="39"/>
      <c r="L16" s="19" t="s">
        <v>24</v>
      </c>
      <c r="M16" s="40"/>
      <c r="N16" s="22">
        <f>E16+H16+K16</f>
        <v>42</v>
      </c>
      <c r="O16" s="23">
        <f>G16+J16+M16</f>
        <v>27</v>
      </c>
      <c r="P16" s="24">
        <f>IF(E16&gt;G16,1,0)+IF(H16&gt;J16,1,0)+IF(K16&gt;M16,1,0)</f>
        <v>2</v>
      </c>
      <c r="Q16" s="19">
        <f>IF(E16&lt;G16,1,0)+IF(H16&lt;J16,1,0)+IF(K16&lt;M16,1,0)</f>
        <v>0</v>
      </c>
      <c r="R16" s="35">
        <f>IF(P16=2,1,0)</f>
        <v>1</v>
      </c>
      <c r="S16" s="21">
        <f>IF(Q16=2,1,0)</f>
        <v>0</v>
      </c>
      <c r="T16" s="52"/>
    </row>
    <row r="17" spans="2:20" ht="30" customHeight="1" thickBot="1">
      <c r="B17" s="84"/>
      <c r="C17" s="85"/>
      <c r="D17" s="85"/>
      <c r="E17" s="86"/>
      <c r="F17" s="87" t="s">
        <v>24</v>
      </c>
      <c r="G17" s="88"/>
      <c r="H17" s="86"/>
      <c r="I17" s="87" t="s">
        <v>24</v>
      </c>
      <c r="J17" s="88"/>
      <c r="K17" s="86"/>
      <c r="L17" s="87" t="s">
        <v>24</v>
      </c>
      <c r="M17" s="88"/>
      <c r="N17" s="89">
        <f t="shared" si="0"/>
        <v>0</v>
      </c>
      <c r="O17" s="90">
        <f t="shared" si="1"/>
        <v>0</v>
      </c>
      <c r="P17" s="91">
        <f t="shared" si="2"/>
        <v>0</v>
      </c>
      <c r="Q17" s="87">
        <f t="shared" si="3"/>
        <v>0</v>
      </c>
      <c r="R17" s="92">
        <f t="shared" si="4"/>
        <v>0</v>
      </c>
      <c r="S17" s="93">
        <f t="shared" si="4"/>
        <v>0</v>
      </c>
      <c r="T17" s="94"/>
    </row>
    <row r="18" spans="2:20" ht="34.5" customHeight="1" thickBot="1">
      <c r="B18" s="53" t="s">
        <v>8</v>
      </c>
      <c r="C18" s="240" t="str">
        <f>IF(R18&gt;S18,D4,IF(S18&gt;R18,D5,"remíza"))</f>
        <v>TJ Jiskra Nejdek</v>
      </c>
      <c r="D18" s="240"/>
      <c r="E18" s="240"/>
      <c r="F18" s="240"/>
      <c r="G18" s="240"/>
      <c r="H18" s="240"/>
      <c r="I18" s="240"/>
      <c r="J18" s="240"/>
      <c r="K18" s="240"/>
      <c r="L18" s="240"/>
      <c r="M18" s="241"/>
      <c r="N18" s="25">
        <f aca="true" t="shared" si="5" ref="N18:S18">SUM(N9:N17)</f>
        <v>340</v>
      </c>
      <c r="O18" s="26">
        <f t="shared" si="5"/>
        <v>235</v>
      </c>
      <c r="P18" s="25">
        <f t="shared" si="5"/>
        <v>13</v>
      </c>
      <c r="Q18" s="27">
        <f t="shared" si="5"/>
        <v>4</v>
      </c>
      <c r="R18" s="25">
        <f t="shared" si="5"/>
        <v>6</v>
      </c>
      <c r="S18" s="26">
        <f t="shared" si="5"/>
        <v>2</v>
      </c>
      <c r="T18" s="54"/>
    </row>
    <row r="19" spans="2:20" ht="15">
      <c r="B19" s="33"/>
      <c r="C19" s="37"/>
      <c r="D19" s="37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9" t="s">
        <v>9</v>
      </c>
    </row>
    <row r="20" spans="2:20" ht="12.75">
      <c r="B20" s="55" t="s">
        <v>10</v>
      </c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</row>
    <row r="21" spans="2:20" ht="12.75"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</row>
    <row r="22" spans="2:20" ht="19.5" customHeight="1">
      <c r="B22" s="30" t="s">
        <v>11</v>
      </c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</row>
    <row r="23" spans="2:20" ht="19.5" customHeight="1">
      <c r="B23" s="31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</row>
    <row r="24" spans="2:20" ht="12.75"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</row>
    <row r="25" spans="2:21" ht="12.75">
      <c r="B25" s="32" t="s">
        <v>12</v>
      </c>
      <c r="C25" s="37"/>
      <c r="D25" s="56"/>
      <c r="E25" s="32" t="s">
        <v>13</v>
      </c>
      <c r="F25" s="32"/>
      <c r="G25" s="32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2"/>
    </row>
    <row r="26" spans="2:21" ht="12.75">
      <c r="B26" s="4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2:21" ht="12.75">
      <c r="B27" s="4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2:21" ht="12.75">
      <c r="B28" s="4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2:21" ht="12.75">
      <c r="B29" s="3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2:21" ht="12.75">
      <c r="B30" s="4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</sheetData>
  <sheetProtection password="CC26" sheet="1"/>
  <mergeCells count="16">
    <mergeCell ref="C18:M18"/>
    <mergeCell ref="D5:P5"/>
    <mergeCell ref="Q5:R5"/>
    <mergeCell ref="S5:T5"/>
    <mergeCell ref="D6:P6"/>
    <mergeCell ref="E7:M7"/>
    <mergeCell ref="N7:O7"/>
    <mergeCell ref="P7:Q7"/>
    <mergeCell ref="R7:S7"/>
    <mergeCell ref="B2:T2"/>
    <mergeCell ref="D3:P3"/>
    <mergeCell ref="Q3:R3"/>
    <mergeCell ref="S3:T3"/>
    <mergeCell ref="D4:P4"/>
    <mergeCell ref="Q4:R4"/>
    <mergeCell ref="S4:T4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30"/>
  <sheetViews>
    <sheetView zoomScale="90" zoomScaleNormal="90" workbookViewId="0" topLeftCell="A1">
      <selection activeCell="A1" sqref="A1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thickBot="1">
      <c r="B2" s="226" t="s">
        <v>0</v>
      </c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  <c r="Q2" s="226"/>
      <c r="R2" s="226"/>
      <c r="S2" s="226"/>
      <c r="T2" s="226"/>
    </row>
    <row r="3" spans="2:20" ht="19.5" customHeight="1" thickBot="1">
      <c r="B3" s="5" t="s">
        <v>1</v>
      </c>
      <c r="C3" s="43"/>
      <c r="D3" s="227" t="s">
        <v>69</v>
      </c>
      <c r="E3" s="228"/>
      <c r="F3" s="228"/>
      <c r="G3" s="228"/>
      <c r="H3" s="228"/>
      <c r="I3" s="228"/>
      <c r="J3" s="228"/>
      <c r="K3" s="228"/>
      <c r="L3" s="228"/>
      <c r="M3" s="228"/>
      <c r="N3" s="228"/>
      <c r="O3" s="228"/>
      <c r="P3" s="229"/>
      <c r="Q3" s="230" t="s">
        <v>43</v>
      </c>
      <c r="R3" s="231"/>
      <c r="S3" s="227" t="s">
        <v>70</v>
      </c>
      <c r="T3" s="232"/>
    </row>
    <row r="4" spans="2:20" ht="19.5" customHeight="1" thickTop="1">
      <c r="B4" s="6" t="s">
        <v>3</v>
      </c>
      <c r="C4" s="7"/>
      <c r="D4" s="233" t="s">
        <v>54</v>
      </c>
      <c r="E4" s="234"/>
      <c r="F4" s="234"/>
      <c r="G4" s="234"/>
      <c r="H4" s="234"/>
      <c r="I4" s="234"/>
      <c r="J4" s="234"/>
      <c r="K4" s="234"/>
      <c r="L4" s="234"/>
      <c r="M4" s="234"/>
      <c r="N4" s="234"/>
      <c r="O4" s="234"/>
      <c r="P4" s="235"/>
      <c r="Q4" s="236" t="s">
        <v>14</v>
      </c>
      <c r="R4" s="237"/>
      <c r="S4" s="238" t="s">
        <v>118</v>
      </c>
      <c r="T4" s="239"/>
    </row>
    <row r="5" spans="2:20" ht="19.5" customHeight="1">
      <c r="B5" s="6" t="s">
        <v>4</v>
      </c>
      <c r="C5" s="44"/>
      <c r="D5" s="242" t="s">
        <v>53</v>
      </c>
      <c r="E5" s="243"/>
      <c r="F5" s="243"/>
      <c r="G5" s="243"/>
      <c r="H5" s="243"/>
      <c r="I5" s="243"/>
      <c r="J5" s="243"/>
      <c r="K5" s="243"/>
      <c r="L5" s="243"/>
      <c r="M5" s="243"/>
      <c r="N5" s="243"/>
      <c r="O5" s="243"/>
      <c r="P5" s="244"/>
      <c r="Q5" s="245" t="s">
        <v>2</v>
      </c>
      <c r="R5" s="246"/>
      <c r="S5" s="247" t="s">
        <v>119</v>
      </c>
      <c r="T5" s="248"/>
    </row>
    <row r="6" spans="2:20" ht="19.5" customHeight="1" thickBot="1">
      <c r="B6" s="8" t="s">
        <v>5</v>
      </c>
      <c r="C6" s="9"/>
      <c r="D6" s="249" t="s">
        <v>120</v>
      </c>
      <c r="E6" s="250"/>
      <c r="F6" s="250"/>
      <c r="G6" s="250"/>
      <c r="H6" s="250"/>
      <c r="I6" s="250"/>
      <c r="J6" s="250"/>
      <c r="K6" s="250"/>
      <c r="L6" s="250"/>
      <c r="M6" s="250"/>
      <c r="N6" s="250"/>
      <c r="O6" s="250"/>
      <c r="P6" s="251"/>
      <c r="Q6" s="45"/>
      <c r="R6" s="46"/>
      <c r="S6" s="83" t="s">
        <v>40</v>
      </c>
      <c r="T6" s="38" t="s">
        <v>27</v>
      </c>
    </row>
    <row r="7" spans="2:20" ht="24.75" customHeight="1">
      <c r="B7" s="10"/>
      <c r="C7" s="11" t="str">
        <f>D4</f>
        <v>TJ Jiskra Nejdek</v>
      </c>
      <c r="D7" s="11" t="str">
        <f>D5</f>
        <v>USK Plzeň</v>
      </c>
      <c r="E7" s="252" t="s">
        <v>6</v>
      </c>
      <c r="F7" s="253"/>
      <c r="G7" s="253"/>
      <c r="H7" s="253"/>
      <c r="I7" s="253"/>
      <c r="J7" s="253"/>
      <c r="K7" s="253"/>
      <c r="L7" s="253"/>
      <c r="M7" s="254"/>
      <c r="N7" s="255" t="s">
        <v>15</v>
      </c>
      <c r="O7" s="256"/>
      <c r="P7" s="255" t="s">
        <v>16</v>
      </c>
      <c r="Q7" s="256"/>
      <c r="R7" s="255" t="s">
        <v>17</v>
      </c>
      <c r="S7" s="256"/>
      <c r="T7" s="36" t="s">
        <v>7</v>
      </c>
    </row>
    <row r="8" spans="2:20" ht="9.75" customHeight="1" thickBot="1">
      <c r="B8" s="12"/>
      <c r="C8" s="13"/>
      <c r="D8" s="14"/>
      <c r="E8" s="15">
        <v>1</v>
      </c>
      <c r="F8" s="15"/>
      <c r="G8" s="15"/>
      <c r="H8" s="15">
        <v>2</v>
      </c>
      <c r="I8" s="15"/>
      <c r="J8" s="15"/>
      <c r="K8" s="15">
        <v>3</v>
      </c>
      <c r="L8" s="16"/>
      <c r="M8" s="17"/>
      <c r="N8" s="47"/>
      <c r="O8" s="48"/>
      <c r="P8" s="47"/>
      <c r="Q8" s="48"/>
      <c r="R8" s="47"/>
      <c r="S8" s="48"/>
      <c r="T8" s="49"/>
    </row>
    <row r="9" spans="2:20" ht="30" customHeight="1" thickTop="1">
      <c r="B9" s="18" t="s">
        <v>26</v>
      </c>
      <c r="C9" s="50" t="s">
        <v>121</v>
      </c>
      <c r="D9" s="51" t="s">
        <v>127</v>
      </c>
      <c r="E9" s="39">
        <v>19</v>
      </c>
      <c r="F9" s="20" t="s">
        <v>24</v>
      </c>
      <c r="G9" s="40">
        <v>21</v>
      </c>
      <c r="H9" s="39">
        <v>10</v>
      </c>
      <c r="I9" s="20" t="s">
        <v>24</v>
      </c>
      <c r="J9" s="40">
        <v>21</v>
      </c>
      <c r="K9" s="39"/>
      <c r="L9" s="20" t="s">
        <v>24</v>
      </c>
      <c r="M9" s="40"/>
      <c r="N9" s="22">
        <f aca="true" t="shared" si="0" ref="N9:N17">E9+H9+K9</f>
        <v>29</v>
      </c>
      <c r="O9" s="23">
        <f aca="true" t="shared" si="1" ref="O9:O17">G9+J9+M9</f>
        <v>42</v>
      </c>
      <c r="P9" s="24">
        <f aca="true" t="shared" si="2" ref="P9:P17">IF(E9&gt;G9,1,0)+IF(H9&gt;J9,1,0)+IF(K9&gt;M9,1,0)</f>
        <v>0</v>
      </c>
      <c r="Q9" s="19">
        <f aca="true" t="shared" si="3" ref="Q9:Q17">IF(E9&lt;G9,1,0)+IF(H9&lt;J9,1,0)+IF(K9&lt;M9,1,0)</f>
        <v>2</v>
      </c>
      <c r="R9" s="34">
        <f>IF(P9=2,1,0)</f>
        <v>0</v>
      </c>
      <c r="S9" s="21">
        <f>IF(Q9=2,1,0)</f>
        <v>1</v>
      </c>
      <c r="T9" s="52"/>
    </row>
    <row r="10" spans="2:20" ht="30" customHeight="1">
      <c r="B10" s="18" t="s">
        <v>23</v>
      </c>
      <c r="C10" s="50" t="s">
        <v>104</v>
      </c>
      <c r="D10" s="50" t="s">
        <v>128</v>
      </c>
      <c r="E10" s="39">
        <v>21</v>
      </c>
      <c r="F10" s="19" t="s">
        <v>24</v>
      </c>
      <c r="G10" s="40">
        <v>12</v>
      </c>
      <c r="H10" s="39">
        <v>21</v>
      </c>
      <c r="I10" s="19" t="s">
        <v>24</v>
      </c>
      <c r="J10" s="40">
        <v>15</v>
      </c>
      <c r="K10" s="39"/>
      <c r="L10" s="19" t="s">
        <v>24</v>
      </c>
      <c r="M10" s="40"/>
      <c r="N10" s="22">
        <f t="shared" si="0"/>
        <v>42</v>
      </c>
      <c r="O10" s="23">
        <f t="shared" si="1"/>
        <v>27</v>
      </c>
      <c r="P10" s="24">
        <f t="shared" si="2"/>
        <v>2</v>
      </c>
      <c r="Q10" s="19">
        <f t="shared" si="3"/>
        <v>0</v>
      </c>
      <c r="R10" s="35">
        <f aca="true" t="shared" si="4" ref="R10:S17">IF(P10=2,1,0)</f>
        <v>1</v>
      </c>
      <c r="S10" s="21">
        <f t="shared" si="4"/>
        <v>0</v>
      </c>
      <c r="T10" s="52"/>
    </row>
    <row r="11" spans="2:20" ht="30" customHeight="1">
      <c r="B11" s="18" t="s">
        <v>22</v>
      </c>
      <c r="C11" s="50" t="s">
        <v>124</v>
      </c>
      <c r="D11" s="50" t="s">
        <v>103</v>
      </c>
      <c r="E11" s="39">
        <v>21</v>
      </c>
      <c r="F11" s="19" t="s">
        <v>24</v>
      </c>
      <c r="G11" s="40">
        <v>0</v>
      </c>
      <c r="H11" s="39">
        <v>21</v>
      </c>
      <c r="I11" s="19" t="s">
        <v>24</v>
      </c>
      <c r="J11" s="40">
        <v>0</v>
      </c>
      <c r="K11" s="39"/>
      <c r="L11" s="19" t="s">
        <v>24</v>
      </c>
      <c r="M11" s="40"/>
      <c r="N11" s="22">
        <f t="shared" si="0"/>
        <v>42</v>
      </c>
      <c r="O11" s="23">
        <f t="shared" si="1"/>
        <v>0</v>
      </c>
      <c r="P11" s="24">
        <f t="shared" si="2"/>
        <v>2</v>
      </c>
      <c r="Q11" s="19">
        <f t="shared" si="3"/>
        <v>0</v>
      </c>
      <c r="R11" s="35">
        <f t="shared" si="4"/>
        <v>1</v>
      </c>
      <c r="S11" s="21">
        <f t="shared" si="4"/>
        <v>0</v>
      </c>
      <c r="T11" s="52"/>
    </row>
    <row r="12" spans="2:20" ht="30" customHeight="1">
      <c r="B12" s="18" t="s">
        <v>21</v>
      </c>
      <c r="C12" s="50" t="s">
        <v>125</v>
      </c>
      <c r="D12" s="50" t="s">
        <v>129</v>
      </c>
      <c r="E12" s="39">
        <v>21</v>
      </c>
      <c r="F12" s="19" t="s">
        <v>24</v>
      </c>
      <c r="G12" s="40">
        <v>18</v>
      </c>
      <c r="H12" s="39">
        <v>21</v>
      </c>
      <c r="I12" s="19" t="s">
        <v>24</v>
      </c>
      <c r="J12" s="40">
        <v>18</v>
      </c>
      <c r="K12" s="39"/>
      <c r="L12" s="19" t="s">
        <v>24</v>
      </c>
      <c r="M12" s="40"/>
      <c r="N12" s="22">
        <f t="shared" si="0"/>
        <v>42</v>
      </c>
      <c r="O12" s="23">
        <f t="shared" si="1"/>
        <v>36</v>
      </c>
      <c r="P12" s="24">
        <f t="shared" si="2"/>
        <v>2</v>
      </c>
      <c r="Q12" s="19">
        <f t="shared" si="3"/>
        <v>0</v>
      </c>
      <c r="R12" s="35">
        <f t="shared" si="4"/>
        <v>1</v>
      </c>
      <c r="S12" s="21">
        <f t="shared" si="4"/>
        <v>0</v>
      </c>
      <c r="T12" s="52"/>
    </row>
    <row r="13" spans="2:20" ht="30" customHeight="1">
      <c r="B13" s="18" t="s">
        <v>20</v>
      </c>
      <c r="C13" s="50" t="s">
        <v>105</v>
      </c>
      <c r="D13" s="50" t="s">
        <v>90</v>
      </c>
      <c r="E13" s="39">
        <v>21</v>
      </c>
      <c r="F13" s="19" t="s">
        <v>24</v>
      </c>
      <c r="G13" s="40">
        <v>9</v>
      </c>
      <c r="H13" s="39">
        <v>21</v>
      </c>
      <c r="I13" s="19" t="s">
        <v>24</v>
      </c>
      <c r="J13" s="40">
        <v>14</v>
      </c>
      <c r="K13" s="39"/>
      <c r="L13" s="19" t="s">
        <v>24</v>
      </c>
      <c r="M13" s="40"/>
      <c r="N13" s="22">
        <f t="shared" si="0"/>
        <v>42</v>
      </c>
      <c r="O13" s="23">
        <f t="shared" si="1"/>
        <v>23</v>
      </c>
      <c r="P13" s="24">
        <f t="shared" si="2"/>
        <v>2</v>
      </c>
      <c r="Q13" s="19">
        <f t="shared" si="3"/>
        <v>0</v>
      </c>
      <c r="R13" s="35">
        <f t="shared" si="4"/>
        <v>1</v>
      </c>
      <c r="S13" s="21">
        <f t="shared" si="4"/>
        <v>0</v>
      </c>
      <c r="T13" s="52"/>
    </row>
    <row r="14" spans="2:20" ht="30" customHeight="1">
      <c r="B14" s="18" t="s">
        <v>19</v>
      </c>
      <c r="C14" s="50" t="s">
        <v>106</v>
      </c>
      <c r="D14" s="50" t="s">
        <v>89</v>
      </c>
      <c r="E14" s="39">
        <v>21</v>
      </c>
      <c r="F14" s="19" t="s">
        <v>24</v>
      </c>
      <c r="G14" s="40">
        <v>14</v>
      </c>
      <c r="H14" s="39">
        <v>21</v>
      </c>
      <c r="I14" s="19" t="s">
        <v>24</v>
      </c>
      <c r="J14" s="40">
        <v>13</v>
      </c>
      <c r="K14" s="39"/>
      <c r="L14" s="19" t="s">
        <v>24</v>
      </c>
      <c r="M14" s="40"/>
      <c r="N14" s="22">
        <f t="shared" si="0"/>
        <v>42</v>
      </c>
      <c r="O14" s="23">
        <f t="shared" si="1"/>
        <v>27</v>
      </c>
      <c r="P14" s="24">
        <f t="shared" si="2"/>
        <v>2</v>
      </c>
      <c r="Q14" s="19">
        <f t="shared" si="3"/>
        <v>0</v>
      </c>
      <c r="R14" s="35">
        <f t="shared" si="4"/>
        <v>1</v>
      </c>
      <c r="S14" s="21">
        <f t="shared" si="4"/>
        <v>0</v>
      </c>
      <c r="T14" s="52"/>
    </row>
    <row r="15" spans="2:20" ht="30" customHeight="1">
      <c r="B15" s="18" t="s">
        <v>25</v>
      </c>
      <c r="C15" s="50" t="s">
        <v>107</v>
      </c>
      <c r="D15" s="50" t="s">
        <v>88</v>
      </c>
      <c r="E15" s="39">
        <v>20</v>
      </c>
      <c r="F15" s="19" t="s">
        <v>24</v>
      </c>
      <c r="G15" s="40">
        <v>22</v>
      </c>
      <c r="H15" s="39">
        <v>21</v>
      </c>
      <c r="I15" s="19" t="s">
        <v>24</v>
      </c>
      <c r="J15" s="40">
        <v>16</v>
      </c>
      <c r="K15" s="39">
        <v>21</v>
      </c>
      <c r="L15" s="19" t="s">
        <v>24</v>
      </c>
      <c r="M15" s="40">
        <v>19</v>
      </c>
      <c r="N15" s="22">
        <f>E15+H15+K15</f>
        <v>62</v>
      </c>
      <c r="O15" s="23">
        <f>G15+J15+M15</f>
        <v>57</v>
      </c>
      <c r="P15" s="24">
        <f>IF(E15&gt;G15,1,0)+IF(H15&gt;J15,1,0)+IF(K15&gt;M15,1,0)</f>
        <v>2</v>
      </c>
      <c r="Q15" s="19">
        <f>IF(E15&lt;G15,1,0)+IF(H15&lt;J15,1,0)+IF(K15&lt;M15,1,0)</f>
        <v>1</v>
      </c>
      <c r="R15" s="35">
        <f>IF(P15=2,1,0)</f>
        <v>1</v>
      </c>
      <c r="S15" s="21">
        <f>IF(Q15=2,1,0)</f>
        <v>0</v>
      </c>
      <c r="T15" s="52"/>
    </row>
    <row r="16" spans="2:20" ht="30" customHeight="1">
      <c r="B16" s="18" t="s">
        <v>18</v>
      </c>
      <c r="C16" s="50" t="s">
        <v>108</v>
      </c>
      <c r="D16" s="50" t="s">
        <v>87</v>
      </c>
      <c r="E16" s="39">
        <v>25</v>
      </c>
      <c r="F16" s="19" t="s">
        <v>24</v>
      </c>
      <c r="G16" s="40">
        <v>23</v>
      </c>
      <c r="H16" s="39">
        <v>21</v>
      </c>
      <c r="I16" s="19" t="s">
        <v>24</v>
      </c>
      <c r="J16" s="40">
        <v>14</v>
      </c>
      <c r="K16" s="39"/>
      <c r="L16" s="19" t="s">
        <v>24</v>
      </c>
      <c r="M16" s="40"/>
      <c r="N16" s="22">
        <f>E16+H16+K16</f>
        <v>46</v>
      </c>
      <c r="O16" s="23">
        <f>G16+J16+M16</f>
        <v>37</v>
      </c>
      <c r="P16" s="24">
        <f>IF(E16&gt;G16,1,0)+IF(H16&gt;J16,1,0)+IF(K16&gt;M16,1,0)</f>
        <v>2</v>
      </c>
      <c r="Q16" s="19">
        <f>IF(E16&lt;G16,1,0)+IF(H16&lt;J16,1,0)+IF(K16&lt;M16,1,0)</f>
        <v>0</v>
      </c>
      <c r="R16" s="35">
        <f>IF(P16=2,1,0)</f>
        <v>1</v>
      </c>
      <c r="S16" s="21">
        <f>IF(Q16=2,1,0)</f>
        <v>0</v>
      </c>
      <c r="T16" s="52"/>
    </row>
    <row r="17" spans="2:20" ht="30" customHeight="1" thickBot="1">
      <c r="B17" s="84"/>
      <c r="C17" s="85"/>
      <c r="D17" s="85"/>
      <c r="E17" s="86"/>
      <c r="F17" s="87" t="s">
        <v>24</v>
      </c>
      <c r="G17" s="88"/>
      <c r="H17" s="86"/>
      <c r="I17" s="87" t="s">
        <v>24</v>
      </c>
      <c r="J17" s="88"/>
      <c r="K17" s="86"/>
      <c r="L17" s="87" t="s">
        <v>24</v>
      </c>
      <c r="M17" s="88"/>
      <c r="N17" s="89">
        <f t="shared" si="0"/>
        <v>0</v>
      </c>
      <c r="O17" s="90">
        <f t="shared" si="1"/>
        <v>0</v>
      </c>
      <c r="P17" s="91">
        <f t="shared" si="2"/>
        <v>0</v>
      </c>
      <c r="Q17" s="87">
        <f t="shared" si="3"/>
        <v>0</v>
      </c>
      <c r="R17" s="92">
        <f t="shared" si="4"/>
        <v>0</v>
      </c>
      <c r="S17" s="93">
        <f t="shared" si="4"/>
        <v>0</v>
      </c>
      <c r="T17" s="94"/>
    </row>
    <row r="18" spans="2:20" ht="34.5" customHeight="1" thickBot="1">
      <c r="B18" s="53" t="s">
        <v>8</v>
      </c>
      <c r="C18" s="240" t="str">
        <f>IF(R18&gt;S18,D4,IF(S18&gt;R18,D5,"remíza"))</f>
        <v>TJ Jiskra Nejdek</v>
      </c>
      <c r="D18" s="240"/>
      <c r="E18" s="240"/>
      <c r="F18" s="240"/>
      <c r="G18" s="240"/>
      <c r="H18" s="240"/>
      <c r="I18" s="240"/>
      <c r="J18" s="240"/>
      <c r="K18" s="240"/>
      <c r="L18" s="240"/>
      <c r="M18" s="241"/>
      <c r="N18" s="25">
        <f aca="true" t="shared" si="5" ref="N18:S18">SUM(N9:N17)</f>
        <v>347</v>
      </c>
      <c r="O18" s="26">
        <f t="shared" si="5"/>
        <v>249</v>
      </c>
      <c r="P18" s="25">
        <f t="shared" si="5"/>
        <v>14</v>
      </c>
      <c r="Q18" s="27">
        <f t="shared" si="5"/>
        <v>3</v>
      </c>
      <c r="R18" s="25">
        <f t="shared" si="5"/>
        <v>7</v>
      </c>
      <c r="S18" s="26">
        <f t="shared" si="5"/>
        <v>1</v>
      </c>
      <c r="T18" s="54"/>
    </row>
    <row r="19" spans="2:20" ht="15">
      <c r="B19" s="33"/>
      <c r="C19" s="37"/>
      <c r="D19" s="37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9" t="s">
        <v>9</v>
      </c>
    </row>
    <row r="20" spans="2:20" ht="12.75">
      <c r="B20" s="55" t="s">
        <v>10</v>
      </c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</row>
    <row r="21" spans="2:20" ht="12.75"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</row>
    <row r="22" spans="2:20" ht="19.5" customHeight="1">
      <c r="B22" s="30" t="s">
        <v>11</v>
      </c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</row>
    <row r="23" spans="2:20" ht="19.5" customHeight="1">
      <c r="B23" s="31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</row>
    <row r="24" spans="2:20" ht="12.75"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</row>
    <row r="25" spans="2:21" ht="12.75">
      <c r="B25" s="32" t="s">
        <v>12</v>
      </c>
      <c r="C25" s="37"/>
      <c r="D25" s="56"/>
      <c r="E25" s="32" t="s">
        <v>13</v>
      </c>
      <c r="F25" s="32"/>
      <c r="G25" s="32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2"/>
    </row>
    <row r="26" spans="2:21" ht="12.75">
      <c r="B26" s="4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2:21" ht="12.75">
      <c r="B27" s="4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2:21" ht="12.75">
      <c r="B28" s="4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2:21" ht="12.75">
      <c r="B29" s="3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2:21" ht="12.75">
      <c r="B30" s="4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</sheetData>
  <sheetProtection password="CC26" sheet="1"/>
  <mergeCells count="16">
    <mergeCell ref="C18:M18"/>
    <mergeCell ref="D5:P5"/>
    <mergeCell ref="Q5:R5"/>
    <mergeCell ref="S5:T5"/>
    <mergeCell ref="D6:P6"/>
    <mergeCell ref="E7:M7"/>
    <mergeCell ref="N7:O7"/>
    <mergeCell ref="P7:Q7"/>
    <mergeCell ref="R7:S7"/>
    <mergeCell ref="B2:T2"/>
    <mergeCell ref="D3:P3"/>
    <mergeCell ref="Q3:R3"/>
    <mergeCell ref="S3:T3"/>
    <mergeCell ref="D4:P4"/>
    <mergeCell ref="Q4:R4"/>
    <mergeCell ref="S4:T4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2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30"/>
  <sheetViews>
    <sheetView zoomScale="90" zoomScaleNormal="90" workbookViewId="0" topLeftCell="A1">
      <selection activeCell="A1" sqref="A1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thickBot="1">
      <c r="B2" s="226" t="s">
        <v>0</v>
      </c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  <c r="Q2" s="226"/>
      <c r="R2" s="226"/>
      <c r="S2" s="226"/>
      <c r="T2" s="226"/>
    </row>
    <row r="3" spans="2:20" ht="19.5" customHeight="1" thickBot="1">
      <c r="B3" s="5" t="s">
        <v>1</v>
      </c>
      <c r="C3" s="43"/>
      <c r="D3" s="227" t="s">
        <v>69</v>
      </c>
      <c r="E3" s="228"/>
      <c r="F3" s="228"/>
      <c r="G3" s="228"/>
      <c r="H3" s="228"/>
      <c r="I3" s="228"/>
      <c r="J3" s="228"/>
      <c r="K3" s="228"/>
      <c r="L3" s="228"/>
      <c r="M3" s="228"/>
      <c r="N3" s="228"/>
      <c r="O3" s="228"/>
      <c r="P3" s="229"/>
      <c r="Q3" s="230" t="s">
        <v>43</v>
      </c>
      <c r="R3" s="231"/>
      <c r="S3" s="227" t="s">
        <v>70</v>
      </c>
      <c r="T3" s="232"/>
    </row>
    <row r="4" spans="2:20" ht="19.5" customHeight="1" thickTop="1">
      <c r="B4" s="6" t="s">
        <v>3</v>
      </c>
      <c r="C4" s="7"/>
      <c r="D4" s="233" t="s">
        <v>53</v>
      </c>
      <c r="E4" s="234"/>
      <c r="F4" s="234"/>
      <c r="G4" s="234"/>
      <c r="H4" s="234"/>
      <c r="I4" s="234"/>
      <c r="J4" s="234"/>
      <c r="K4" s="234"/>
      <c r="L4" s="234"/>
      <c r="M4" s="234"/>
      <c r="N4" s="234"/>
      <c r="O4" s="234"/>
      <c r="P4" s="235"/>
      <c r="Q4" s="236" t="s">
        <v>14</v>
      </c>
      <c r="R4" s="237"/>
      <c r="S4" s="238" t="s">
        <v>100</v>
      </c>
      <c r="T4" s="239"/>
    </row>
    <row r="5" spans="2:20" ht="19.5" customHeight="1">
      <c r="B5" s="6" t="s">
        <v>4</v>
      </c>
      <c r="C5" s="44"/>
      <c r="D5" s="242" t="s">
        <v>29</v>
      </c>
      <c r="E5" s="243"/>
      <c r="F5" s="243"/>
      <c r="G5" s="243"/>
      <c r="H5" s="243"/>
      <c r="I5" s="243"/>
      <c r="J5" s="243"/>
      <c r="K5" s="243"/>
      <c r="L5" s="243"/>
      <c r="M5" s="243"/>
      <c r="N5" s="243"/>
      <c r="O5" s="243"/>
      <c r="P5" s="244"/>
      <c r="Q5" s="245" t="s">
        <v>2</v>
      </c>
      <c r="R5" s="246"/>
      <c r="S5" s="247" t="s">
        <v>99</v>
      </c>
      <c r="T5" s="248"/>
    </row>
    <row r="6" spans="2:20" ht="19.5" customHeight="1" thickBot="1">
      <c r="B6" s="8" t="s">
        <v>5</v>
      </c>
      <c r="C6" s="9"/>
      <c r="D6" s="249" t="s">
        <v>101</v>
      </c>
      <c r="E6" s="250"/>
      <c r="F6" s="250"/>
      <c r="G6" s="250"/>
      <c r="H6" s="250"/>
      <c r="I6" s="250"/>
      <c r="J6" s="250"/>
      <c r="K6" s="250"/>
      <c r="L6" s="250"/>
      <c r="M6" s="250"/>
      <c r="N6" s="250"/>
      <c r="O6" s="250"/>
      <c r="P6" s="251"/>
      <c r="Q6" s="45"/>
      <c r="R6" s="46"/>
      <c r="S6" s="83" t="s">
        <v>28</v>
      </c>
      <c r="T6" s="38" t="s">
        <v>27</v>
      </c>
    </row>
    <row r="7" spans="2:20" ht="24.75" customHeight="1">
      <c r="B7" s="10"/>
      <c r="C7" s="11" t="str">
        <f>D4</f>
        <v>USK Plzeň</v>
      </c>
      <c r="D7" s="11" t="str">
        <f>D5</f>
        <v>BKV Plzeň</v>
      </c>
      <c r="E7" s="252" t="s">
        <v>6</v>
      </c>
      <c r="F7" s="253"/>
      <c r="G7" s="253"/>
      <c r="H7" s="253"/>
      <c r="I7" s="253"/>
      <c r="J7" s="253"/>
      <c r="K7" s="253"/>
      <c r="L7" s="253"/>
      <c r="M7" s="254"/>
      <c r="N7" s="255" t="s">
        <v>15</v>
      </c>
      <c r="O7" s="256"/>
      <c r="P7" s="255" t="s">
        <v>16</v>
      </c>
      <c r="Q7" s="256"/>
      <c r="R7" s="255" t="s">
        <v>17</v>
      </c>
      <c r="S7" s="256"/>
      <c r="T7" s="36" t="s">
        <v>7</v>
      </c>
    </row>
    <row r="8" spans="2:20" ht="9.75" customHeight="1" thickBot="1">
      <c r="B8" s="12"/>
      <c r="C8" s="13"/>
      <c r="D8" s="14"/>
      <c r="E8" s="15">
        <v>1</v>
      </c>
      <c r="F8" s="15"/>
      <c r="G8" s="15"/>
      <c r="H8" s="15">
        <v>2</v>
      </c>
      <c r="I8" s="15"/>
      <c r="J8" s="15"/>
      <c r="K8" s="15">
        <v>3</v>
      </c>
      <c r="L8" s="16"/>
      <c r="M8" s="17"/>
      <c r="N8" s="47"/>
      <c r="O8" s="48"/>
      <c r="P8" s="47"/>
      <c r="Q8" s="48"/>
      <c r="R8" s="47"/>
      <c r="S8" s="48"/>
      <c r="T8" s="49"/>
    </row>
    <row r="9" spans="2:20" ht="30" customHeight="1" thickTop="1">
      <c r="B9" s="18" t="s">
        <v>26</v>
      </c>
      <c r="C9" s="50" t="s">
        <v>98</v>
      </c>
      <c r="D9" s="51" t="s">
        <v>97</v>
      </c>
      <c r="E9" s="39">
        <v>21</v>
      </c>
      <c r="F9" s="20" t="s">
        <v>24</v>
      </c>
      <c r="G9" s="40">
        <v>15</v>
      </c>
      <c r="H9" s="39">
        <v>21</v>
      </c>
      <c r="I9" s="20" t="s">
        <v>24</v>
      </c>
      <c r="J9" s="40">
        <v>10</v>
      </c>
      <c r="K9" s="39"/>
      <c r="L9" s="20" t="s">
        <v>24</v>
      </c>
      <c r="M9" s="40"/>
      <c r="N9" s="22">
        <f aca="true" t="shared" si="0" ref="N9:N17">E9+H9+K9</f>
        <v>42</v>
      </c>
      <c r="O9" s="23">
        <f aca="true" t="shared" si="1" ref="O9:O17">G9+J9+M9</f>
        <v>25</v>
      </c>
      <c r="P9" s="24">
        <f aca="true" t="shared" si="2" ref="P9:P17">IF(E9&gt;G9,1,0)+IF(H9&gt;J9,1,0)+IF(K9&gt;M9,1,0)</f>
        <v>2</v>
      </c>
      <c r="Q9" s="19">
        <f aca="true" t="shared" si="3" ref="Q9:Q17">IF(E9&lt;G9,1,0)+IF(H9&lt;J9,1,0)+IF(K9&lt;M9,1,0)</f>
        <v>0</v>
      </c>
      <c r="R9" s="34">
        <f aca="true" t="shared" si="4" ref="R9:R17">IF(P9=2,1,0)</f>
        <v>1</v>
      </c>
      <c r="S9" s="21">
        <f aca="true" t="shared" si="5" ref="S9:S17">IF(Q9=2,1,0)</f>
        <v>0</v>
      </c>
      <c r="T9" s="52"/>
    </row>
    <row r="10" spans="2:20" ht="30" customHeight="1">
      <c r="B10" s="18" t="s">
        <v>23</v>
      </c>
      <c r="C10" s="50" t="s">
        <v>96</v>
      </c>
      <c r="D10" s="50" t="s">
        <v>95</v>
      </c>
      <c r="E10" s="39">
        <v>21</v>
      </c>
      <c r="F10" s="19" t="s">
        <v>24</v>
      </c>
      <c r="G10" s="40">
        <v>17</v>
      </c>
      <c r="H10" s="39">
        <v>20</v>
      </c>
      <c r="I10" s="19" t="s">
        <v>24</v>
      </c>
      <c r="J10" s="40">
        <v>22</v>
      </c>
      <c r="K10" s="39">
        <v>21</v>
      </c>
      <c r="L10" s="19" t="s">
        <v>24</v>
      </c>
      <c r="M10" s="40">
        <v>16</v>
      </c>
      <c r="N10" s="22">
        <f t="shared" si="0"/>
        <v>62</v>
      </c>
      <c r="O10" s="23">
        <f t="shared" si="1"/>
        <v>55</v>
      </c>
      <c r="P10" s="24">
        <f t="shared" si="2"/>
        <v>2</v>
      </c>
      <c r="Q10" s="19">
        <f t="shared" si="3"/>
        <v>1</v>
      </c>
      <c r="R10" s="35">
        <f t="shared" si="4"/>
        <v>1</v>
      </c>
      <c r="S10" s="21">
        <f t="shared" si="5"/>
        <v>0</v>
      </c>
      <c r="T10" s="52"/>
    </row>
    <row r="11" spans="2:20" ht="30" customHeight="1">
      <c r="B11" s="18" t="s">
        <v>22</v>
      </c>
      <c r="C11" s="50" t="s">
        <v>94</v>
      </c>
      <c r="D11" s="50" t="s">
        <v>93</v>
      </c>
      <c r="E11" s="39">
        <v>17</v>
      </c>
      <c r="F11" s="19" t="s">
        <v>24</v>
      </c>
      <c r="G11" s="40">
        <v>21</v>
      </c>
      <c r="H11" s="39">
        <v>12</v>
      </c>
      <c r="I11" s="19" t="s">
        <v>24</v>
      </c>
      <c r="J11" s="40">
        <v>21</v>
      </c>
      <c r="K11" s="39"/>
      <c r="L11" s="19" t="s">
        <v>24</v>
      </c>
      <c r="M11" s="40"/>
      <c r="N11" s="22">
        <f t="shared" si="0"/>
        <v>29</v>
      </c>
      <c r="O11" s="23">
        <f t="shared" si="1"/>
        <v>42</v>
      </c>
      <c r="P11" s="24">
        <f t="shared" si="2"/>
        <v>0</v>
      </c>
      <c r="Q11" s="19">
        <f t="shared" si="3"/>
        <v>2</v>
      </c>
      <c r="R11" s="35">
        <f t="shared" si="4"/>
        <v>0</v>
      </c>
      <c r="S11" s="21">
        <f t="shared" si="5"/>
        <v>1</v>
      </c>
      <c r="T11" s="52"/>
    </row>
    <row r="12" spans="2:20" ht="30" customHeight="1">
      <c r="B12" s="18" t="s">
        <v>21</v>
      </c>
      <c r="C12" s="50" t="s">
        <v>92</v>
      </c>
      <c r="D12" s="50" t="s">
        <v>91</v>
      </c>
      <c r="E12" s="39">
        <v>21</v>
      </c>
      <c r="F12" s="19" t="s">
        <v>24</v>
      </c>
      <c r="G12" s="40">
        <v>18</v>
      </c>
      <c r="H12" s="39">
        <v>21</v>
      </c>
      <c r="I12" s="19" t="s">
        <v>24</v>
      </c>
      <c r="J12" s="40">
        <v>6</v>
      </c>
      <c r="K12" s="39"/>
      <c r="L12" s="19" t="s">
        <v>24</v>
      </c>
      <c r="M12" s="40"/>
      <c r="N12" s="22">
        <f t="shared" si="0"/>
        <v>42</v>
      </c>
      <c r="O12" s="23">
        <f t="shared" si="1"/>
        <v>24</v>
      </c>
      <c r="P12" s="24">
        <f t="shared" si="2"/>
        <v>2</v>
      </c>
      <c r="Q12" s="19">
        <f t="shared" si="3"/>
        <v>0</v>
      </c>
      <c r="R12" s="35">
        <f t="shared" si="4"/>
        <v>1</v>
      </c>
      <c r="S12" s="21">
        <f t="shared" si="5"/>
        <v>0</v>
      </c>
      <c r="T12" s="52"/>
    </row>
    <row r="13" spans="2:20" ht="30" customHeight="1">
      <c r="B13" s="18" t="s">
        <v>20</v>
      </c>
      <c r="C13" s="50" t="s">
        <v>90</v>
      </c>
      <c r="D13" s="50" t="s">
        <v>45</v>
      </c>
      <c r="E13" s="39">
        <v>14</v>
      </c>
      <c r="F13" s="19" t="s">
        <v>24</v>
      </c>
      <c r="G13" s="40">
        <v>21</v>
      </c>
      <c r="H13" s="39">
        <v>15</v>
      </c>
      <c r="I13" s="19" t="s">
        <v>24</v>
      </c>
      <c r="J13" s="40">
        <v>21</v>
      </c>
      <c r="K13" s="39"/>
      <c r="L13" s="19" t="s">
        <v>24</v>
      </c>
      <c r="M13" s="40"/>
      <c r="N13" s="22">
        <f t="shared" si="0"/>
        <v>29</v>
      </c>
      <c r="O13" s="23">
        <f t="shared" si="1"/>
        <v>42</v>
      </c>
      <c r="P13" s="24">
        <f t="shared" si="2"/>
        <v>0</v>
      </c>
      <c r="Q13" s="19">
        <f t="shared" si="3"/>
        <v>2</v>
      </c>
      <c r="R13" s="35">
        <f t="shared" si="4"/>
        <v>0</v>
      </c>
      <c r="S13" s="21">
        <f t="shared" si="5"/>
        <v>1</v>
      </c>
      <c r="T13" s="52"/>
    </row>
    <row r="14" spans="2:20" ht="30" customHeight="1">
      <c r="B14" s="18" t="s">
        <v>19</v>
      </c>
      <c r="C14" s="50" t="s">
        <v>89</v>
      </c>
      <c r="D14" s="50" t="s">
        <v>56</v>
      </c>
      <c r="E14" s="39">
        <v>19</v>
      </c>
      <c r="F14" s="19" t="s">
        <v>24</v>
      </c>
      <c r="G14" s="40">
        <v>21</v>
      </c>
      <c r="H14" s="39">
        <v>19</v>
      </c>
      <c r="I14" s="19" t="s">
        <v>24</v>
      </c>
      <c r="J14" s="40">
        <v>21</v>
      </c>
      <c r="K14" s="39"/>
      <c r="L14" s="19" t="s">
        <v>24</v>
      </c>
      <c r="M14" s="40"/>
      <c r="N14" s="22">
        <f t="shared" si="0"/>
        <v>38</v>
      </c>
      <c r="O14" s="23">
        <f t="shared" si="1"/>
        <v>42</v>
      </c>
      <c r="P14" s="24">
        <f t="shared" si="2"/>
        <v>0</v>
      </c>
      <c r="Q14" s="19">
        <f t="shared" si="3"/>
        <v>2</v>
      </c>
      <c r="R14" s="35">
        <f t="shared" si="4"/>
        <v>0</v>
      </c>
      <c r="S14" s="21">
        <f t="shared" si="5"/>
        <v>1</v>
      </c>
      <c r="T14" s="52"/>
    </row>
    <row r="15" spans="2:20" ht="30" customHeight="1">
      <c r="B15" s="18" t="s">
        <v>25</v>
      </c>
      <c r="C15" s="50" t="s">
        <v>88</v>
      </c>
      <c r="D15" s="50" t="s">
        <v>83</v>
      </c>
      <c r="E15" s="39">
        <v>21</v>
      </c>
      <c r="F15" s="19" t="s">
        <v>24</v>
      </c>
      <c r="G15" s="40">
        <v>13</v>
      </c>
      <c r="H15" s="39">
        <v>21</v>
      </c>
      <c r="I15" s="19" t="s">
        <v>24</v>
      </c>
      <c r="J15" s="40">
        <v>11</v>
      </c>
      <c r="K15" s="39"/>
      <c r="L15" s="19" t="s">
        <v>24</v>
      </c>
      <c r="M15" s="40"/>
      <c r="N15" s="22">
        <f t="shared" si="0"/>
        <v>42</v>
      </c>
      <c r="O15" s="23">
        <f t="shared" si="1"/>
        <v>24</v>
      </c>
      <c r="P15" s="24">
        <f t="shared" si="2"/>
        <v>2</v>
      </c>
      <c r="Q15" s="19">
        <f t="shared" si="3"/>
        <v>0</v>
      </c>
      <c r="R15" s="35">
        <f t="shared" si="4"/>
        <v>1</v>
      </c>
      <c r="S15" s="21">
        <f t="shared" si="5"/>
        <v>0</v>
      </c>
      <c r="T15" s="52"/>
    </row>
    <row r="16" spans="2:20" ht="30" customHeight="1">
      <c r="B16" s="18" t="s">
        <v>18</v>
      </c>
      <c r="C16" s="50" t="s">
        <v>87</v>
      </c>
      <c r="D16" s="50" t="s">
        <v>86</v>
      </c>
      <c r="E16" s="39">
        <v>21</v>
      </c>
      <c r="F16" s="19" t="s">
        <v>24</v>
      </c>
      <c r="G16" s="40">
        <v>13</v>
      </c>
      <c r="H16" s="39">
        <v>21</v>
      </c>
      <c r="I16" s="19" t="s">
        <v>24</v>
      </c>
      <c r="J16" s="40">
        <v>18</v>
      </c>
      <c r="K16" s="39"/>
      <c r="L16" s="19" t="s">
        <v>24</v>
      </c>
      <c r="M16" s="40"/>
      <c r="N16" s="22">
        <f t="shared" si="0"/>
        <v>42</v>
      </c>
      <c r="O16" s="23">
        <f t="shared" si="1"/>
        <v>31</v>
      </c>
      <c r="P16" s="24">
        <f t="shared" si="2"/>
        <v>2</v>
      </c>
      <c r="Q16" s="19">
        <f t="shared" si="3"/>
        <v>0</v>
      </c>
      <c r="R16" s="35">
        <f t="shared" si="4"/>
        <v>1</v>
      </c>
      <c r="S16" s="21">
        <f t="shared" si="5"/>
        <v>0</v>
      </c>
      <c r="T16" s="52"/>
    </row>
    <row r="17" spans="2:20" ht="30" customHeight="1" thickBot="1">
      <c r="B17" s="84"/>
      <c r="C17" s="85"/>
      <c r="D17" s="85"/>
      <c r="E17" s="86"/>
      <c r="F17" s="87" t="s">
        <v>24</v>
      </c>
      <c r="G17" s="88"/>
      <c r="H17" s="86"/>
      <c r="I17" s="87" t="s">
        <v>24</v>
      </c>
      <c r="J17" s="88"/>
      <c r="K17" s="86"/>
      <c r="L17" s="87" t="s">
        <v>24</v>
      </c>
      <c r="M17" s="88"/>
      <c r="N17" s="89">
        <f t="shared" si="0"/>
        <v>0</v>
      </c>
      <c r="O17" s="90">
        <f t="shared" si="1"/>
        <v>0</v>
      </c>
      <c r="P17" s="91">
        <f t="shared" si="2"/>
        <v>0</v>
      </c>
      <c r="Q17" s="87">
        <f t="shared" si="3"/>
        <v>0</v>
      </c>
      <c r="R17" s="92">
        <f t="shared" si="4"/>
        <v>0</v>
      </c>
      <c r="S17" s="93">
        <f t="shared" si="5"/>
        <v>0</v>
      </c>
      <c r="T17" s="94"/>
    </row>
    <row r="18" spans="2:20" ht="34.5" customHeight="1" thickBot="1">
      <c r="B18" s="53" t="s">
        <v>8</v>
      </c>
      <c r="C18" s="240" t="str">
        <f>IF(R18&gt;S18,D4,IF(S18&gt;R18,D5,"remíza"))</f>
        <v>USK Plzeň</v>
      </c>
      <c r="D18" s="240"/>
      <c r="E18" s="240"/>
      <c r="F18" s="240"/>
      <c r="G18" s="240"/>
      <c r="H18" s="240"/>
      <c r="I18" s="240"/>
      <c r="J18" s="240"/>
      <c r="K18" s="240"/>
      <c r="L18" s="240"/>
      <c r="M18" s="241"/>
      <c r="N18" s="25">
        <f aca="true" t="shared" si="6" ref="N18:S18">SUM(N9:N17)</f>
        <v>326</v>
      </c>
      <c r="O18" s="26">
        <f t="shared" si="6"/>
        <v>285</v>
      </c>
      <c r="P18" s="25">
        <f t="shared" si="6"/>
        <v>10</v>
      </c>
      <c r="Q18" s="27">
        <f t="shared" si="6"/>
        <v>7</v>
      </c>
      <c r="R18" s="25">
        <f t="shared" si="6"/>
        <v>5</v>
      </c>
      <c r="S18" s="26">
        <f t="shared" si="6"/>
        <v>3</v>
      </c>
      <c r="T18" s="54"/>
    </row>
    <row r="19" spans="2:20" ht="15">
      <c r="B19" s="33"/>
      <c r="C19" s="37"/>
      <c r="D19" s="37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9" t="s">
        <v>9</v>
      </c>
    </row>
    <row r="20" spans="2:20" ht="12.75">
      <c r="B20" s="55" t="s">
        <v>10</v>
      </c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</row>
    <row r="21" spans="2:20" ht="12.75"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</row>
    <row r="22" spans="2:20" ht="19.5" customHeight="1">
      <c r="B22" s="30" t="s">
        <v>11</v>
      </c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</row>
    <row r="23" spans="2:20" ht="19.5" customHeight="1">
      <c r="B23" s="31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</row>
    <row r="24" spans="2:20" ht="12.75"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</row>
    <row r="25" spans="2:21" ht="12.75">
      <c r="B25" s="32" t="s">
        <v>12</v>
      </c>
      <c r="C25" s="37"/>
      <c r="D25" s="56"/>
      <c r="E25" s="32" t="s">
        <v>13</v>
      </c>
      <c r="F25" s="32"/>
      <c r="G25" s="32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2"/>
    </row>
    <row r="26" spans="2:21" ht="12.75">
      <c r="B26" s="4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2:21" ht="12.75">
      <c r="B27" s="4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2:21" ht="12.75">
      <c r="B28" s="4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2:21" ht="12.75">
      <c r="B29" s="3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2:21" ht="12.75">
      <c r="B30" s="4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</sheetData>
  <sheetProtection password="CC26" sheet="1"/>
  <mergeCells count="16">
    <mergeCell ref="B2:T2"/>
    <mergeCell ref="E7:M7"/>
    <mergeCell ref="N7:O7"/>
    <mergeCell ref="P7:Q7"/>
    <mergeCell ref="R7:S7"/>
    <mergeCell ref="C18:M18"/>
    <mergeCell ref="D4:P4"/>
    <mergeCell ref="D6:P6"/>
    <mergeCell ref="D5:P5"/>
    <mergeCell ref="D3:P3"/>
    <mergeCell ref="S4:T4"/>
    <mergeCell ref="S5:T5"/>
    <mergeCell ref="Q4:R4"/>
    <mergeCell ref="Q5:R5"/>
    <mergeCell ref="Q3:R3"/>
    <mergeCell ref="S3:T3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2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30"/>
  <sheetViews>
    <sheetView zoomScale="90" zoomScaleNormal="90" workbookViewId="0" topLeftCell="A1">
      <selection activeCell="A1" sqref="A1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thickBot="1">
      <c r="B2" s="226" t="s">
        <v>0</v>
      </c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  <c r="Q2" s="226"/>
      <c r="R2" s="226"/>
      <c r="S2" s="226"/>
      <c r="T2" s="226"/>
    </row>
    <row r="3" spans="2:20" ht="19.5" customHeight="1" thickBot="1">
      <c r="B3" s="5" t="s">
        <v>1</v>
      </c>
      <c r="C3" s="43"/>
      <c r="D3" s="227" t="s">
        <v>69</v>
      </c>
      <c r="E3" s="228"/>
      <c r="F3" s="228"/>
      <c r="G3" s="228"/>
      <c r="H3" s="228"/>
      <c r="I3" s="228"/>
      <c r="J3" s="228"/>
      <c r="K3" s="228"/>
      <c r="L3" s="228"/>
      <c r="M3" s="228"/>
      <c r="N3" s="228"/>
      <c r="O3" s="228"/>
      <c r="P3" s="229"/>
      <c r="Q3" s="230" t="s">
        <v>43</v>
      </c>
      <c r="R3" s="231"/>
      <c r="S3" s="227" t="s">
        <v>70</v>
      </c>
      <c r="T3" s="232"/>
    </row>
    <row r="4" spans="2:20" ht="19.5" customHeight="1" thickTop="1">
      <c r="B4" s="6" t="s">
        <v>3</v>
      </c>
      <c r="C4" s="7"/>
      <c r="D4" s="233" t="s">
        <v>44</v>
      </c>
      <c r="E4" s="234"/>
      <c r="F4" s="234"/>
      <c r="G4" s="234"/>
      <c r="H4" s="234"/>
      <c r="I4" s="234"/>
      <c r="J4" s="234"/>
      <c r="K4" s="234"/>
      <c r="L4" s="234"/>
      <c r="M4" s="234"/>
      <c r="N4" s="234"/>
      <c r="O4" s="234"/>
      <c r="P4" s="235"/>
      <c r="Q4" s="236" t="s">
        <v>14</v>
      </c>
      <c r="R4" s="237"/>
      <c r="S4" s="238" t="s">
        <v>71</v>
      </c>
      <c r="T4" s="239"/>
    </row>
    <row r="5" spans="2:20" ht="19.5" customHeight="1">
      <c r="B5" s="6" t="s">
        <v>4</v>
      </c>
      <c r="C5" s="44"/>
      <c r="D5" s="242" t="s">
        <v>29</v>
      </c>
      <c r="E5" s="243"/>
      <c r="F5" s="243"/>
      <c r="G5" s="243"/>
      <c r="H5" s="243"/>
      <c r="I5" s="243"/>
      <c r="J5" s="243"/>
      <c r="K5" s="243"/>
      <c r="L5" s="243"/>
      <c r="M5" s="243"/>
      <c r="N5" s="243"/>
      <c r="O5" s="243"/>
      <c r="P5" s="244"/>
      <c r="Q5" s="245" t="s">
        <v>2</v>
      </c>
      <c r="R5" s="246"/>
      <c r="S5" s="214" t="s">
        <v>61</v>
      </c>
      <c r="T5" s="214"/>
    </row>
    <row r="6" spans="2:20" ht="19.5" customHeight="1" thickBot="1">
      <c r="B6" s="8" t="s">
        <v>5</v>
      </c>
      <c r="C6" s="9"/>
      <c r="D6" s="249" t="s">
        <v>59</v>
      </c>
      <c r="E6" s="250"/>
      <c r="F6" s="250"/>
      <c r="G6" s="250"/>
      <c r="H6" s="250"/>
      <c r="I6" s="250"/>
      <c r="J6" s="250"/>
      <c r="K6" s="250"/>
      <c r="L6" s="250"/>
      <c r="M6" s="250"/>
      <c r="N6" s="250"/>
      <c r="O6" s="250"/>
      <c r="P6" s="251"/>
      <c r="Q6" s="45"/>
      <c r="R6" s="46"/>
      <c r="S6" s="83" t="s">
        <v>28</v>
      </c>
      <c r="T6" s="38" t="s">
        <v>27</v>
      </c>
    </row>
    <row r="7" spans="2:20" ht="24.75" customHeight="1">
      <c r="B7" s="10"/>
      <c r="C7" s="11" t="str">
        <f>D4</f>
        <v>TJ Sokol Doubravka A</v>
      </c>
      <c r="D7" s="11" t="str">
        <f>D5</f>
        <v>BKV Plzeň</v>
      </c>
      <c r="E7" s="252" t="s">
        <v>6</v>
      </c>
      <c r="F7" s="253"/>
      <c r="G7" s="253"/>
      <c r="H7" s="253"/>
      <c r="I7" s="253"/>
      <c r="J7" s="253"/>
      <c r="K7" s="253"/>
      <c r="L7" s="253"/>
      <c r="M7" s="254"/>
      <c r="N7" s="255" t="s">
        <v>15</v>
      </c>
      <c r="O7" s="256"/>
      <c r="P7" s="255" t="s">
        <v>16</v>
      </c>
      <c r="Q7" s="256"/>
      <c r="R7" s="255" t="s">
        <v>17</v>
      </c>
      <c r="S7" s="256"/>
      <c r="T7" s="36" t="s">
        <v>7</v>
      </c>
    </row>
    <row r="8" spans="2:20" ht="9.75" customHeight="1" thickBot="1">
      <c r="B8" s="12"/>
      <c r="C8" s="13"/>
      <c r="D8" s="14"/>
      <c r="E8" s="15">
        <v>1</v>
      </c>
      <c r="F8" s="15"/>
      <c r="G8" s="15"/>
      <c r="H8" s="15">
        <v>2</v>
      </c>
      <c r="I8" s="15"/>
      <c r="J8" s="15"/>
      <c r="K8" s="15">
        <v>3</v>
      </c>
      <c r="L8" s="16"/>
      <c r="M8" s="17"/>
      <c r="N8" s="47"/>
      <c r="O8" s="48"/>
      <c r="P8" s="47"/>
      <c r="Q8" s="48"/>
      <c r="R8" s="47"/>
      <c r="S8" s="48"/>
      <c r="T8" s="49"/>
    </row>
    <row r="9" spans="2:20" ht="30" customHeight="1" thickTop="1">
      <c r="B9" s="18" t="s">
        <v>26</v>
      </c>
      <c r="C9" s="50" t="s">
        <v>72</v>
      </c>
      <c r="D9" s="51" t="s">
        <v>73</v>
      </c>
      <c r="E9" s="39">
        <v>15</v>
      </c>
      <c r="F9" s="20" t="s">
        <v>24</v>
      </c>
      <c r="G9" s="40">
        <v>21</v>
      </c>
      <c r="H9" s="39">
        <v>11</v>
      </c>
      <c r="I9" s="20" t="s">
        <v>24</v>
      </c>
      <c r="J9" s="40">
        <v>21</v>
      </c>
      <c r="K9" s="39"/>
      <c r="L9" s="20" t="s">
        <v>24</v>
      </c>
      <c r="M9" s="40"/>
      <c r="N9" s="22">
        <f aca="true" t="shared" si="0" ref="N9:N17">E9+H9+K9</f>
        <v>26</v>
      </c>
      <c r="O9" s="23">
        <f aca="true" t="shared" si="1" ref="O9:O17">G9+J9+M9</f>
        <v>42</v>
      </c>
      <c r="P9" s="24">
        <f aca="true" t="shared" si="2" ref="P9:P17">IF(E9&gt;G9,1,0)+IF(H9&gt;J9,1,0)+IF(K9&gt;M9,1,0)</f>
        <v>0</v>
      </c>
      <c r="Q9" s="19">
        <f aca="true" t="shared" si="3" ref="Q9:Q17">IF(E9&lt;G9,1,0)+IF(H9&lt;J9,1,0)+IF(K9&lt;M9,1,0)</f>
        <v>2</v>
      </c>
      <c r="R9" s="34">
        <f>IF(P9=2,1,0)</f>
        <v>0</v>
      </c>
      <c r="S9" s="21">
        <f>IF(Q9=2,1,0)</f>
        <v>1</v>
      </c>
      <c r="T9" s="52"/>
    </row>
    <row r="10" spans="2:20" ht="30" customHeight="1">
      <c r="B10" s="18" t="s">
        <v>23</v>
      </c>
      <c r="C10" s="50" t="s">
        <v>74</v>
      </c>
      <c r="D10" s="50" t="s">
        <v>75</v>
      </c>
      <c r="E10" s="39">
        <v>21</v>
      </c>
      <c r="F10" s="19" t="s">
        <v>24</v>
      </c>
      <c r="G10" s="40">
        <v>16</v>
      </c>
      <c r="H10" s="39">
        <v>22</v>
      </c>
      <c r="I10" s="19" t="s">
        <v>24</v>
      </c>
      <c r="J10" s="40">
        <v>20</v>
      </c>
      <c r="K10" s="39"/>
      <c r="L10" s="19" t="s">
        <v>24</v>
      </c>
      <c r="M10" s="40"/>
      <c r="N10" s="22">
        <f t="shared" si="0"/>
        <v>43</v>
      </c>
      <c r="O10" s="23">
        <f t="shared" si="1"/>
        <v>36</v>
      </c>
      <c r="P10" s="24">
        <f t="shared" si="2"/>
        <v>2</v>
      </c>
      <c r="Q10" s="19">
        <f t="shared" si="3"/>
        <v>0</v>
      </c>
      <c r="R10" s="35">
        <f aca="true" t="shared" si="4" ref="R10:S17">IF(P10=2,1,0)</f>
        <v>1</v>
      </c>
      <c r="S10" s="21">
        <f t="shared" si="4"/>
        <v>0</v>
      </c>
      <c r="T10" s="52"/>
    </row>
    <row r="11" spans="2:20" ht="30" customHeight="1">
      <c r="B11" s="18" t="s">
        <v>22</v>
      </c>
      <c r="C11" s="50" t="s">
        <v>76</v>
      </c>
      <c r="D11" s="50" t="s">
        <v>77</v>
      </c>
      <c r="E11" s="39">
        <v>21</v>
      </c>
      <c r="F11" s="19" t="s">
        <v>24</v>
      </c>
      <c r="G11" s="40">
        <v>10</v>
      </c>
      <c r="H11" s="39">
        <v>21</v>
      </c>
      <c r="I11" s="19" t="s">
        <v>24</v>
      </c>
      <c r="J11" s="40">
        <v>14</v>
      </c>
      <c r="K11" s="39"/>
      <c r="L11" s="19" t="s">
        <v>24</v>
      </c>
      <c r="M11" s="40"/>
      <c r="N11" s="22">
        <f t="shared" si="0"/>
        <v>42</v>
      </c>
      <c r="O11" s="23">
        <f t="shared" si="1"/>
        <v>24</v>
      </c>
      <c r="P11" s="24">
        <f t="shared" si="2"/>
        <v>2</v>
      </c>
      <c r="Q11" s="19">
        <f t="shared" si="3"/>
        <v>0</v>
      </c>
      <c r="R11" s="35">
        <f t="shared" si="4"/>
        <v>1</v>
      </c>
      <c r="S11" s="21">
        <f t="shared" si="4"/>
        <v>0</v>
      </c>
      <c r="T11" s="52"/>
    </row>
    <row r="12" spans="2:20" ht="30" customHeight="1">
      <c r="B12" s="18" t="s">
        <v>21</v>
      </c>
      <c r="C12" s="50" t="s">
        <v>78</v>
      </c>
      <c r="D12" s="50" t="s">
        <v>79</v>
      </c>
      <c r="E12" s="39">
        <v>20</v>
      </c>
      <c r="F12" s="19" t="s">
        <v>24</v>
      </c>
      <c r="G12" s="40">
        <v>22</v>
      </c>
      <c r="H12" s="39">
        <v>21</v>
      </c>
      <c r="I12" s="19" t="s">
        <v>24</v>
      </c>
      <c r="J12" s="40">
        <v>16</v>
      </c>
      <c r="K12" s="39">
        <v>12</v>
      </c>
      <c r="L12" s="19" t="s">
        <v>24</v>
      </c>
      <c r="M12" s="40">
        <v>21</v>
      </c>
      <c r="N12" s="22">
        <f t="shared" si="0"/>
        <v>53</v>
      </c>
      <c r="O12" s="23">
        <f t="shared" si="1"/>
        <v>59</v>
      </c>
      <c r="P12" s="24">
        <f t="shared" si="2"/>
        <v>1</v>
      </c>
      <c r="Q12" s="19">
        <f t="shared" si="3"/>
        <v>2</v>
      </c>
      <c r="R12" s="35">
        <f t="shared" si="4"/>
        <v>0</v>
      </c>
      <c r="S12" s="21">
        <f t="shared" si="4"/>
        <v>1</v>
      </c>
      <c r="T12" s="52"/>
    </row>
    <row r="13" spans="2:20" ht="30" customHeight="1">
      <c r="B13" s="18" t="s">
        <v>20</v>
      </c>
      <c r="C13" s="50" t="s">
        <v>80</v>
      </c>
      <c r="D13" s="50" t="s">
        <v>30</v>
      </c>
      <c r="E13" s="39">
        <v>14</v>
      </c>
      <c r="F13" s="19" t="s">
        <v>24</v>
      </c>
      <c r="G13" s="40">
        <v>21</v>
      </c>
      <c r="H13" s="39">
        <v>13</v>
      </c>
      <c r="I13" s="19" t="s">
        <v>24</v>
      </c>
      <c r="J13" s="40">
        <v>21</v>
      </c>
      <c r="K13" s="39"/>
      <c r="L13" s="19" t="s">
        <v>24</v>
      </c>
      <c r="M13" s="40"/>
      <c r="N13" s="22">
        <f t="shared" si="0"/>
        <v>27</v>
      </c>
      <c r="O13" s="23">
        <f t="shared" si="1"/>
        <v>42</v>
      </c>
      <c r="P13" s="24">
        <f t="shared" si="2"/>
        <v>0</v>
      </c>
      <c r="Q13" s="19">
        <f t="shared" si="3"/>
        <v>2</v>
      </c>
      <c r="R13" s="35">
        <f t="shared" si="4"/>
        <v>0</v>
      </c>
      <c r="S13" s="21">
        <f t="shared" si="4"/>
        <v>1</v>
      </c>
      <c r="T13" s="52"/>
    </row>
    <row r="14" spans="2:20" ht="30" customHeight="1">
      <c r="B14" s="18" t="s">
        <v>19</v>
      </c>
      <c r="C14" s="50" t="s">
        <v>81</v>
      </c>
      <c r="D14" s="50" t="s">
        <v>45</v>
      </c>
      <c r="E14" s="39">
        <v>21</v>
      </c>
      <c r="F14" s="19" t="s">
        <v>24</v>
      </c>
      <c r="G14" s="40">
        <v>16</v>
      </c>
      <c r="H14" s="39">
        <v>21</v>
      </c>
      <c r="I14" s="19" t="s">
        <v>24</v>
      </c>
      <c r="J14" s="40">
        <v>17</v>
      </c>
      <c r="K14" s="39"/>
      <c r="L14" s="19" t="s">
        <v>24</v>
      </c>
      <c r="M14" s="40"/>
      <c r="N14" s="22">
        <f t="shared" si="0"/>
        <v>42</v>
      </c>
      <c r="O14" s="23">
        <f t="shared" si="1"/>
        <v>33</v>
      </c>
      <c r="P14" s="24">
        <f t="shared" si="2"/>
        <v>2</v>
      </c>
      <c r="Q14" s="19">
        <f t="shared" si="3"/>
        <v>0</v>
      </c>
      <c r="R14" s="35">
        <f t="shared" si="4"/>
        <v>1</v>
      </c>
      <c r="S14" s="21">
        <f t="shared" si="4"/>
        <v>0</v>
      </c>
      <c r="T14" s="52"/>
    </row>
    <row r="15" spans="2:20" ht="30" customHeight="1">
      <c r="B15" s="18" t="s">
        <v>25</v>
      </c>
      <c r="C15" s="50" t="s">
        <v>82</v>
      </c>
      <c r="D15" s="50" t="s">
        <v>83</v>
      </c>
      <c r="E15" s="39">
        <v>21</v>
      </c>
      <c r="F15" s="19" t="s">
        <v>24</v>
      </c>
      <c r="G15" s="40">
        <v>14</v>
      </c>
      <c r="H15" s="39">
        <v>21</v>
      </c>
      <c r="I15" s="19" t="s">
        <v>24</v>
      </c>
      <c r="J15" s="40">
        <v>11</v>
      </c>
      <c r="K15" s="39"/>
      <c r="L15" s="19" t="s">
        <v>24</v>
      </c>
      <c r="M15" s="40"/>
      <c r="N15" s="22">
        <f>E15+H15+K15</f>
        <v>42</v>
      </c>
      <c r="O15" s="23">
        <f>G15+J15+M15</f>
        <v>25</v>
      </c>
      <c r="P15" s="24">
        <f>IF(E15&gt;G15,1,0)+IF(H15&gt;J15,1,0)+IF(K15&gt;M15,1,0)</f>
        <v>2</v>
      </c>
      <c r="Q15" s="19">
        <f>IF(E15&lt;G15,1,0)+IF(H15&lt;J15,1,0)+IF(K15&lt;M15,1,0)</f>
        <v>0</v>
      </c>
      <c r="R15" s="35">
        <f>IF(P15=2,1,0)</f>
        <v>1</v>
      </c>
      <c r="S15" s="21">
        <f>IF(Q15=2,1,0)</f>
        <v>0</v>
      </c>
      <c r="T15" s="52"/>
    </row>
    <row r="16" spans="2:20" ht="30" customHeight="1">
      <c r="B16" s="18" t="s">
        <v>18</v>
      </c>
      <c r="C16" s="50" t="s">
        <v>55</v>
      </c>
      <c r="D16" s="50" t="s">
        <v>56</v>
      </c>
      <c r="E16" s="39">
        <v>22</v>
      </c>
      <c r="F16" s="19" t="s">
        <v>24</v>
      </c>
      <c r="G16" s="40">
        <v>20</v>
      </c>
      <c r="H16" s="39">
        <v>21</v>
      </c>
      <c r="I16" s="19" t="s">
        <v>24</v>
      </c>
      <c r="J16" s="40">
        <v>12</v>
      </c>
      <c r="K16" s="39"/>
      <c r="L16" s="19" t="s">
        <v>24</v>
      </c>
      <c r="M16" s="40"/>
      <c r="N16" s="22">
        <f>E16+H16+K16</f>
        <v>43</v>
      </c>
      <c r="O16" s="23">
        <f>G16+J16+M16</f>
        <v>32</v>
      </c>
      <c r="P16" s="24">
        <f>IF(E16&gt;G16,1,0)+IF(H16&gt;J16,1,0)+IF(K16&gt;M16,1,0)</f>
        <v>2</v>
      </c>
      <c r="Q16" s="19">
        <f>IF(E16&lt;G16,1,0)+IF(H16&lt;J16,1,0)+IF(K16&lt;M16,1,0)</f>
        <v>0</v>
      </c>
      <c r="R16" s="35">
        <f>IF(P16=2,1,0)</f>
        <v>1</v>
      </c>
      <c r="S16" s="21">
        <f>IF(Q16=2,1,0)</f>
        <v>0</v>
      </c>
      <c r="T16" s="52"/>
    </row>
    <row r="17" spans="2:20" ht="30" customHeight="1" thickBot="1">
      <c r="B17" s="84"/>
      <c r="C17" s="85"/>
      <c r="D17" s="85"/>
      <c r="E17" s="86"/>
      <c r="F17" s="87" t="s">
        <v>24</v>
      </c>
      <c r="G17" s="88"/>
      <c r="H17" s="86"/>
      <c r="I17" s="87" t="s">
        <v>24</v>
      </c>
      <c r="J17" s="88"/>
      <c r="K17" s="86"/>
      <c r="L17" s="87" t="s">
        <v>24</v>
      </c>
      <c r="M17" s="88"/>
      <c r="N17" s="89">
        <f t="shared" si="0"/>
        <v>0</v>
      </c>
      <c r="O17" s="90">
        <f t="shared" si="1"/>
        <v>0</v>
      </c>
      <c r="P17" s="91">
        <f t="shared" si="2"/>
        <v>0</v>
      </c>
      <c r="Q17" s="87">
        <f t="shared" si="3"/>
        <v>0</v>
      </c>
      <c r="R17" s="92">
        <f t="shared" si="4"/>
        <v>0</v>
      </c>
      <c r="S17" s="93">
        <f t="shared" si="4"/>
        <v>0</v>
      </c>
      <c r="T17" s="94"/>
    </row>
    <row r="18" spans="2:20" ht="34.5" customHeight="1" thickBot="1">
      <c r="B18" s="53" t="s">
        <v>8</v>
      </c>
      <c r="C18" s="240" t="str">
        <f>IF(R18&gt;S18,D4,IF(S18&gt;R18,D5,"remíza"))</f>
        <v>TJ Sokol Doubravka A</v>
      </c>
      <c r="D18" s="240"/>
      <c r="E18" s="240"/>
      <c r="F18" s="240"/>
      <c r="G18" s="240"/>
      <c r="H18" s="240"/>
      <c r="I18" s="240"/>
      <c r="J18" s="240"/>
      <c r="K18" s="240"/>
      <c r="L18" s="240"/>
      <c r="M18" s="241"/>
      <c r="N18" s="25">
        <f aca="true" t="shared" si="5" ref="N18:S18">SUM(N9:N17)</f>
        <v>318</v>
      </c>
      <c r="O18" s="26">
        <f t="shared" si="5"/>
        <v>293</v>
      </c>
      <c r="P18" s="25">
        <f t="shared" si="5"/>
        <v>11</v>
      </c>
      <c r="Q18" s="27">
        <f t="shared" si="5"/>
        <v>6</v>
      </c>
      <c r="R18" s="25">
        <f t="shared" si="5"/>
        <v>5</v>
      </c>
      <c r="S18" s="26">
        <f t="shared" si="5"/>
        <v>3</v>
      </c>
      <c r="T18" s="54"/>
    </row>
    <row r="19" spans="2:20" ht="15">
      <c r="B19" s="33"/>
      <c r="C19" s="37"/>
      <c r="D19" s="37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9" t="s">
        <v>9</v>
      </c>
    </row>
    <row r="20" spans="2:20" ht="12.75">
      <c r="B20" s="55" t="s">
        <v>10</v>
      </c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</row>
    <row r="21" spans="2:20" ht="12.75"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</row>
    <row r="22" spans="2:20" ht="19.5" customHeight="1">
      <c r="B22" s="30" t="s">
        <v>11</v>
      </c>
      <c r="C22" s="41" t="s">
        <v>84</v>
      </c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</row>
    <row r="23" spans="2:20" ht="19.5" customHeight="1">
      <c r="B23" s="31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</row>
    <row r="24" spans="2:20" ht="12.75"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</row>
    <row r="25" spans="2:21" ht="12.75">
      <c r="B25" s="32" t="s">
        <v>12</v>
      </c>
      <c r="C25" s="37"/>
      <c r="D25" s="56"/>
      <c r="E25" s="32" t="s">
        <v>13</v>
      </c>
      <c r="F25" s="32"/>
      <c r="G25" s="32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2"/>
    </row>
    <row r="26" spans="2:21" ht="12.75">
      <c r="B26" s="4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2:21" ht="12.75">
      <c r="B27" s="4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2:21" ht="12.75">
      <c r="B28" s="4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2:21" ht="12.75">
      <c r="B29" s="3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2:21" ht="12.75">
      <c r="B30" s="4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</sheetData>
  <sheetProtection password="CC26" sheet="1"/>
  <mergeCells count="16">
    <mergeCell ref="B2:T2"/>
    <mergeCell ref="D3:P3"/>
    <mergeCell ref="Q3:R3"/>
    <mergeCell ref="S3:T3"/>
    <mergeCell ref="D4:P4"/>
    <mergeCell ref="Q4:R4"/>
    <mergeCell ref="S4:T4"/>
    <mergeCell ref="C18:M18"/>
    <mergeCell ref="D5:P5"/>
    <mergeCell ref="Q5:R5"/>
    <mergeCell ref="S5:T5"/>
    <mergeCell ref="D6:P6"/>
    <mergeCell ref="E7:M7"/>
    <mergeCell ref="N7:O7"/>
    <mergeCell ref="P7:Q7"/>
    <mergeCell ref="R7:S7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O42"/>
  <sheetViews>
    <sheetView showGridLines="0" showRowColHeaders="0" zoomScale="95" zoomScaleNormal="95" zoomScalePageLayoutView="0" workbookViewId="0" topLeftCell="A1">
      <selection activeCell="A1" sqref="A1"/>
    </sheetView>
  </sheetViews>
  <sheetFormatPr defaultColWidth="9.00390625" defaultRowHeight="12.75"/>
  <cols>
    <col min="1" max="1" width="2.875" style="101" customWidth="1"/>
    <col min="2" max="2" width="18.875" style="101" customWidth="1"/>
    <col min="3" max="3" width="2.625" style="104" customWidth="1"/>
    <col min="4" max="4" width="20.875" style="101" customWidth="1"/>
    <col min="5" max="5" width="5.625" style="112" customWidth="1"/>
    <col min="6" max="6" width="3.625" style="101" customWidth="1"/>
    <col min="7" max="7" width="17.25390625" style="101" customWidth="1"/>
    <col min="8" max="8" width="2.625" style="101" customWidth="1"/>
    <col min="9" max="9" width="21.375" style="101" customWidth="1"/>
    <col min="10" max="10" width="5.75390625" style="101" customWidth="1"/>
    <col min="11" max="11" width="3.25390625" style="101" customWidth="1"/>
    <col min="12" max="13" width="9.125" style="101" customWidth="1"/>
    <col min="14" max="14" width="2.75390625" style="101" customWidth="1"/>
    <col min="15" max="16384" width="9.125" style="101" customWidth="1"/>
  </cols>
  <sheetData>
    <row r="1" ht="6.75" customHeight="1"/>
    <row r="2" spans="1:10" ht="23.25">
      <c r="A2" s="209" t="s">
        <v>62</v>
      </c>
      <c r="B2" s="209"/>
      <c r="C2" s="209"/>
      <c r="D2" s="209"/>
      <c r="E2" s="209"/>
      <c r="F2" s="209"/>
      <c r="G2" s="209"/>
      <c r="H2" s="209"/>
      <c r="I2" s="209"/>
      <c r="J2" s="209"/>
    </row>
    <row r="3" spans="2:10" ht="6.75" customHeight="1">
      <c r="B3" s="100"/>
      <c r="C3" s="100"/>
      <c r="D3" s="100"/>
      <c r="E3" s="100"/>
      <c r="F3" s="100"/>
      <c r="G3" s="100"/>
      <c r="H3" s="100"/>
      <c r="I3" s="100"/>
      <c r="J3" s="100"/>
    </row>
    <row r="4" spans="2:13" ht="15.75" customHeight="1">
      <c r="B4" s="207" t="s">
        <v>63</v>
      </c>
      <c r="C4" s="207"/>
      <c r="D4" s="207"/>
      <c r="E4" s="207"/>
      <c r="F4" s="207"/>
      <c r="G4" s="207"/>
      <c r="H4" s="207"/>
      <c r="I4" s="207"/>
      <c r="J4" s="207"/>
      <c r="K4" s="119"/>
      <c r="L4" s="119"/>
      <c r="M4" s="119"/>
    </row>
    <row r="5" spans="2:10" ht="8.25" customHeight="1">
      <c r="B5" s="102"/>
      <c r="C5" s="102"/>
      <c r="D5" s="102"/>
      <c r="E5" s="102"/>
      <c r="F5" s="102"/>
      <c r="G5" s="102"/>
      <c r="H5" s="102"/>
      <c r="I5" s="102"/>
      <c r="J5" s="102"/>
    </row>
    <row r="6" spans="2:10" ht="12" customHeight="1">
      <c r="B6" s="205" t="s">
        <v>50</v>
      </c>
      <c r="C6" s="205"/>
      <c r="D6" s="205"/>
      <c r="E6" s="103"/>
      <c r="F6" s="103"/>
      <c r="G6" s="205" t="s">
        <v>51</v>
      </c>
      <c r="H6" s="205"/>
      <c r="I6" s="205"/>
      <c r="J6" s="104"/>
    </row>
    <row r="7" spans="2:10" ht="12">
      <c r="B7" s="105" t="s">
        <v>53</v>
      </c>
      <c r="C7" s="106" t="s">
        <v>52</v>
      </c>
      <c r="D7" s="107" t="s">
        <v>29</v>
      </c>
      <c r="E7" s="108" t="s">
        <v>57</v>
      </c>
      <c r="F7" s="115"/>
      <c r="G7" s="105" t="s">
        <v>44</v>
      </c>
      <c r="H7" s="106" t="s">
        <v>52</v>
      </c>
      <c r="I7" s="107" t="s">
        <v>29</v>
      </c>
      <c r="J7" s="108" t="s">
        <v>57</v>
      </c>
    </row>
    <row r="8" spans="2:10" ht="6.75" customHeight="1">
      <c r="B8" s="133"/>
      <c r="C8" s="133"/>
      <c r="D8" s="133"/>
      <c r="E8" s="109"/>
      <c r="F8" s="115"/>
      <c r="G8" s="133"/>
      <c r="H8" s="133"/>
      <c r="I8" s="133"/>
      <c r="J8" s="104"/>
    </row>
    <row r="9" spans="2:10" ht="15.75" customHeight="1">
      <c r="B9" s="207" t="s">
        <v>64</v>
      </c>
      <c r="C9" s="207"/>
      <c r="D9" s="207"/>
      <c r="E9" s="207"/>
      <c r="F9" s="207"/>
      <c r="G9" s="207"/>
      <c r="H9" s="207"/>
      <c r="I9" s="207"/>
      <c r="J9" s="207"/>
    </row>
    <row r="10" spans="2:10" ht="9" customHeight="1">
      <c r="B10" s="102"/>
      <c r="C10" s="102"/>
      <c r="D10" s="102"/>
      <c r="E10" s="102"/>
      <c r="F10" s="102"/>
      <c r="G10" s="102"/>
      <c r="H10" s="102"/>
      <c r="I10" s="102"/>
      <c r="J10" s="102"/>
    </row>
    <row r="11" spans="2:10" ht="12" customHeight="1">
      <c r="B11" s="205" t="s">
        <v>50</v>
      </c>
      <c r="C11" s="205"/>
      <c r="D11" s="205"/>
      <c r="E11" s="103"/>
      <c r="F11" s="103"/>
      <c r="G11" s="205" t="s">
        <v>51</v>
      </c>
      <c r="H11" s="205"/>
      <c r="I11" s="205"/>
      <c r="J11" s="104"/>
    </row>
    <row r="12" spans="2:10" ht="12">
      <c r="B12" s="105" t="s">
        <v>54</v>
      </c>
      <c r="C12" s="106" t="s">
        <v>52</v>
      </c>
      <c r="D12" s="107" t="s">
        <v>44</v>
      </c>
      <c r="E12" s="108" t="s">
        <v>60</v>
      </c>
      <c r="F12" s="114"/>
      <c r="G12" s="105" t="s">
        <v>54</v>
      </c>
      <c r="H12" s="106" t="s">
        <v>52</v>
      </c>
      <c r="I12" s="107" t="s">
        <v>53</v>
      </c>
      <c r="J12" s="108" t="s">
        <v>109</v>
      </c>
    </row>
    <row r="13" spans="2:10" ht="6.75" customHeight="1">
      <c r="B13" s="105"/>
      <c r="C13" s="106"/>
      <c r="D13" s="104"/>
      <c r="E13" s="110"/>
      <c r="F13" s="109"/>
      <c r="G13" s="105"/>
      <c r="H13" s="106"/>
      <c r="I13" s="104"/>
      <c r="J13" s="104"/>
    </row>
    <row r="14" spans="2:10" ht="15.75" customHeight="1">
      <c r="B14" s="207" t="s">
        <v>65</v>
      </c>
      <c r="C14" s="207"/>
      <c r="D14" s="207"/>
      <c r="E14" s="207"/>
      <c r="F14" s="207"/>
      <c r="G14" s="207"/>
      <c r="H14" s="207"/>
      <c r="I14" s="207"/>
      <c r="J14" s="207"/>
    </row>
    <row r="15" spans="2:10" ht="9" customHeight="1">
      <c r="B15" s="102"/>
      <c r="C15" s="102"/>
      <c r="D15" s="102"/>
      <c r="E15" s="102"/>
      <c r="F15" s="102"/>
      <c r="G15" s="102"/>
      <c r="H15" s="102"/>
      <c r="I15" s="102"/>
      <c r="J15" s="102"/>
    </row>
    <row r="16" spans="2:15" ht="12" customHeight="1">
      <c r="B16" s="205" t="s">
        <v>50</v>
      </c>
      <c r="C16" s="205"/>
      <c r="D16" s="205"/>
      <c r="E16" s="103"/>
      <c r="F16" s="103"/>
      <c r="G16" s="205" t="s">
        <v>51</v>
      </c>
      <c r="H16" s="205"/>
      <c r="I16" s="205"/>
      <c r="J16" s="104"/>
      <c r="M16" s="120"/>
      <c r="N16" s="118"/>
      <c r="O16" s="121"/>
    </row>
    <row r="17" spans="2:15" ht="12">
      <c r="B17" s="105" t="s">
        <v>53</v>
      </c>
      <c r="C17" s="106" t="s">
        <v>52</v>
      </c>
      <c r="D17" s="107" t="s">
        <v>44</v>
      </c>
      <c r="E17" s="108" t="s">
        <v>57</v>
      </c>
      <c r="F17" s="114"/>
      <c r="G17" s="105" t="s">
        <v>29</v>
      </c>
      <c r="H17" s="106" t="s">
        <v>52</v>
      </c>
      <c r="I17" s="107" t="s">
        <v>44</v>
      </c>
      <c r="J17" s="108" t="s">
        <v>57</v>
      </c>
      <c r="M17" s="120"/>
      <c r="N17" s="118"/>
      <c r="O17" s="121"/>
    </row>
    <row r="18" spans="2:15" ht="12">
      <c r="B18" s="105" t="s">
        <v>29</v>
      </c>
      <c r="C18" s="106" t="s">
        <v>52</v>
      </c>
      <c r="D18" s="107" t="s">
        <v>54</v>
      </c>
      <c r="E18" s="108" t="s">
        <v>115</v>
      </c>
      <c r="F18" s="109"/>
      <c r="G18" s="105" t="s">
        <v>53</v>
      </c>
      <c r="H18" s="106" t="s">
        <v>52</v>
      </c>
      <c r="I18" s="107" t="s">
        <v>54</v>
      </c>
      <c r="J18" s="108" t="s">
        <v>132</v>
      </c>
      <c r="M18" s="113"/>
      <c r="N18" s="106"/>
      <c r="O18" s="111"/>
    </row>
    <row r="19" spans="2:15" ht="6.75" customHeight="1">
      <c r="B19" s="105"/>
      <c r="C19" s="106"/>
      <c r="D19" s="104"/>
      <c r="E19" s="110"/>
      <c r="F19" s="109"/>
      <c r="G19" s="105"/>
      <c r="H19" s="106"/>
      <c r="I19" s="104"/>
      <c r="J19" s="104"/>
      <c r="M19" s="120"/>
      <c r="N19" s="118"/>
      <c r="O19" s="121"/>
    </row>
    <row r="20" spans="2:15" ht="15.75" customHeight="1">
      <c r="B20" s="207" t="s">
        <v>66</v>
      </c>
      <c r="C20" s="207"/>
      <c r="D20" s="207"/>
      <c r="E20" s="207"/>
      <c r="F20" s="207"/>
      <c r="G20" s="207"/>
      <c r="H20" s="207"/>
      <c r="I20" s="207"/>
      <c r="J20" s="207"/>
      <c r="M20" s="120"/>
      <c r="N20" s="118"/>
      <c r="O20" s="121"/>
    </row>
    <row r="21" spans="2:15" ht="9.75" customHeight="1">
      <c r="B21" s="102"/>
      <c r="C21" s="102"/>
      <c r="D21" s="102"/>
      <c r="E21" s="102"/>
      <c r="F21" s="102"/>
      <c r="G21" s="105"/>
      <c r="H21" s="102"/>
      <c r="I21" s="102"/>
      <c r="J21" s="102"/>
      <c r="M21" s="120"/>
      <c r="N21" s="118"/>
      <c r="O21" s="121"/>
    </row>
    <row r="22" spans="2:15" ht="12" customHeight="1">
      <c r="B22" s="205" t="s">
        <v>50</v>
      </c>
      <c r="C22" s="205"/>
      <c r="D22" s="205"/>
      <c r="E22" s="103"/>
      <c r="F22" s="103"/>
      <c r="G22" s="205" t="s">
        <v>51</v>
      </c>
      <c r="H22" s="205"/>
      <c r="I22" s="205"/>
      <c r="J22" s="104"/>
      <c r="M22" s="120"/>
      <c r="N22" s="118"/>
      <c r="O22" s="121"/>
    </row>
    <row r="23" spans="2:15" ht="12">
      <c r="B23" s="105" t="s">
        <v>29</v>
      </c>
      <c r="C23" s="106" t="s">
        <v>52</v>
      </c>
      <c r="D23" s="107" t="s">
        <v>53</v>
      </c>
      <c r="E23" s="108" t="s">
        <v>176</v>
      </c>
      <c r="F23" s="109"/>
      <c r="G23" s="105" t="s">
        <v>54</v>
      </c>
      <c r="H23" s="106" t="s">
        <v>52</v>
      </c>
      <c r="I23" s="107" t="s">
        <v>29</v>
      </c>
      <c r="J23" s="108" t="s">
        <v>109</v>
      </c>
      <c r="M23" s="120"/>
      <c r="N23" s="118"/>
      <c r="O23" s="121"/>
    </row>
    <row r="24" spans="2:10" ht="6.75" customHeight="1">
      <c r="B24" s="133"/>
      <c r="C24" s="133"/>
      <c r="D24" s="133"/>
      <c r="F24" s="112"/>
      <c r="G24" s="133"/>
      <c r="H24" s="133"/>
      <c r="I24" s="133"/>
      <c r="J24" s="104"/>
    </row>
    <row r="25" spans="2:10" ht="15.75" customHeight="1">
      <c r="B25" s="207" t="s">
        <v>209</v>
      </c>
      <c r="C25" s="207"/>
      <c r="D25" s="207"/>
      <c r="E25" s="207"/>
      <c r="F25" s="207"/>
      <c r="G25" s="207"/>
      <c r="H25" s="207"/>
      <c r="I25" s="207"/>
      <c r="J25" s="207"/>
    </row>
    <row r="26" spans="2:10" ht="9.75" customHeight="1">
      <c r="B26" s="102"/>
      <c r="C26" s="102"/>
      <c r="D26" s="102"/>
      <c r="E26" s="102"/>
      <c r="F26" s="102"/>
      <c r="G26" s="102"/>
      <c r="H26" s="102"/>
      <c r="I26" s="102"/>
      <c r="J26" s="102"/>
    </row>
    <row r="27" spans="2:10" ht="12.75" customHeight="1">
      <c r="B27" s="205" t="s">
        <v>50</v>
      </c>
      <c r="C27" s="205"/>
      <c r="D27" s="205"/>
      <c r="E27" s="103"/>
      <c r="F27" s="103"/>
      <c r="G27" s="205" t="s">
        <v>51</v>
      </c>
      <c r="H27" s="205"/>
      <c r="I27" s="205"/>
      <c r="J27" s="104"/>
    </row>
    <row r="28" spans="2:10" ht="12.75" customHeight="1">
      <c r="B28" s="105" t="s">
        <v>44</v>
      </c>
      <c r="C28" s="106" t="s">
        <v>52</v>
      </c>
      <c r="D28" s="107" t="s">
        <v>53</v>
      </c>
      <c r="E28" s="108" t="s">
        <v>60</v>
      </c>
      <c r="F28" s="114"/>
      <c r="G28" s="105" t="s">
        <v>44</v>
      </c>
      <c r="H28" s="106" t="s">
        <v>52</v>
      </c>
      <c r="I28" s="107" t="s">
        <v>54</v>
      </c>
      <c r="J28" s="108" t="s">
        <v>115</v>
      </c>
    </row>
    <row r="29" spans="2:10" ht="12.75" customHeight="1">
      <c r="B29" s="208"/>
      <c r="C29" s="208"/>
      <c r="D29" s="208"/>
      <c r="E29" s="110"/>
      <c r="F29" s="109"/>
      <c r="G29" s="208"/>
      <c r="H29" s="208"/>
      <c r="I29" s="208"/>
      <c r="J29" s="104"/>
    </row>
    <row r="30" spans="2:10" ht="6.75" customHeight="1">
      <c r="B30" s="133"/>
      <c r="C30" s="133"/>
      <c r="D30" s="133"/>
      <c r="E30" s="110"/>
      <c r="F30" s="109"/>
      <c r="G30" s="133"/>
      <c r="H30" s="133"/>
      <c r="I30" s="133"/>
      <c r="J30" s="104"/>
    </row>
    <row r="31" spans="2:10" s="104" customFormat="1" ht="15.75">
      <c r="B31" s="207" t="s">
        <v>199</v>
      </c>
      <c r="C31" s="207"/>
      <c r="D31" s="207"/>
      <c r="E31" s="207"/>
      <c r="F31" s="207"/>
      <c r="G31" s="207"/>
      <c r="H31" s="207"/>
      <c r="I31" s="207"/>
      <c r="J31" s="207"/>
    </row>
    <row r="32" spans="2:10" s="104" customFormat="1" ht="9" customHeight="1">
      <c r="B32" s="102"/>
      <c r="C32" s="102"/>
      <c r="D32" s="102"/>
      <c r="E32" s="102"/>
      <c r="F32" s="102"/>
      <c r="G32" s="102"/>
      <c r="H32" s="102"/>
      <c r="I32" s="102"/>
      <c r="J32" s="102"/>
    </row>
    <row r="33" spans="2:10" s="104" customFormat="1" ht="12" customHeight="1">
      <c r="B33" s="205" t="s">
        <v>67</v>
      </c>
      <c r="C33" s="205"/>
      <c r="D33" s="205"/>
      <c r="E33" s="103"/>
      <c r="F33" s="103"/>
      <c r="G33" s="205" t="s">
        <v>68</v>
      </c>
      <c r="H33" s="205"/>
      <c r="I33" s="205"/>
      <c r="J33" s="103"/>
    </row>
    <row r="34" spans="2:10" ht="12" customHeight="1">
      <c r="B34" s="206" t="s">
        <v>200</v>
      </c>
      <c r="C34" s="206"/>
      <c r="D34" s="206"/>
      <c r="F34" s="109"/>
      <c r="G34" s="206" t="s">
        <v>200</v>
      </c>
      <c r="H34" s="206"/>
      <c r="I34" s="206"/>
      <c r="J34" s="104"/>
    </row>
    <row r="35" spans="2:10" ht="11.25" customHeight="1">
      <c r="B35" s="206"/>
      <c r="C35" s="206"/>
      <c r="D35" s="206"/>
      <c r="E35" s="109"/>
      <c r="F35" s="109"/>
      <c r="G35" s="206"/>
      <c r="H35" s="206"/>
      <c r="I35" s="206"/>
      <c r="J35" s="104"/>
    </row>
    <row r="36" spans="2:10" ht="12">
      <c r="B36" s="105"/>
      <c r="C36" s="106"/>
      <c r="D36" s="107"/>
      <c r="E36" s="109"/>
      <c r="F36" s="109"/>
      <c r="G36" s="105"/>
      <c r="H36" s="106"/>
      <c r="I36" s="111"/>
      <c r="J36" s="104"/>
    </row>
    <row r="37" spans="2:10" ht="12">
      <c r="B37" s="104"/>
      <c r="D37" s="104"/>
      <c r="F37" s="104"/>
      <c r="G37" s="104"/>
      <c r="H37" s="104"/>
      <c r="I37" s="104"/>
      <c r="J37" s="104"/>
    </row>
    <row r="38" spans="2:10" ht="12" customHeight="1">
      <c r="B38" s="104"/>
      <c r="D38" s="104"/>
      <c r="F38" s="104"/>
      <c r="G38" s="104"/>
      <c r="H38" s="104"/>
      <c r="I38" s="104"/>
      <c r="J38" s="104"/>
    </row>
    <row r="39" spans="2:10" ht="12">
      <c r="B39" s="104"/>
      <c r="D39" s="104"/>
      <c r="F39" s="104"/>
      <c r="G39" s="104"/>
      <c r="H39" s="104"/>
      <c r="I39" s="104"/>
      <c r="J39" s="104"/>
    </row>
    <row r="40" spans="2:10" ht="12">
      <c r="B40" s="104"/>
      <c r="D40" s="104"/>
      <c r="F40" s="104"/>
      <c r="G40" s="104"/>
      <c r="H40" s="104"/>
      <c r="I40" s="104"/>
      <c r="J40" s="104"/>
    </row>
    <row r="41" spans="2:10" ht="12">
      <c r="B41" s="104"/>
      <c r="D41" s="104"/>
      <c r="F41" s="104"/>
      <c r="G41" s="104"/>
      <c r="H41" s="104"/>
      <c r="I41" s="104"/>
      <c r="J41" s="104"/>
    </row>
    <row r="42" spans="2:10" ht="12">
      <c r="B42" s="104"/>
      <c r="D42" s="104"/>
      <c r="F42" s="104"/>
      <c r="G42" s="104"/>
      <c r="H42" s="104"/>
      <c r="I42" s="104"/>
      <c r="J42" s="104"/>
    </row>
  </sheetData>
  <sheetProtection password="CC26" sheet="1"/>
  <mergeCells count="23">
    <mergeCell ref="A2:J2"/>
    <mergeCell ref="B4:J4"/>
    <mergeCell ref="B6:D6"/>
    <mergeCell ref="G6:I6"/>
    <mergeCell ref="B9:J9"/>
    <mergeCell ref="B11:D11"/>
    <mergeCell ref="G11:I11"/>
    <mergeCell ref="B14:J14"/>
    <mergeCell ref="B16:D16"/>
    <mergeCell ref="G16:I16"/>
    <mergeCell ref="B20:J20"/>
    <mergeCell ref="B22:D22"/>
    <mergeCell ref="G22:I22"/>
    <mergeCell ref="B33:D33"/>
    <mergeCell ref="G33:I33"/>
    <mergeCell ref="B34:D35"/>
    <mergeCell ref="G34:I35"/>
    <mergeCell ref="B25:J25"/>
    <mergeCell ref="B27:D27"/>
    <mergeCell ref="G27:I27"/>
    <mergeCell ref="B29:D29"/>
    <mergeCell ref="G29:I29"/>
    <mergeCell ref="B31:J31"/>
  </mergeCells>
  <printOptions/>
  <pageMargins left="0" right="0" top="0.1968503937007874" bottom="0.1968503937007874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30"/>
  <sheetViews>
    <sheetView zoomScale="90" zoomScaleNormal="90" zoomScalePageLayoutView="0" workbookViewId="0" topLeftCell="A1">
      <selection activeCell="A1" sqref="A1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thickBot="1">
      <c r="B2" s="218" t="s">
        <v>0</v>
      </c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218"/>
      <c r="P2" s="218"/>
      <c r="Q2" s="218"/>
      <c r="R2" s="218"/>
      <c r="S2" s="218"/>
      <c r="T2" s="218"/>
    </row>
    <row r="3" spans="2:20" ht="19.5" customHeight="1" thickBot="1">
      <c r="B3" s="134" t="s">
        <v>1</v>
      </c>
      <c r="C3" s="135"/>
      <c r="D3" s="219" t="s">
        <v>69</v>
      </c>
      <c r="E3" s="219"/>
      <c r="F3" s="219"/>
      <c r="G3" s="219"/>
      <c r="H3" s="219"/>
      <c r="I3" s="219"/>
      <c r="J3" s="219"/>
      <c r="K3" s="219"/>
      <c r="L3" s="219"/>
      <c r="M3" s="219"/>
      <c r="N3" s="219"/>
      <c r="O3" s="219"/>
      <c r="P3" s="219"/>
      <c r="Q3" s="220" t="s">
        <v>43</v>
      </c>
      <c r="R3" s="220"/>
      <c r="S3" s="221" t="s">
        <v>70</v>
      </c>
      <c r="T3" s="221"/>
    </row>
    <row r="4" spans="2:20" ht="19.5" customHeight="1" thickTop="1">
      <c r="B4" s="136" t="s">
        <v>3</v>
      </c>
      <c r="C4" s="137"/>
      <c r="D4" s="222" t="s">
        <v>44</v>
      </c>
      <c r="E4" s="222"/>
      <c r="F4" s="222"/>
      <c r="G4" s="222"/>
      <c r="H4" s="222"/>
      <c r="I4" s="222"/>
      <c r="J4" s="222"/>
      <c r="K4" s="222"/>
      <c r="L4" s="222"/>
      <c r="M4" s="222"/>
      <c r="N4" s="222"/>
      <c r="O4" s="222"/>
      <c r="P4" s="222"/>
      <c r="Q4" s="223" t="s">
        <v>14</v>
      </c>
      <c r="R4" s="223"/>
      <c r="S4" s="224" t="s">
        <v>188</v>
      </c>
      <c r="T4" s="224"/>
    </row>
    <row r="5" spans="2:20" ht="19.5" customHeight="1">
      <c r="B5" s="136" t="s">
        <v>4</v>
      </c>
      <c r="C5" s="138"/>
      <c r="D5" s="212" t="s">
        <v>54</v>
      </c>
      <c r="E5" s="212"/>
      <c r="F5" s="212"/>
      <c r="G5" s="212"/>
      <c r="H5" s="212"/>
      <c r="I5" s="212"/>
      <c r="J5" s="212"/>
      <c r="K5" s="212"/>
      <c r="L5" s="212"/>
      <c r="M5" s="212"/>
      <c r="N5" s="212"/>
      <c r="O5" s="212"/>
      <c r="P5" s="212"/>
      <c r="Q5" s="213" t="s">
        <v>2</v>
      </c>
      <c r="R5" s="213"/>
      <c r="S5" s="214" t="s">
        <v>189</v>
      </c>
      <c r="T5" s="214"/>
    </row>
    <row r="6" spans="2:20" ht="19.5" customHeight="1" thickBot="1">
      <c r="B6" s="139" t="s">
        <v>5</v>
      </c>
      <c r="C6" s="140"/>
      <c r="D6" s="215" t="s">
        <v>201</v>
      </c>
      <c r="E6" s="215"/>
      <c r="F6" s="215"/>
      <c r="G6" s="215"/>
      <c r="H6" s="215"/>
      <c r="I6" s="215"/>
      <c r="J6" s="215"/>
      <c r="K6" s="215"/>
      <c r="L6" s="215"/>
      <c r="M6" s="215"/>
      <c r="N6" s="215"/>
      <c r="O6" s="215"/>
      <c r="P6" s="215"/>
      <c r="Q6" s="141"/>
      <c r="R6" s="142"/>
      <c r="S6" s="143" t="s">
        <v>42</v>
      </c>
      <c r="T6" s="144" t="s">
        <v>27</v>
      </c>
    </row>
    <row r="7" spans="2:20" ht="24.75" customHeight="1">
      <c r="B7" s="145"/>
      <c r="C7" s="146" t="str">
        <f>D4</f>
        <v>TJ Sokol Doubravka A</v>
      </c>
      <c r="D7" s="146" t="str">
        <f>D5</f>
        <v>TJ Jiskra Nejdek</v>
      </c>
      <c r="E7" s="216" t="s">
        <v>6</v>
      </c>
      <c r="F7" s="216"/>
      <c r="G7" s="216"/>
      <c r="H7" s="216"/>
      <c r="I7" s="216"/>
      <c r="J7" s="216"/>
      <c r="K7" s="216"/>
      <c r="L7" s="216"/>
      <c r="M7" s="216"/>
      <c r="N7" s="217" t="s">
        <v>15</v>
      </c>
      <c r="O7" s="217"/>
      <c r="P7" s="217" t="s">
        <v>16</v>
      </c>
      <c r="Q7" s="217"/>
      <c r="R7" s="217" t="s">
        <v>17</v>
      </c>
      <c r="S7" s="217"/>
      <c r="T7" s="147" t="s">
        <v>7</v>
      </c>
    </row>
    <row r="8" spans="2:20" ht="9.75" customHeight="1" thickBot="1">
      <c r="B8" s="148"/>
      <c r="C8" s="149"/>
      <c r="D8" s="150"/>
      <c r="E8" s="210">
        <v>1</v>
      </c>
      <c r="F8" s="210"/>
      <c r="G8" s="210"/>
      <c r="H8" s="210">
        <v>2</v>
      </c>
      <c r="I8" s="210"/>
      <c r="J8" s="210"/>
      <c r="K8" s="210">
        <v>3</v>
      </c>
      <c r="L8" s="210"/>
      <c r="M8" s="210"/>
      <c r="N8" s="151"/>
      <c r="O8" s="152"/>
      <c r="P8" s="151"/>
      <c r="Q8" s="152"/>
      <c r="R8" s="151"/>
      <c r="S8" s="152"/>
      <c r="T8" s="153"/>
    </row>
    <row r="9" spans="2:20" ht="30" customHeight="1" thickTop="1">
      <c r="B9" s="154" t="s">
        <v>26</v>
      </c>
      <c r="C9" s="155" t="s">
        <v>190</v>
      </c>
      <c r="D9" s="156" t="s">
        <v>191</v>
      </c>
      <c r="E9" s="157">
        <v>13</v>
      </c>
      <c r="F9" s="158" t="s">
        <v>24</v>
      </c>
      <c r="G9" s="159">
        <v>21</v>
      </c>
      <c r="H9" s="157">
        <v>16</v>
      </c>
      <c r="I9" s="158" t="s">
        <v>24</v>
      </c>
      <c r="J9" s="159">
        <v>21</v>
      </c>
      <c r="K9" s="157"/>
      <c r="L9" s="158" t="s">
        <v>24</v>
      </c>
      <c r="M9" s="159"/>
      <c r="N9" s="160">
        <f aca="true" t="shared" si="0" ref="N9:N17">E9+H9+K9</f>
        <v>29</v>
      </c>
      <c r="O9" s="161">
        <f aca="true" t="shared" si="1" ref="O9:O17">G9+J9+M9</f>
        <v>42</v>
      </c>
      <c r="P9" s="162">
        <f aca="true" t="shared" si="2" ref="P9:P17">IF(E9&gt;G9,1,0)+IF(H9&gt;J9,1,0)+IF(K9&gt;M9,1,0)</f>
        <v>0</v>
      </c>
      <c r="Q9" s="163">
        <f aca="true" t="shared" si="3" ref="Q9:Q17">IF(E9&lt;G9,1,0)+IF(H9&lt;J9,1,0)+IF(K9&lt;M9,1,0)</f>
        <v>2</v>
      </c>
      <c r="R9" s="164">
        <f aca="true" t="shared" si="4" ref="R9:S17">IF(P9=2,1,0)</f>
        <v>0</v>
      </c>
      <c r="S9" s="165">
        <f t="shared" si="4"/>
        <v>1</v>
      </c>
      <c r="T9" s="166"/>
    </row>
    <row r="10" spans="2:20" ht="30" customHeight="1">
      <c r="B10" s="154" t="s">
        <v>23</v>
      </c>
      <c r="C10" s="155" t="s">
        <v>192</v>
      </c>
      <c r="D10" s="155" t="s">
        <v>193</v>
      </c>
      <c r="E10" s="157">
        <v>21</v>
      </c>
      <c r="F10" s="163" t="s">
        <v>24</v>
      </c>
      <c r="G10" s="159">
        <v>12</v>
      </c>
      <c r="H10" s="157">
        <v>21</v>
      </c>
      <c r="I10" s="163" t="s">
        <v>24</v>
      </c>
      <c r="J10" s="159">
        <v>19</v>
      </c>
      <c r="K10" s="157"/>
      <c r="L10" s="163" t="s">
        <v>24</v>
      </c>
      <c r="M10" s="159"/>
      <c r="N10" s="160">
        <f t="shared" si="0"/>
        <v>42</v>
      </c>
      <c r="O10" s="161">
        <f t="shared" si="1"/>
        <v>31</v>
      </c>
      <c r="P10" s="162">
        <f t="shared" si="2"/>
        <v>2</v>
      </c>
      <c r="Q10" s="163">
        <f t="shared" si="3"/>
        <v>0</v>
      </c>
      <c r="R10" s="167">
        <f t="shared" si="4"/>
        <v>1</v>
      </c>
      <c r="S10" s="165">
        <f t="shared" si="4"/>
        <v>0</v>
      </c>
      <c r="T10" s="166"/>
    </row>
    <row r="11" spans="2:20" ht="30" customHeight="1">
      <c r="B11" s="154" t="s">
        <v>22</v>
      </c>
      <c r="C11" s="155" t="s">
        <v>76</v>
      </c>
      <c r="D11" s="155" t="s">
        <v>194</v>
      </c>
      <c r="E11" s="157">
        <v>6</v>
      </c>
      <c r="F11" s="163" t="s">
        <v>24</v>
      </c>
      <c r="G11" s="159">
        <v>21</v>
      </c>
      <c r="H11" s="157">
        <v>13</v>
      </c>
      <c r="I11" s="163" t="s">
        <v>24</v>
      </c>
      <c r="J11" s="159">
        <v>21</v>
      </c>
      <c r="K11" s="157"/>
      <c r="L11" s="163" t="s">
        <v>24</v>
      </c>
      <c r="M11" s="159"/>
      <c r="N11" s="160">
        <f t="shared" si="0"/>
        <v>19</v>
      </c>
      <c r="O11" s="161">
        <f t="shared" si="1"/>
        <v>42</v>
      </c>
      <c r="P11" s="162">
        <f t="shared" si="2"/>
        <v>0</v>
      </c>
      <c r="Q11" s="163">
        <f t="shared" si="3"/>
        <v>2</v>
      </c>
      <c r="R11" s="167">
        <f t="shared" si="4"/>
        <v>0</v>
      </c>
      <c r="S11" s="165">
        <f t="shared" si="4"/>
        <v>1</v>
      </c>
      <c r="T11" s="166"/>
    </row>
    <row r="12" spans="2:20" ht="30" customHeight="1">
      <c r="B12" s="154" t="s">
        <v>21</v>
      </c>
      <c r="C12" s="155" t="s">
        <v>195</v>
      </c>
      <c r="D12" s="155" t="s">
        <v>196</v>
      </c>
      <c r="E12" s="157">
        <v>10</v>
      </c>
      <c r="F12" s="163" t="s">
        <v>24</v>
      </c>
      <c r="G12" s="159">
        <v>21</v>
      </c>
      <c r="H12" s="157">
        <v>16</v>
      </c>
      <c r="I12" s="163" t="s">
        <v>24</v>
      </c>
      <c r="J12" s="159">
        <v>21</v>
      </c>
      <c r="K12" s="157"/>
      <c r="L12" s="163" t="s">
        <v>24</v>
      </c>
      <c r="M12" s="159"/>
      <c r="N12" s="160">
        <f t="shared" si="0"/>
        <v>26</v>
      </c>
      <c r="O12" s="161">
        <f t="shared" si="1"/>
        <v>42</v>
      </c>
      <c r="P12" s="162">
        <f t="shared" si="2"/>
        <v>0</v>
      </c>
      <c r="Q12" s="163">
        <f t="shared" si="3"/>
        <v>2</v>
      </c>
      <c r="R12" s="167">
        <f t="shared" si="4"/>
        <v>0</v>
      </c>
      <c r="S12" s="165">
        <f t="shared" si="4"/>
        <v>1</v>
      </c>
      <c r="T12" s="166"/>
    </row>
    <row r="13" spans="2:20" ht="30" customHeight="1">
      <c r="B13" s="154" t="s">
        <v>20</v>
      </c>
      <c r="C13" s="155" t="s">
        <v>197</v>
      </c>
      <c r="D13" s="155" t="s">
        <v>105</v>
      </c>
      <c r="E13" s="157">
        <v>21</v>
      </c>
      <c r="F13" s="163" t="s">
        <v>24</v>
      </c>
      <c r="G13" s="159">
        <v>15</v>
      </c>
      <c r="H13" s="157">
        <v>21</v>
      </c>
      <c r="I13" s="163" t="s">
        <v>24</v>
      </c>
      <c r="J13" s="159">
        <v>14</v>
      </c>
      <c r="K13" s="157"/>
      <c r="L13" s="163" t="s">
        <v>24</v>
      </c>
      <c r="M13" s="159"/>
      <c r="N13" s="160">
        <f t="shared" si="0"/>
        <v>42</v>
      </c>
      <c r="O13" s="161">
        <f t="shared" si="1"/>
        <v>29</v>
      </c>
      <c r="P13" s="162">
        <f t="shared" si="2"/>
        <v>2</v>
      </c>
      <c r="Q13" s="163">
        <f t="shared" si="3"/>
        <v>0</v>
      </c>
      <c r="R13" s="167">
        <f t="shared" si="4"/>
        <v>1</v>
      </c>
      <c r="S13" s="165">
        <f t="shared" si="4"/>
        <v>0</v>
      </c>
      <c r="T13" s="166"/>
    </row>
    <row r="14" spans="2:20" ht="30" customHeight="1">
      <c r="B14" s="154" t="s">
        <v>19</v>
      </c>
      <c r="C14" s="155" t="s">
        <v>81</v>
      </c>
      <c r="D14" s="155" t="s">
        <v>106</v>
      </c>
      <c r="E14" s="157">
        <v>16</v>
      </c>
      <c r="F14" s="163" t="s">
        <v>24</v>
      </c>
      <c r="G14" s="159">
        <v>21</v>
      </c>
      <c r="H14" s="157">
        <v>21</v>
      </c>
      <c r="I14" s="163" t="s">
        <v>24</v>
      </c>
      <c r="J14" s="159">
        <v>8</v>
      </c>
      <c r="K14" s="157">
        <v>12</v>
      </c>
      <c r="L14" s="163" t="s">
        <v>24</v>
      </c>
      <c r="M14" s="159">
        <v>21</v>
      </c>
      <c r="N14" s="160">
        <f t="shared" si="0"/>
        <v>49</v>
      </c>
      <c r="O14" s="161">
        <f t="shared" si="1"/>
        <v>50</v>
      </c>
      <c r="P14" s="162">
        <f t="shared" si="2"/>
        <v>1</v>
      </c>
      <c r="Q14" s="163">
        <f t="shared" si="3"/>
        <v>2</v>
      </c>
      <c r="R14" s="167">
        <f t="shared" si="4"/>
        <v>0</v>
      </c>
      <c r="S14" s="165">
        <f t="shared" si="4"/>
        <v>1</v>
      </c>
      <c r="T14" s="166"/>
    </row>
    <row r="15" spans="2:20" ht="30" customHeight="1">
      <c r="B15" s="154" t="s">
        <v>25</v>
      </c>
      <c r="C15" s="155" t="s">
        <v>198</v>
      </c>
      <c r="D15" s="155" t="s">
        <v>107</v>
      </c>
      <c r="E15" s="157">
        <v>18</v>
      </c>
      <c r="F15" s="163" t="s">
        <v>24</v>
      </c>
      <c r="G15" s="159">
        <v>21</v>
      </c>
      <c r="H15" s="157">
        <v>19</v>
      </c>
      <c r="I15" s="163" t="s">
        <v>24</v>
      </c>
      <c r="J15" s="159">
        <v>21</v>
      </c>
      <c r="K15" s="157"/>
      <c r="L15" s="163" t="s">
        <v>24</v>
      </c>
      <c r="M15" s="159"/>
      <c r="N15" s="160">
        <f t="shared" si="0"/>
        <v>37</v>
      </c>
      <c r="O15" s="161">
        <f t="shared" si="1"/>
        <v>42</v>
      </c>
      <c r="P15" s="162">
        <f t="shared" si="2"/>
        <v>0</v>
      </c>
      <c r="Q15" s="163">
        <f t="shared" si="3"/>
        <v>2</v>
      </c>
      <c r="R15" s="167">
        <f t="shared" si="4"/>
        <v>0</v>
      </c>
      <c r="S15" s="165">
        <f t="shared" si="4"/>
        <v>1</v>
      </c>
      <c r="T15" s="166"/>
    </row>
    <row r="16" spans="2:20" ht="30" customHeight="1">
      <c r="B16" s="154" t="s">
        <v>18</v>
      </c>
      <c r="C16" s="155" t="s">
        <v>55</v>
      </c>
      <c r="D16" s="155" t="s">
        <v>108</v>
      </c>
      <c r="E16" s="157">
        <v>17</v>
      </c>
      <c r="F16" s="163" t="s">
        <v>24</v>
      </c>
      <c r="G16" s="159">
        <v>21</v>
      </c>
      <c r="H16" s="157">
        <v>18</v>
      </c>
      <c r="I16" s="163" t="s">
        <v>24</v>
      </c>
      <c r="J16" s="159">
        <v>21</v>
      </c>
      <c r="K16" s="157"/>
      <c r="L16" s="163" t="s">
        <v>24</v>
      </c>
      <c r="M16" s="159"/>
      <c r="N16" s="160">
        <f t="shared" si="0"/>
        <v>35</v>
      </c>
      <c r="O16" s="161">
        <f t="shared" si="1"/>
        <v>42</v>
      </c>
      <c r="P16" s="162">
        <f t="shared" si="2"/>
        <v>0</v>
      </c>
      <c r="Q16" s="163">
        <f t="shared" si="3"/>
        <v>2</v>
      </c>
      <c r="R16" s="167">
        <f t="shared" si="4"/>
        <v>0</v>
      </c>
      <c r="S16" s="165">
        <f t="shared" si="4"/>
        <v>1</v>
      </c>
      <c r="T16" s="166"/>
    </row>
    <row r="17" spans="2:20" ht="30" customHeight="1" thickBot="1">
      <c r="B17" s="168"/>
      <c r="C17" s="169"/>
      <c r="D17" s="169"/>
      <c r="E17" s="170"/>
      <c r="F17" s="171" t="s">
        <v>24</v>
      </c>
      <c r="G17" s="172"/>
      <c r="H17" s="170"/>
      <c r="I17" s="171" t="s">
        <v>24</v>
      </c>
      <c r="J17" s="172"/>
      <c r="K17" s="170"/>
      <c r="L17" s="171" t="s">
        <v>24</v>
      </c>
      <c r="M17" s="172"/>
      <c r="N17" s="173">
        <f t="shared" si="0"/>
        <v>0</v>
      </c>
      <c r="O17" s="174">
        <f t="shared" si="1"/>
        <v>0</v>
      </c>
      <c r="P17" s="175">
        <f t="shared" si="2"/>
        <v>0</v>
      </c>
      <c r="Q17" s="171">
        <f t="shared" si="3"/>
        <v>0</v>
      </c>
      <c r="R17" s="176">
        <f t="shared" si="4"/>
        <v>0</v>
      </c>
      <c r="S17" s="177">
        <f t="shared" si="4"/>
        <v>0</v>
      </c>
      <c r="T17" s="178"/>
    </row>
    <row r="18" spans="2:20" ht="34.5" customHeight="1" thickBot="1">
      <c r="B18" s="179" t="s">
        <v>8</v>
      </c>
      <c r="C18" s="211" t="str">
        <f>IF(R18&gt;S18,D4,IF(S18&gt;R18,D5,"remíza"))</f>
        <v>TJ Jiskra Nejdek</v>
      </c>
      <c r="D18" s="211"/>
      <c r="E18" s="211"/>
      <c r="F18" s="211"/>
      <c r="G18" s="211"/>
      <c r="H18" s="211"/>
      <c r="I18" s="211"/>
      <c r="J18" s="211"/>
      <c r="K18" s="211"/>
      <c r="L18" s="211"/>
      <c r="M18" s="211"/>
      <c r="N18" s="180">
        <f aca="true" t="shared" si="5" ref="N18:S18">SUM(N9:N17)</f>
        <v>279</v>
      </c>
      <c r="O18" s="181">
        <f t="shared" si="5"/>
        <v>320</v>
      </c>
      <c r="P18" s="180">
        <f t="shared" si="5"/>
        <v>5</v>
      </c>
      <c r="Q18" s="182">
        <f t="shared" si="5"/>
        <v>12</v>
      </c>
      <c r="R18" s="180">
        <f t="shared" si="5"/>
        <v>2</v>
      </c>
      <c r="S18" s="181">
        <f t="shared" si="5"/>
        <v>6</v>
      </c>
      <c r="T18" s="183"/>
    </row>
    <row r="19" spans="2:20" ht="15">
      <c r="B19" s="33"/>
      <c r="C19" s="37"/>
      <c r="D19" s="37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184" t="s">
        <v>9</v>
      </c>
    </row>
    <row r="20" spans="2:20" ht="12.75">
      <c r="B20" s="55" t="s">
        <v>10</v>
      </c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</row>
    <row r="21" spans="2:20" ht="12.75"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</row>
    <row r="22" spans="2:20" ht="19.5" customHeight="1">
      <c r="B22" s="30" t="s">
        <v>11</v>
      </c>
      <c r="C22" s="185"/>
      <c r="D22" s="185"/>
      <c r="E22" s="185"/>
      <c r="F22" s="185"/>
      <c r="G22" s="185"/>
      <c r="H22" s="185"/>
      <c r="I22" s="185"/>
      <c r="J22" s="185"/>
      <c r="K22" s="185"/>
      <c r="L22" s="185"/>
      <c r="M22" s="185"/>
      <c r="N22" s="185"/>
      <c r="O22" s="185"/>
      <c r="P22" s="185"/>
      <c r="Q22" s="185"/>
      <c r="R22" s="185"/>
      <c r="S22" s="185"/>
      <c r="T22" s="185"/>
    </row>
    <row r="23" spans="2:20" ht="19.5" customHeight="1">
      <c r="B23" s="31"/>
      <c r="C23" s="186"/>
      <c r="D23" s="186"/>
      <c r="E23" s="186"/>
      <c r="F23" s="186"/>
      <c r="G23" s="186"/>
      <c r="H23" s="186"/>
      <c r="I23" s="186"/>
      <c r="J23" s="186"/>
      <c r="K23" s="186"/>
      <c r="L23" s="186"/>
      <c r="M23" s="186"/>
      <c r="N23" s="186"/>
      <c r="O23" s="186"/>
      <c r="P23" s="186"/>
      <c r="Q23" s="186"/>
      <c r="R23" s="186"/>
      <c r="S23" s="186"/>
      <c r="T23" s="186"/>
    </row>
    <row r="24" spans="2:20" ht="12.75"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</row>
    <row r="25" spans="2:21" ht="12.75">
      <c r="B25" s="32" t="s">
        <v>12</v>
      </c>
      <c r="C25" s="37"/>
      <c r="D25" s="56"/>
      <c r="E25" s="32" t="s">
        <v>13</v>
      </c>
      <c r="F25" s="32"/>
      <c r="G25" s="32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2"/>
    </row>
    <row r="26" spans="2:21" ht="12.75">
      <c r="B26" s="4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2:21" ht="12.75">
      <c r="B27" s="4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2:21" ht="12.75">
      <c r="B28" s="4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2:21" ht="12.75">
      <c r="B29" s="3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2:21" ht="12.75">
      <c r="B30" s="4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</sheetData>
  <sheetProtection password="CC26" sheet="1" objects="1" scenarios="1"/>
  <mergeCells count="19">
    <mergeCell ref="B2:T2"/>
    <mergeCell ref="D3:P3"/>
    <mergeCell ref="Q3:R3"/>
    <mergeCell ref="S3:T3"/>
    <mergeCell ref="D4:P4"/>
    <mergeCell ref="Q4:R4"/>
    <mergeCell ref="S4:T4"/>
    <mergeCell ref="S5:T5"/>
    <mergeCell ref="D6:P6"/>
    <mergeCell ref="E7:M7"/>
    <mergeCell ref="N7:O7"/>
    <mergeCell ref="P7:Q7"/>
    <mergeCell ref="R7:S7"/>
    <mergeCell ref="E8:G8"/>
    <mergeCell ref="H8:J8"/>
    <mergeCell ref="K8:M8"/>
    <mergeCell ref="C18:M18"/>
    <mergeCell ref="D5:P5"/>
    <mergeCell ref="Q5:R5"/>
  </mergeCells>
  <printOptions horizontalCentered="1"/>
  <pageMargins left="0" right="0" top="0.6694444444444444" bottom="0.39375" header="0.5118055555555555" footer="0.5118055555555555"/>
  <pageSetup fitToHeight="1" fitToWidth="1"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30"/>
  <sheetViews>
    <sheetView zoomScale="90" zoomScaleNormal="90" zoomScalePageLayoutView="0" workbookViewId="0" topLeftCell="A1">
      <selection activeCell="A1" sqref="A1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thickBot="1">
      <c r="B2" s="218" t="s">
        <v>0</v>
      </c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218"/>
      <c r="P2" s="218"/>
      <c r="Q2" s="218"/>
      <c r="R2" s="218"/>
      <c r="S2" s="218"/>
      <c r="T2" s="218"/>
    </row>
    <row r="3" spans="2:20" ht="19.5" customHeight="1" thickBot="1">
      <c r="B3" s="134" t="s">
        <v>1</v>
      </c>
      <c r="C3" s="135"/>
      <c r="D3" s="219" t="s">
        <v>69</v>
      </c>
      <c r="E3" s="219"/>
      <c r="F3" s="219"/>
      <c r="G3" s="219"/>
      <c r="H3" s="219"/>
      <c r="I3" s="219"/>
      <c r="J3" s="219"/>
      <c r="K3" s="219"/>
      <c r="L3" s="219"/>
      <c r="M3" s="219"/>
      <c r="N3" s="219"/>
      <c r="O3" s="219"/>
      <c r="P3" s="219"/>
      <c r="Q3" s="220" t="s">
        <v>43</v>
      </c>
      <c r="R3" s="220"/>
      <c r="S3" s="221" t="s">
        <v>70</v>
      </c>
      <c r="T3" s="221"/>
    </row>
    <row r="4" spans="2:20" ht="19.5" customHeight="1" thickTop="1">
      <c r="B4" s="136" t="s">
        <v>3</v>
      </c>
      <c r="C4" s="137"/>
      <c r="D4" s="222" t="s">
        <v>44</v>
      </c>
      <c r="E4" s="222"/>
      <c r="F4" s="222"/>
      <c r="G4" s="222"/>
      <c r="H4" s="222"/>
      <c r="I4" s="222"/>
      <c r="J4" s="222"/>
      <c r="K4" s="222"/>
      <c r="L4" s="222"/>
      <c r="M4" s="222"/>
      <c r="N4" s="222"/>
      <c r="O4" s="222"/>
      <c r="P4" s="222"/>
      <c r="Q4" s="223" t="s">
        <v>14</v>
      </c>
      <c r="R4" s="223"/>
      <c r="S4" s="224" t="s">
        <v>202</v>
      </c>
      <c r="T4" s="224"/>
    </row>
    <row r="5" spans="2:20" ht="19.5" customHeight="1">
      <c r="B5" s="136" t="s">
        <v>4</v>
      </c>
      <c r="C5" s="138"/>
      <c r="D5" s="212" t="s">
        <v>53</v>
      </c>
      <c r="E5" s="212"/>
      <c r="F5" s="212"/>
      <c r="G5" s="212"/>
      <c r="H5" s="212"/>
      <c r="I5" s="212"/>
      <c r="J5" s="212"/>
      <c r="K5" s="212"/>
      <c r="L5" s="212"/>
      <c r="M5" s="212"/>
      <c r="N5" s="212"/>
      <c r="O5" s="212"/>
      <c r="P5" s="212"/>
      <c r="Q5" s="213" t="s">
        <v>2</v>
      </c>
      <c r="R5" s="213"/>
      <c r="S5" s="214" t="s">
        <v>189</v>
      </c>
      <c r="T5" s="214"/>
    </row>
    <row r="6" spans="2:20" ht="19.5" customHeight="1" thickBot="1">
      <c r="B6" s="139" t="s">
        <v>5</v>
      </c>
      <c r="C6" s="140"/>
      <c r="D6" s="215" t="s">
        <v>59</v>
      </c>
      <c r="E6" s="215"/>
      <c r="F6" s="215"/>
      <c r="G6" s="215"/>
      <c r="H6" s="215"/>
      <c r="I6" s="215"/>
      <c r="J6" s="215"/>
      <c r="K6" s="215"/>
      <c r="L6" s="215"/>
      <c r="M6" s="215"/>
      <c r="N6" s="215"/>
      <c r="O6" s="215"/>
      <c r="P6" s="215"/>
      <c r="Q6" s="141"/>
      <c r="R6" s="142"/>
      <c r="S6" s="143" t="s">
        <v>42</v>
      </c>
      <c r="T6" s="144" t="s">
        <v>27</v>
      </c>
    </row>
    <row r="7" spans="2:20" ht="24.75" customHeight="1">
      <c r="B7" s="145"/>
      <c r="C7" s="187" t="str">
        <f>D4</f>
        <v>TJ Sokol Doubravka A</v>
      </c>
      <c r="D7" s="187" t="str">
        <f>D5</f>
        <v>USK Plzeň</v>
      </c>
      <c r="E7" s="216" t="s">
        <v>6</v>
      </c>
      <c r="F7" s="216"/>
      <c r="G7" s="216"/>
      <c r="H7" s="216"/>
      <c r="I7" s="216"/>
      <c r="J7" s="216"/>
      <c r="K7" s="216"/>
      <c r="L7" s="216"/>
      <c r="M7" s="216"/>
      <c r="N7" s="217" t="s">
        <v>15</v>
      </c>
      <c r="O7" s="217"/>
      <c r="P7" s="217" t="s">
        <v>16</v>
      </c>
      <c r="Q7" s="217"/>
      <c r="R7" s="217" t="s">
        <v>17</v>
      </c>
      <c r="S7" s="217"/>
      <c r="T7" s="147" t="s">
        <v>7</v>
      </c>
    </row>
    <row r="8" spans="2:20" ht="9.75" customHeight="1" thickBot="1">
      <c r="B8" s="148"/>
      <c r="C8" s="149"/>
      <c r="D8" s="150"/>
      <c r="E8" s="210">
        <v>1</v>
      </c>
      <c r="F8" s="210"/>
      <c r="G8" s="210"/>
      <c r="H8" s="210">
        <v>2</v>
      </c>
      <c r="I8" s="210"/>
      <c r="J8" s="210"/>
      <c r="K8" s="210">
        <v>3</v>
      </c>
      <c r="L8" s="210"/>
      <c r="M8" s="210"/>
      <c r="N8" s="151"/>
      <c r="O8" s="152"/>
      <c r="P8" s="151"/>
      <c r="Q8" s="152"/>
      <c r="R8" s="151"/>
      <c r="S8" s="152"/>
      <c r="T8" s="153"/>
    </row>
    <row r="9" spans="2:20" ht="30" customHeight="1" thickTop="1">
      <c r="B9" s="154" t="s">
        <v>26</v>
      </c>
      <c r="C9" s="155" t="s">
        <v>72</v>
      </c>
      <c r="D9" s="156" t="s">
        <v>203</v>
      </c>
      <c r="E9" s="157">
        <v>21</v>
      </c>
      <c r="F9" s="158" t="s">
        <v>24</v>
      </c>
      <c r="G9" s="159">
        <v>16</v>
      </c>
      <c r="H9" s="157">
        <v>15</v>
      </c>
      <c r="I9" s="158" t="s">
        <v>24</v>
      </c>
      <c r="J9" s="159">
        <v>21</v>
      </c>
      <c r="K9" s="157">
        <v>21</v>
      </c>
      <c r="L9" s="158" t="s">
        <v>24</v>
      </c>
      <c r="M9" s="159">
        <v>18</v>
      </c>
      <c r="N9" s="188">
        <f aca="true" t="shared" si="0" ref="N9:N17">E9+H9+K9</f>
        <v>57</v>
      </c>
      <c r="O9" s="189">
        <f aca="true" t="shared" si="1" ref="O9:O17">G9+J9+M9</f>
        <v>55</v>
      </c>
      <c r="P9" s="190">
        <f aca="true" t="shared" si="2" ref="P9:P17">IF(E9&gt;G9,1,0)+IF(H9&gt;J9,1,0)+IF(K9&gt;M9,1,0)</f>
        <v>2</v>
      </c>
      <c r="Q9" s="191">
        <f aca="true" t="shared" si="3" ref="Q9:Q17">IF(E9&lt;G9,1,0)+IF(H9&lt;J9,1,0)+IF(K9&lt;M9,1,0)</f>
        <v>1</v>
      </c>
      <c r="R9" s="192">
        <f aca="true" t="shared" si="4" ref="R9:S17">IF(P9=2,1,0)</f>
        <v>1</v>
      </c>
      <c r="S9" s="193">
        <f t="shared" si="4"/>
        <v>0</v>
      </c>
      <c r="T9" s="166"/>
    </row>
    <row r="10" spans="2:20" ht="30" customHeight="1">
      <c r="B10" s="154" t="s">
        <v>23</v>
      </c>
      <c r="C10" s="155" t="s">
        <v>192</v>
      </c>
      <c r="D10" s="155" t="s">
        <v>204</v>
      </c>
      <c r="E10" s="157">
        <v>21</v>
      </c>
      <c r="F10" s="191" t="s">
        <v>24</v>
      </c>
      <c r="G10" s="159">
        <v>18</v>
      </c>
      <c r="H10" s="157">
        <v>21</v>
      </c>
      <c r="I10" s="191" t="s">
        <v>24</v>
      </c>
      <c r="J10" s="159">
        <v>11</v>
      </c>
      <c r="K10" s="157"/>
      <c r="L10" s="191" t="s">
        <v>24</v>
      </c>
      <c r="M10" s="159"/>
      <c r="N10" s="188">
        <f t="shared" si="0"/>
        <v>42</v>
      </c>
      <c r="O10" s="189">
        <f t="shared" si="1"/>
        <v>29</v>
      </c>
      <c r="P10" s="190">
        <f t="shared" si="2"/>
        <v>2</v>
      </c>
      <c r="Q10" s="191">
        <f t="shared" si="3"/>
        <v>0</v>
      </c>
      <c r="R10" s="194">
        <f t="shared" si="4"/>
        <v>1</v>
      </c>
      <c r="S10" s="193">
        <f t="shared" si="4"/>
        <v>0</v>
      </c>
      <c r="T10" s="166"/>
    </row>
    <row r="11" spans="2:20" ht="30" customHeight="1">
      <c r="B11" s="154" t="s">
        <v>22</v>
      </c>
      <c r="C11" s="155" t="s">
        <v>76</v>
      </c>
      <c r="D11" s="155" t="s">
        <v>205</v>
      </c>
      <c r="E11" s="157">
        <v>17</v>
      </c>
      <c r="F11" s="191" t="s">
        <v>24</v>
      </c>
      <c r="G11" s="159">
        <v>21</v>
      </c>
      <c r="H11" s="157">
        <v>21</v>
      </c>
      <c r="I11" s="191" t="s">
        <v>24</v>
      </c>
      <c r="J11" s="159">
        <v>18</v>
      </c>
      <c r="K11" s="157">
        <v>21</v>
      </c>
      <c r="L11" s="191" t="s">
        <v>24</v>
      </c>
      <c r="M11" s="159">
        <v>19</v>
      </c>
      <c r="N11" s="188">
        <f t="shared" si="0"/>
        <v>59</v>
      </c>
      <c r="O11" s="189">
        <f t="shared" si="1"/>
        <v>58</v>
      </c>
      <c r="P11" s="190">
        <f t="shared" si="2"/>
        <v>2</v>
      </c>
      <c r="Q11" s="191">
        <f t="shared" si="3"/>
        <v>1</v>
      </c>
      <c r="R11" s="194">
        <f t="shared" si="4"/>
        <v>1</v>
      </c>
      <c r="S11" s="193">
        <f t="shared" si="4"/>
        <v>0</v>
      </c>
      <c r="T11" s="166"/>
    </row>
    <row r="12" spans="2:20" ht="30" customHeight="1">
      <c r="B12" s="154" t="s">
        <v>21</v>
      </c>
      <c r="C12" s="155" t="s">
        <v>206</v>
      </c>
      <c r="D12" s="155" t="s">
        <v>207</v>
      </c>
      <c r="E12" s="157">
        <v>13</v>
      </c>
      <c r="F12" s="191" t="s">
        <v>24</v>
      </c>
      <c r="G12" s="159">
        <v>21</v>
      </c>
      <c r="H12" s="157">
        <v>11</v>
      </c>
      <c r="I12" s="191" t="s">
        <v>24</v>
      </c>
      <c r="J12" s="159">
        <v>21</v>
      </c>
      <c r="K12" s="157"/>
      <c r="L12" s="191" t="s">
        <v>24</v>
      </c>
      <c r="M12" s="159"/>
      <c r="N12" s="188">
        <f t="shared" si="0"/>
        <v>24</v>
      </c>
      <c r="O12" s="189">
        <f t="shared" si="1"/>
        <v>42</v>
      </c>
      <c r="P12" s="190">
        <f t="shared" si="2"/>
        <v>0</v>
      </c>
      <c r="Q12" s="191">
        <f t="shared" si="3"/>
        <v>2</v>
      </c>
      <c r="R12" s="194">
        <f t="shared" si="4"/>
        <v>0</v>
      </c>
      <c r="S12" s="193">
        <f t="shared" si="4"/>
        <v>1</v>
      </c>
      <c r="T12" s="166"/>
    </row>
    <row r="13" spans="2:20" ht="30" customHeight="1">
      <c r="B13" s="154" t="s">
        <v>20</v>
      </c>
      <c r="C13" s="155" t="s">
        <v>197</v>
      </c>
      <c r="D13" s="155" t="s">
        <v>117</v>
      </c>
      <c r="E13" s="157">
        <v>19</v>
      </c>
      <c r="F13" s="191" t="s">
        <v>24</v>
      </c>
      <c r="G13" s="159">
        <v>21</v>
      </c>
      <c r="H13" s="157">
        <v>21</v>
      </c>
      <c r="I13" s="191" t="s">
        <v>24</v>
      </c>
      <c r="J13" s="159">
        <v>13</v>
      </c>
      <c r="K13" s="157">
        <v>21</v>
      </c>
      <c r="L13" s="191" t="s">
        <v>24</v>
      </c>
      <c r="M13" s="159">
        <v>15</v>
      </c>
      <c r="N13" s="188">
        <f t="shared" si="0"/>
        <v>61</v>
      </c>
      <c r="O13" s="189">
        <f t="shared" si="1"/>
        <v>49</v>
      </c>
      <c r="P13" s="190">
        <f t="shared" si="2"/>
        <v>2</v>
      </c>
      <c r="Q13" s="191">
        <f t="shared" si="3"/>
        <v>1</v>
      </c>
      <c r="R13" s="194">
        <f t="shared" si="4"/>
        <v>1</v>
      </c>
      <c r="S13" s="193">
        <f t="shared" si="4"/>
        <v>0</v>
      </c>
      <c r="T13" s="166"/>
    </row>
    <row r="14" spans="2:20" ht="30" customHeight="1">
      <c r="B14" s="154" t="s">
        <v>19</v>
      </c>
      <c r="C14" s="155" t="s">
        <v>81</v>
      </c>
      <c r="D14" s="155" t="s">
        <v>89</v>
      </c>
      <c r="E14" s="157">
        <v>21</v>
      </c>
      <c r="F14" s="191" t="s">
        <v>24</v>
      </c>
      <c r="G14" s="159">
        <v>12</v>
      </c>
      <c r="H14" s="157">
        <v>21</v>
      </c>
      <c r="I14" s="191" t="s">
        <v>24</v>
      </c>
      <c r="J14" s="159">
        <v>18</v>
      </c>
      <c r="K14" s="157"/>
      <c r="L14" s="191" t="s">
        <v>24</v>
      </c>
      <c r="M14" s="159"/>
      <c r="N14" s="188">
        <f t="shared" si="0"/>
        <v>42</v>
      </c>
      <c r="O14" s="189">
        <f t="shared" si="1"/>
        <v>30</v>
      </c>
      <c r="P14" s="190">
        <f t="shared" si="2"/>
        <v>2</v>
      </c>
      <c r="Q14" s="191">
        <f t="shared" si="3"/>
        <v>0</v>
      </c>
      <c r="R14" s="194">
        <f t="shared" si="4"/>
        <v>1</v>
      </c>
      <c r="S14" s="193">
        <f t="shared" si="4"/>
        <v>0</v>
      </c>
      <c r="T14" s="166"/>
    </row>
    <row r="15" spans="2:20" ht="30" customHeight="1">
      <c r="B15" s="154" t="s">
        <v>25</v>
      </c>
      <c r="C15" s="155" t="s">
        <v>82</v>
      </c>
      <c r="D15" s="155" t="s">
        <v>88</v>
      </c>
      <c r="E15" s="157">
        <v>21</v>
      </c>
      <c r="F15" s="191" t="s">
        <v>24</v>
      </c>
      <c r="G15" s="159">
        <v>15</v>
      </c>
      <c r="H15" s="157">
        <v>21</v>
      </c>
      <c r="I15" s="191" t="s">
        <v>24</v>
      </c>
      <c r="J15" s="159">
        <v>14</v>
      </c>
      <c r="K15" s="157"/>
      <c r="L15" s="191" t="s">
        <v>24</v>
      </c>
      <c r="M15" s="159"/>
      <c r="N15" s="188">
        <f t="shared" si="0"/>
        <v>42</v>
      </c>
      <c r="O15" s="189">
        <f t="shared" si="1"/>
        <v>29</v>
      </c>
      <c r="P15" s="190">
        <f t="shared" si="2"/>
        <v>2</v>
      </c>
      <c r="Q15" s="191">
        <f t="shared" si="3"/>
        <v>0</v>
      </c>
      <c r="R15" s="194">
        <f t="shared" si="4"/>
        <v>1</v>
      </c>
      <c r="S15" s="193">
        <f t="shared" si="4"/>
        <v>0</v>
      </c>
      <c r="T15" s="166"/>
    </row>
    <row r="16" spans="2:20" ht="30" customHeight="1">
      <c r="B16" s="154" t="s">
        <v>18</v>
      </c>
      <c r="C16" s="155" t="s">
        <v>55</v>
      </c>
      <c r="D16" s="155" t="s">
        <v>87</v>
      </c>
      <c r="E16" s="157">
        <v>21</v>
      </c>
      <c r="F16" s="191" t="s">
        <v>24</v>
      </c>
      <c r="G16" s="159">
        <v>18</v>
      </c>
      <c r="H16" s="157">
        <v>18</v>
      </c>
      <c r="I16" s="191" t="s">
        <v>24</v>
      </c>
      <c r="J16" s="159">
        <v>21</v>
      </c>
      <c r="K16" s="157">
        <v>13</v>
      </c>
      <c r="L16" s="191" t="s">
        <v>24</v>
      </c>
      <c r="M16" s="159">
        <v>21</v>
      </c>
      <c r="N16" s="188">
        <f t="shared" si="0"/>
        <v>52</v>
      </c>
      <c r="O16" s="189">
        <f t="shared" si="1"/>
        <v>60</v>
      </c>
      <c r="P16" s="190">
        <f t="shared" si="2"/>
        <v>1</v>
      </c>
      <c r="Q16" s="191">
        <f t="shared" si="3"/>
        <v>2</v>
      </c>
      <c r="R16" s="194">
        <f t="shared" si="4"/>
        <v>0</v>
      </c>
      <c r="S16" s="193">
        <f t="shared" si="4"/>
        <v>1</v>
      </c>
      <c r="T16" s="166"/>
    </row>
    <row r="17" spans="2:20" ht="30" customHeight="1" thickBot="1">
      <c r="B17" s="168"/>
      <c r="C17" s="169"/>
      <c r="D17" s="169"/>
      <c r="E17" s="170"/>
      <c r="F17" s="171" t="s">
        <v>24</v>
      </c>
      <c r="G17" s="172"/>
      <c r="H17" s="170"/>
      <c r="I17" s="171" t="s">
        <v>24</v>
      </c>
      <c r="J17" s="172"/>
      <c r="K17" s="170"/>
      <c r="L17" s="171" t="s">
        <v>24</v>
      </c>
      <c r="M17" s="172"/>
      <c r="N17" s="195">
        <f t="shared" si="0"/>
        <v>0</v>
      </c>
      <c r="O17" s="196">
        <f t="shared" si="1"/>
        <v>0</v>
      </c>
      <c r="P17" s="197">
        <f t="shared" si="2"/>
        <v>0</v>
      </c>
      <c r="Q17" s="171">
        <f t="shared" si="3"/>
        <v>0</v>
      </c>
      <c r="R17" s="198">
        <f t="shared" si="4"/>
        <v>0</v>
      </c>
      <c r="S17" s="199">
        <f t="shared" si="4"/>
        <v>0</v>
      </c>
      <c r="T17" s="178"/>
    </row>
    <row r="18" spans="2:20" ht="34.5" customHeight="1" thickBot="1">
      <c r="B18" s="179" t="s">
        <v>8</v>
      </c>
      <c r="C18" s="225" t="str">
        <f>IF(R18&gt;S18,D4,IF(S18&gt;R18,D5,"remíza"))</f>
        <v>TJ Sokol Doubravka A</v>
      </c>
      <c r="D18" s="225"/>
      <c r="E18" s="225"/>
      <c r="F18" s="225"/>
      <c r="G18" s="225"/>
      <c r="H18" s="225"/>
      <c r="I18" s="225"/>
      <c r="J18" s="225"/>
      <c r="K18" s="225"/>
      <c r="L18" s="225"/>
      <c r="M18" s="225"/>
      <c r="N18" s="200">
        <f aca="true" t="shared" si="5" ref="N18:S18">SUM(N9:N17)</f>
        <v>379</v>
      </c>
      <c r="O18" s="201">
        <f t="shared" si="5"/>
        <v>352</v>
      </c>
      <c r="P18" s="200">
        <f t="shared" si="5"/>
        <v>13</v>
      </c>
      <c r="Q18" s="202">
        <f t="shared" si="5"/>
        <v>7</v>
      </c>
      <c r="R18" s="200">
        <f t="shared" si="5"/>
        <v>6</v>
      </c>
      <c r="S18" s="201">
        <f t="shared" si="5"/>
        <v>2</v>
      </c>
      <c r="T18" s="183"/>
    </row>
    <row r="19" spans="2:20" ht="15">
      <c r="B19" s="33"/>
      <c r="C19" s="37"/>
      <c r="D19" s="37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184" t="s">
        <v>9</v>
      </c>
    </row>
    <row r="20" spans="2:20" ht="12.75">
      <c r="B20" s="55" t="s">
        <v>10</v>
      </c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</row>
    <row r="21" spans="2:20" ht="12.75"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</row>
    <row r="22" spans="2:20" ht="19.5" customHeight="1">
      <c r="B22" s="30" t="s">
        <v>11</v>
      </c>
      <c r="C22" s="185"/>
      <c r="D22" s="185"/>
      <c r="E22" s="185"/>
      <c r="F22" s="185"/>
      <c r="G22" s="185"/>
      <c r="H22" s="185"/>
      <c r="I22" s="185"/>
      <c r="J22" s="185"/>
      <c r="K22" s="185"/>
      <c r="L22" s="185"/>
      <c r="M22" s="185"/>
      <c r="N22" s="185"/>
      <c r="O22" s="185"/>
      <c r="P22" s="185"/>
      <c r="Q22" s="185"/>
      <c r="R22" s="185"/>
      <c r="S22" s="185"/>
      <c r="T22" s="185"/>
    </row>
    <row r="23" spans="2:20" ht="19.5" customHeight="1">
      <c r="B23" s="31"/>
      <c r="C23" s="186"/>
      <c r="D23" s="186"/>
      <c r="E23" s="186"/>
      <c r="F23" s="186"/>
      <c r="G23" s="186"/>
      <c r="H23" s="186"/>
      <c r="I23" s="186"/>
      <c r="J23" s="186"/>
      <c r="K23" s="186"/>
      <c r="L23" s="186"/>
      <c r="M23" s="186"/>
      <c r="N23" s="186"/>
      <c r="O23" s="186"/>
      <c r="P23" s="186"/>
      <c r="Q23" s="186"/>
      <c r="R23" s="186"/>
      <c r="S23" s="186"/>
      <c r="T23" s="186"/>
    </row>
    <row r="24" spans="2:20" ht="12.75"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</row>
    <row r="25" spans="2:21" ht="12.75">
      <c r="B25" s="32" t="s">
        <v>12</v>
      </c>
      <c r="C25" s="37"/>
      <c r="D25" s="56"/>
      <c r="E25" s="32" t="s">
        <v>13</v>
      </c>
      <c r="F25" s="32"/>
      <c r="G25" s="32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2"/>
    </row>
    <row r="26" spans="2:21" ht="12.75">
      <c r="B26" s="4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2:21" ht="12.75">
      <c r="B27" s="4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2:21" ht="12.75">
      <c r="B28" s="4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2:21" ht="12.75">
      <c r="B29" s="3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2:21" ht="12.75">
      <c r="B30" s="4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</sheetData>
  <sheetProtection password="CC26" sheet="1" objects="1" scenarios="1"/>
  <mergeCells count="19">
    <mergeCell ref="B2:T2"/>
    <mergeCell ref="D3:P3"/>
    <mergeCell ref="Q3:R3"/>
    <mergeCell ref="S3:T3"/>
    <mergeCell ref="D4:P4"/>
    <mergeCell ref="Q4:R4"/>
    <mergeCell ref="S4:T4"/>
    <mergeCell ref="S5:T5"/>
    <mergeCell ref="D6:P6"/>
    <mergeCell ref="E7:M7"/>
    <mergeCell ref="N7:O7"/>
    <mergeCell ref="P7:Q7"/>
    <mergeCell ref="R7:S7"/>
    <mergeCell ref="E8:G8"/>
    <mergeCell ref="H8:J8"/>
    <mergeCell ref="K8:M8"/>
    <mergeCell ref="C18:M18"/>
    <mergeCell ref="D5:P5"/>
    <mergeCell ref="Q5:R5"/>
  </mergeCells>
  <printOptions horizontalCentered="1"/>
  <pageMargins left="0" right="0" top="0.6694444444444444" bottom="0.39375" header="0.5118055555555555" footer="0.5118055555555555"/>
  <pageSetup fitToHeight="1" fitToWidth="1"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30"/>
  <sheetViews>
    <sheetView zoomScale="90" zoomScaleNormal="90" zoomScalePageLayoutView="0" workbookViewId="0" topLeftCell="A1">
      <selection activeCell="A1" sqref="A1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thickBot="1">
      <c r="B2" s="226" t="s">
        <v>0</v>
      </c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  <c r="Q2" s="226"/>
      <c r="R2" s="226"/>
      <c r="S2" s="226"/>
      <c r="T2" s="226"/>
    </row>
    <row r="3" spans="2:20" ht="19.5" customHeight="1" thickBot="1">
      <c r="B3" s="5" t="s">
        <v>1</v>
      </c>
      <c r="C3" s="43"/>
      <c r="D3" s="227" t="s">
        <v>69</v>
      </c>
      <c r="E3" s="228"/>
      <c r="F3" s="228"/>
      <c r="G3" s="228"/>
      <c r="H3" s="228"/>
      <c r="I3" s="228"/>
      <c r="J3" s="228"/>
      <c r="K3" s="228"/>
      <c r="L3" s="228"/>
      <c r="M3" s="228"/>
      <c r="N3" s="228"/>
      <c r="O3" s="228"/>
      <c r="P3" s="229"/>
      <c r="Q3" s="230" t="s">
        <v>43</v>
      </c>
      <c r="R3" s="231"/>
      <c r="S3" s="227" t="s">
        <v>70</v>
      </c>
      <c r="T3" s="232"/>
    </row>
    <row r="4" spans="2:20" ht="19.5" customHeight="1" thickTop="1">
      <c r="B4" s="6" t="s">
        <v>3</v>
      </c>
      <c r="C4" s="7"/>
      <c r="D4" s="233" t="s">
        <v>29</v>
      </c>
      <c r="E4" s="234"/>
      <c r="F4" s="234"/>
      <c r="G4" s="234"/>
      <c r="H4" s="234"/>
      <c r="I4" s="234"/>
      <c r="J4" s="234"/>
      <c r="K4" s="234"/>
      <c r="L4" s="234"/>
      <c r="M4" s="234"/>
      <c r="N4" s="234"/>
      <c r="O4" s="234"/>
      <c r="P4" s="235"/>
      <c r="Q4" s="236" t="s">
        <v>14</v>
      </c>
      <c r="R4" s="237"/>
      <c r="S4" s="238" t="s">
        <v>169</v>
      </c>
      <c r="T4" s="239"/>
    </row>
    <row r="5" spans="2:20" ht="19.5" customHeight="1">
      <c r="B5" s="6" t="s">
        <v>4</v>
      </c>
      <c r="C5" s="44"/>
      <c r="D5" s="242" t="s">
        <v>53</v>
      </c>
      <c r="E5" s="243"/>
      <c r="F5" s="243"/>
      <c r="G5" s="243"/>
      <c r="H5" s="243"/>
      <c r="I5" s="243"/>
      <c r="J5" s="243"/>
      <c r="K5" s="243"/>
      <c r="L5" s="243"/>
      <c r="M5" s="243"/>
      <c r="N5" s="243"/>
      <c r="O5" s="243"/>
      <c r="P5" s="244"/>
      <c r="Q5" s="245" t="s">
        <v>2</v>
      </c>
      <c r="R5" s="246"/>
      <c r="S5" s="247" t="s">
        <v>110</v>
      </c>
      <c r="T5" s="248"/>
    </row>
    <row r="6" spans="2:20" ht="19.5" customHeight="1" thickBot="1">
      <c r="B6" s="8" t="s">
        <v>5</v>
      </c>
      <c r="C6" s="9"/>
      <c r="D6" s="249" t="s">
        <v>134</v>
      </c>
      <c r="E6" s="250"/>
      <c r="F6" s="250"/>
      <c r="G6" s="250"/>
      <c r="H6" s="250"/>
      <c r="I6" s="250"/>
      <c r="J6" s="250"/>
      <c r="K6" s="250"/>
      <c r="L6" s="250"/>
      <c r="M6" s="250"/>
      <c r="N6" s="250"/>
      <c r="O6" s="250"/>
      <c r="P6" s="251"/>
      <c r="Q6" s="45"/>
      <c r="R6" s="46"/>
      <c r="S6" s="83" t="s">
        <v>58</v>
      </c>
      <c r="T6" s="38" t="s">
        <v>27</v>
      </c>
    </row>
    <row r="7" spans="2:20" ht="24.75" customHeight="1">
      <c r="B7" s="10"/>
      <c r="C7" s="11" t="str">
        <f>D4</f>
        <v>BKV Plzeň</v>
      </c>
      <c r="D7" s="11" t="str">
        <f>D5</f>
        <v>USK Plzeň</v>
      </c>
      <c r="E7" s="252" t="s">
        <v>6</v>
      </c>
      <c r="F7" s="253"/>
      <c r="G7" s="253"/>
      <c r="H7" s="253"/>
      <c r="I7" s="253"/>
      <c r="J7" s="253"/>
      <c r="K7" s="253"/>
      <c r="L7" s="253"/>
      <c r="M7" s="254"/>
      <c r="N7" s="255" t="s">
        <v>15</v>
      </c>
      <c r="O7" s="256"/>
      <c r="P7" s="255" t="s">
        <v>16</v>
      </c>
      <c r="Q7" s="256"/>
      <c r="R7" s="255" t="s">
        <v>17</v>
      </c>
      <c r="S7" s="256"/>
      <c r="T7" s="36" t="s">
        <v>7</v>
      </c>
    </row>
    <row r="8" spans="2:20" ht="9.75" customHeight="1" thickBot="1">
      <c r="B8" s="12"/>
      <c r="C8" s="13"/>
      <c r="D8" s="14"/>
      <c r="E8" s="15">
        <v>1</v>
      </c>
      <c r="F8" s="15"/>
      <c r="G8" s="15"/>
      <c r="H8" s="15">
        <v>2</v>
      </c>
      <c r="I8" s="15"/>
      <c r="J8" s="15"/>
      <c r="K8" s="15">
        <v>3</v>
      </c>
      <c r="L8" s="16"/>
      <c r="M8" s="17"/>
      <c r="N8" s="47"/>
      <c r="O8" s="48"/>
      <c r="P8" s="47"/>
      <c r="Q8" s="48"/>
      <c r="R8" s="47"/>
      <c r="S8" s="48"/>
      <c r="T8" s="49"/>
    </row>
    <row r="9" spans="2:20" ht="30" customHeight="1" thickTop="1">
      <c r="B9" s="18" t="s">
        <v>26</v>
      </c>
      <c r="C9" s="50" t="s">
        <v>112</v>
      </c>
      <c r="D9" s="51" t="s">
        <v>170</v>
      </c>
      <c r="E9" s="39">
        <v>22</v>
      </c>
      <c r="F9" s="20" t="s">
        <v>24</v>
      </c>
      <c r="G9" s="40">
        <v>20</v>
      </c>
      <c r="H9" s="39">
        <v>21</v>
      </c>
      <c r="I9" s="20" t="s">
        <v>24</v>
      </c>
      <c r="J9" s="40">
        <v>23</v>
      </c>
      <c r="K9" s="39">
        <v>21</v>
      </c>
      <c r="L9" s="20" t="s">
        <v>24</v>
      </c>
      <c r="M9" s="40">
        <v>18</v>
      </c>
      <c r="N9" s="22">
        <f aca="true" t="shared" si="0" ref="N9:N17">E9+H9+K9</f>
        <v>64</v>
      </c>
      <c r="O9" s="23">
        <f aca="true" t="shared" si="1" ref="O9:O17">G9+J9+M9</f>
        <v>61</v>
      </c>
      <c r="P9" s="24">
        <f aca="true" t="shared" si="2" ref="P9:P17">IF(E9&gt;G9,1,0)+IF(H9&gt;J9,1,0)+IF(K9&gt;M9,1,0)</f>
        <v>2</v>
      </c>
      <c r="Q9" s="19">
        <f aca="true" t="shared" si="3" ref="Q9:Q17">IF(E9&lt;G9,1,0)+IF(H9&lt;J9,1,0)+IF(K9&lt;M9,1,0)</f>
        <v>1</v>
      </c>
      <c r="R9" s="34">
        <f>IF(P9=2,1,0)</f>
        <v>1</v>
      </c>
      <c r="S9" s="21">
        <f>IF(Q9=2,1,0)</f>
        <v>0</v>
      </c>
      <c r="T9" s="52"/>
    </row>
    <row r="10" spans="2:20" ht="30" customHeight="1">
      <c r="B10" s="18" t="s">
        <v>23</v>
      </c>
      <c r="C10" s="50" t="s">
        <v>171</v>
      </c>
      <c r="D10" s="50" t="s">
        <v>172</v>
      </c>
      <c r="E10" s="39">
        <v>21</v>
      </c>
      <c r="F10" s="19" t="s">
        <v>24</v>
      </c>
      <c r="G10" s="40">
        <v>16</v>
      </c>
      <c r="H10" s="39">
        <v>21</v>
      </c>
      <c r="I10" s="19" t="s">
        <v>24</v>
      </c>
      <c r="J10" s="40">
        <v>19</v>
      </c>
      <c r="K10" s="39"/>
      <c r="L10" s="19" t="s">
        <v>24</v>
      </c>
      <c r="M10" s="40"/>
      <c r="N10" s="22">
        <f t="shared" si="0"/>
        <v>42</v>
      </c>
      <c r="O10" s="23">
        <f t="shared" si="1"/>
        <v>35</v>
      </c>
      <c r="P10" s="24">
        <f t="shared" si="2"/>
        <v>2</v>
      </c>
      <c r="Q10" s="19">
        <f t="shared" si="3"/>
        <v>0</v>
      </c>
      <c r="R10" s="35">
        <f aca="true" t="shared" si="4" ref="R10:S17">IF(P10=2,1,0)</f>
        <v>1</v>
      </c>
      <c r="S10" s="21">
        <f t="shared" si="4"/>
        <v>0</v>
      </c>
      <c r="T10" s="52"/>
    </row>
    <row r="11" spans="2:20" ht="30" customHeight="1">
      <c r="B11" s="18" t="s">
        <v>22</v>
      </c>
      <c r="C11" s="50" t="s">
        <v>139</v>
      </c>
      <c r="D11" s="50" t="s">
        <v>173</v>
      </c>
      <c r="E11" s="39">
        <v>21</v>
      </c>
      <c r="F11" s="19" t="s">
        <v>24</v>
      </c>
      <c r="G11" s="40">
        <v>12</v>
      </c>
      <c r="H11" s="39">
        <v>21</v>
      </c>
      <c r="I11" s="19" t="s">
        <v>24</v>
      </c>
      <c r="J11" s="40">
        <v>18</v>
      </c>
      <c r="K11" s="39"/>
      <c r="L11" s="19" t="s">
        <v>24</v>
      </c>
      <c r="M11" s="40"/>
      <c r="N11" s="22">
        <f t="shared" si="0"/>
        <v>42</v>
      </c>
      <c r="O11" s="23">
        <f t="shared" si="1"/>
        <v>30</v>
      </c>
      <c r="P11" s="24">
        <f t="shared" si="2"/>
        <v>2</v>
      </c>
      <c r="Q11" s="19">
        <f t="shared" si="3"/>
        <v>0</v>
      </c>
      <c r="R11" s="35">
        <f t="shared" si="4"/>
        <v>1</v>
      </c>
      <c r="S11" s="21">
        <f t="shared" si="4"/>
        <v>0</v>
      </c>
      <c r="T11" s="52"/>
    </row>
    <row r="12" spans="2:20" ht="30" customHeight="1">
      <c r="B12" s="18" t="s">
        <v>21</v>
      </c>
      <c r="C12" s="50" t="s">
        <v>174</v>
      </c>
      <c r="D12" s="50" t="s">
        <v>175</v>
      </c>
      <c r="E12" s="39">
        <v>18</v>
      </c>
      <c r="F12" s="19" t="s">
        <v>24</v>
      </c>
      <c r="G12" s="40">
        <v>21</v>
      </c>
      <c r="H12" s="39">
        <v>16</v>
      </c>
      <c r="I12" s="19" t="s">
        <v>24</v>
      </c>
      <c r="J12" s="40">
        <v>21</v>
      </c>
      <c r="K12" s="39"/>
      <c r="L12" s="19" t="s">
        <v>24</v>
      </c>
      <c r="M12" s="40"/>
      <c r="N12" s="22">
        <f t="shared" si="0"/>
        <v>34</v>
      </c>
      <c r="O12" s="23">
        <f t="shared" si="1"/>
        <v>42</v>
      </c>
      <c r="P12" s="24">
        <f t="shared" si="2"/>
        <v>0</v>
      </c>
      <c r="Q12" s="19">
        <f t="shared" si="3"/>
        <v>2</v>
      </c>
      <c r="R12" s="35">
        <f t="shared" si="4"/>
        <v>0</v>
      </c>
      <c r="S12" s="21">
        <f t="shared" si="4"/>
        <v>1</v>
      </c>
      <c r="T12" s="52"/>
    </row>
    <row r="13" spans="2:20" ht="30" customHeight="1">
      <c r="B13" s="18" t="s">
        <v>20</v>
      </c>
      <c r="C13" s="50" t="s">
        <v>30</v>
      </c>
      <c r="D13" s="50" t="s">
        <v>90</v>
      </c>
      <c r="E13" s="39">
        <v>18</v>
      </c>
      <c r="F13" s="19" t="s">
        <v>24</v>
      </c>
      <c r="G13" s="40">
        <v>21</v>
      </c>
      <c r="H13" s="39">
        <v>9</v>
      </c>
      <c r="I13" s="19" t="s">
        <v>24</v>
      </c>
      <c r="J13" s="40">
        <v>21</v>
      </c>
      <c r="K13" s="39"/>
      <c r="L13" s="19" t="s">
        <v>24</v>
      </c>
      <c r="M13" s="40"/>
      <c r="N13" s="22">
        <f t="shared" si="0"/>
        <v>27</v>
      </c>
      <c r="O13" s="23">
        <f t="shared" si="1"/>
        <v>42</v>
      </c>
      <c r="P13" s="24">
        <f t="shared" si="2"/>
        <v>0</v>
      </c>
      <c r="Q13" s="19">
        <f t="shared" si="3"/>
        <v>2</v>
      </c>
      <c r="R13" s="35">
        <f t="shared" si="4"/>
        <v>0</v>
      </c>
      <c r="S13" s="21">
        <f t="shared" si="4"/>
        <v>1</v>
      </c>
      <c r="T13" s="52"/>
    </row>
    <row r="14" spans="2:20" ht="30" customHeight="1">
      <c r="B14" s="18" t="s">
        <v>19</v>
      </c>
      <c r="C14" s="50" t="s">
        <v>45</v>
      </c>
      <c r="D14" s="50" t="s">
        <v>89</v>
      </c>
      <c r="E14" s="39">
        <v>21</v>
      </c>
      <c r="F14" s="19" t="s">
        <v>24</v>
      </c>
      <c r="G14" s="40">
        <v>14</v>
      </c>
      <c r="H14" s="39">
        <v>23</v>
      </c>
      <c r="I14" s="19" t="s">
        <v>24</v>
      </c>
      <c r="J14" s="40">
        <v>21</v>
      </c>
      <c r="K14" s="39"/>
      <c r="L14" s="19" t="s">
        <v>24</v>
      </c>
      <c r="M14" s="40"/>
      <c r="N14" s="22">
        <f t="shared" si="0"/>
        <v>44</v>
      </c>
      <c r="O14" s="23">
        <f t="shared" si="1"/>
        <v>35</v>
      </c>
      <c r="P14" s="24">
        <f t="shared" si="2"/>
        <v>2</v>
      </c>
      <c r="Q14" s="19">
        <f t="shared" si="3"/>
        <v>0</v>
      </c>
      <c r="R14" s="35">
        <f t="shared" si="4"/>
        <v>1</v>
      </c>
      <c r="S14" s="21">
        <f t="shared" si="4"/>
        <v>0</v>
      </c>
      <c r="T14" s="52"/>
    </row>
    <row r="15" spans="2:20" ht="30" customHeight="1">
      <c r="B15" s="18" t="s">
        <v>25</v>
      </c>
      <c r="C15" s="50" t="s">
        <v>83</v>
      </c>
      <c r="D15" s="50" t="s">
        <v>88</v>
      </c>
      <c r="E15" s="39">
        <v>14</v>
      </c>
      <c r="F15" s="19" t="s">
        <v>24</v>
      </c>
      <c r="G15" s="40">
        <v>21</v>
      </c>
      <c r="H15" s="39">
        <v>13</v>
      </c>
      <c r="I15" s="19" t="s">
        <v>24</v>
      </c>
      <c r="J15" s="40">
        <v>21</v>
      </c>
      <c r="K15" s="39"/>
      <c r="L15" s="19" t="s">
        <v>24</v>
      </c>
      <c r="M15" s="40"/>
      <c r="N15" s="22">
        <f>E15+H15+K15</f>
        <v>27</v>
      </c>
      <c r="O15" s="23">
        <f>G15+J15+M15</f>
        <v>42</v>
      </c>
      <c r="P15" s="24">
        <f>IF(E15&gt;G15,1,0)+IF(H15&gt;J15,1,0)+IF(K15&gt;M15,1,0)</f>
        <v>0</v>
      </c>
      <c r="Q15" s="19">
        <f>IF(E15&lt;G15,1,0)+IF(H15&lt;J15,1,0)+IF(K15&lt;M15,1,0)</f>
        <v>2</v>
      </c>
      <c r="R15" s="35">
        <f>IF(P15=2,1,0)</f>
        <v>0</v>
      </c>
      <c r="S15" s="21">
        <f>IF(Q15=2,1,0)</f>
        <v>1</v>
      </c>
      <c r="T15" s="52"/>
    </row>
    <row r="16" spans="2:20" ht="30" customHeight="1">
      <c r="B16" s="18" t="s">
        <v>18</v>
      </c>
      <c r="C16" s="50" t="s">
        <v>56</v>
      </c>
      <c r="D16" s="50" t="s">
        <v>87</v>
      </c>
      <c r="E16" s="39">
        <v>17</v>
      </c>
      <c r="F16" s="19" t="s">
        <v>24</v>
      </c>
      <c r="G16" s="40">
        <v>21</v>
      </c>
      <c r="H16" s="39">
        <v>12</v>
      </c>
      <c r="I16" s="19" t="s">
        <v>24</v>
      </c>
      <c r="J16" s="40">
        <v>21</v>
      </c>
      <c r="K16" s="39"/>
      <c r="L16" s="19" t="s">
        <v>24</v>
      </c>
      <c r="M16" s="40"/>
      <c r="N16" s="22">
        <f>E16+H16+K16</f>
        <v>29</v>
      </c>
      <c r="O16" s="23">
        <f>G16+J16+M16</f>
        <v>42</v>
      </c>
      <c r="P16" s="24">
        <f>IF(E16&gt;G16,1,0)+IF(H16&gt;J16,1,0)+IF(K16&gt;M16,1,0)</f>
        <v>0</v>
      </c>
      <c r="Q16" s="19">
        <f>IF(E16&lt;G16,1,0)+IF(H16&lt;J16,1,0)+IF(K16&lt;M16,1,0)</f>
        <v>2</v>
      </c>
      <c r="R16" s="35">
        <f>IF(P16=2,1,0)</f>
        <v>0</v>
      </c>
      <c r="S16" s="21">
        <f>IF(Q16=2,1,0)</f>
        <v>1</v>
      </c>
      <c r="T16" s="52"/>
    </row>
    <row r="17" spans="2:20" ht="30" customHeight="1" thickBot="1">
      <c r="B17" s="84" t="s">
        <v>168</v>
      </c>
      <c r="C17" s="85" t="s">
        <v>113</v>
      </c>
      <c r="D17" s="85" t="s">
        <v>166</v>
      </c>
      <c r="E17" s="86">
        <v>17</v>
      </c>
      <c r="F17" s="87" t="s">
        <v>24</v>
      </c>
      <c r="G17" s="88">
        <v>21</v>
      </c>
      <c r="H17" s="86">
        <v>12</v>
      </c>
      <c r="I17" s="87" t="s">
        <v>24</v>
      </c>
      <c r="J17" s="88">
        <v>21</v>
      </c>
      <c r="K17" s="86"/>
      <c r="L17" s="87" t="s">
        <v>24</v>
      </c>
      <c r="M17" s="88"/>
      <c r="N17" s="89">
        <f t="shared" si="0"/>
        <v>29</v>
      </c>
      <c r="O17" s="90">
        <f t="shared" si="1"/>
        <v>42</v>
      </c>
      <c r="P17" s="91">
        <f t="shared" si="2"/>
        <v>0</v>
      </c>
      <c r="Q17" s="87">
        <f t="shared" si="3"/>
        <v>2</v>
      </c>
      <c r="R17" s="92">
        <f t="shared" si="4"/>
        <v>0</v>
      </c>
      <c r="S17" s="93">
        <f t="shared" si="4"/>
        <v>1</v>
      </c>
      <c r="T17" s="94"/>
    </row>
    <row r="18" spans="2:20" ht="34.5" customHeight="1" thickBot="1">
      <c r="B18" s="53" t="s">
        <v>8</v>
      </c>
      <c r="C18" s="240" t="str">
        <f>IF(R18&gt;S18,D4,IF(S18&gt;R18,D5,"remíza"))</f>
        <v>USK Plzeň</v>
      </c>
      <c r="D18" s="240"/>
      <c r="E18" s="240"/>
      <c r="F18" s="240"/>
      <c r="G18" s="240"/>
      <c r="H18" s="240"/>
      <c r="I18" s="240"/>
      <c r="J18" s="240"/>
      <c r="K18" s="240"/>
      <c r="L18" s="240"/>
      <c r="M18" s="241"/>
      <c r="N18" s="25">
        <f aca="true" t="shared" si="5" ref="N18:S18">SUM(N9:N17)</f>
        <v>338</v>
      </c>
      <c r="O18" s="26">
        <f t="shared" si="5"/>
        <v>371</v>
      </c>
      <c r="P18" s="25">
        <f t="shared" si="5"/>
        <v>8</v>
      </c>
      <c r="Q18" s="27">
        <f t="shared" si="5"/>
        <v>11</v>
      </c>
      <c r="R18" s="25">
        <f t="shared" si="5"/>
        <v>4</v>
      </c>
      <c r="S18" s="26">
        <f t="shared" si="5"/>
        <v>5</v>
      </c>
      <c r="T18" s="54"/>
    </row>
    <row r="19" spans="2:20" ht="15">
      <c r="B19" s="33"/>
      <c r="C19" s="37"/>
      <c r="D19" s="37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9" t="s">
        <v>9</v>
      </c>
    </row>
    <row r="20" spans="2:20" ht="12.75">
      <c r="B20" s="55" t="s">
        <v>10</v>
      </c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</row>
    <row r="21" spans="2:20" ht="12.75"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</row>
    <row r="22" spans="2:20" ht="19.5" customHeight="1">
      <c r="B22" s="30" t="s">
        <v>11</v>
      </c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</row>
    <row r="23" spans="2:20" ht="19.5" customHeight="1">
      <c r="B23" s="31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</row>
    <row r="24" spans="2:20" ht="12.75"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</row>
    <row r="25" spans="2:21" ht="12.75">
      <c r="B25" s="32" t="s">
        <v>12</v>
      </c>
      <c r="C25" s="37"/>
      <c r="D25" s="56"/>
      <c r="E25" s="32" t="s">
        <v>13</v>
      </c>
      <c r="F25" s="32"/>
      <c r="G25" s="32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2"/>
    </row>
    <row r="26" spans="2:21" ht="12.75">
      <c r="B26" s="4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2:21" ht="12.75">
      <c r="B27" s="4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2:21" ht="12.75">
      <c r="B28" s="4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2:21" ht="12.75">
      <c r="B29" s="3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2:21" ht="12.75">
      <c r="B30" s="4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</sheetData>
  <sheetProtection password="CC26" sheet="1"/>
  <mergeCells count="16">
    <mergeCell ref="C18:M18"/>
    <mergeCell ref="D5:P5"/>
    <mergeCell ref="Q5:R5"/>
    <mergeCell ref="S5:T5"/>
    <mergeCell ref="D6:P6"/>
    <mergeCell ref="E7:M7"/>
    <mergeCell ref="N7:O7"/>
    <mergeCell ref="P7:Q7"/>
    <mergeCell ref="R7:S7"/>
    <mergeCell ref="B2:T2"/>
    <mergeCell ref="D3:P3"/>
    <mergeCell ref="Q3:R3"/>
    <mergeCell ref="S3:T3"/>
    <mergeCell ref="D4:P4"/>
    <mergeCell ref="Q4:R4"/>
    <mergeCell ref="S4:T4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30"/>
  <sheetViews>
    <sheetView zoomScale="90" zoomScaleNormal="90" workbookViewId="0" topLeftCell="A1">
      <selection activeCell="A1" sqref="A1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thickBot="1">
      <c r="B2" s="226" t="s">
        <v>0</v>
      </c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  <c r="Q2" s="226"/>
      <c r="R2" s="226"/>
      <c r="S2" s="226"/>
      <c r="T2" s="226"/>
    </row>
    <row r="3" spans="2:20" ht="19.5" customHeight="1" thickBot="1">
      <c r="B3" s="5" t="s">
        <v>1</v>
      </c>
      <c r="C3" s="43"/>
      <c r="D3" s="227" t="s">
        <v>69</v>
      </c>
      <c r="E3" s="228"/>
      <c r="F3" s="228"/>
      <c r="G3" s="228"/>
      <c r="H3" s="228"/>
      <c r="I3" s="228"/>
      <c r="J3" s="228"/>
      <c r="K3" s="228"/>
      <c r="L3" s="228"/>
      <c r="M3" s="228"/>
      <c r="N3" s="228"/>
      <c r="O3" s="228"/>
      <c r="P3" s="229"/>
      <c r="Q3" s="230" t="s">
        <v>43</v>
      </c>
      <c r="R3" s="231"/>
      <c r="S3" s="227" t="s">
        <v>70</v>
      </c>
      <c r="T3" s="232"/>
    </row>
    <row r="4" spans="2:20" ht="19.5" customHeight="1" thickTop="1">
      <c r="B4" s="6" t="s">
        <v>3</v>
      </c>
      <c r="C4" s="7"/>
      <c r="D4" s="233" t="s">
        <v>54</v>
      </c>
      <c r="E4" s="234"/>
      <c r="F4" s="234"/>
      <c r="G4" s="234"/>
      <c r="H4" s="234"/>
      <c r="I4" s="234"/>
      <c r="J4" s="234"/>
      <c r="K4" s="234"/>
      <c r="L4" s="234"/>
      <c r="M4" s="234"/>
      <c r="N4" s="234"/>
      <c r="O4" s="234"/>
      <c r="P4" s="235"/>
      <c r="Q4" s="236" t="s">
        <v>14</v>
      </c>
      <c r="R4" s="237"/>
      <c r="S4" s="238" t="s">
        <v>177</v>
      </c>
      <c r="T4" s="239"/>
    </row>
    <row r="5" spans="2:20" ht="19.5" customHeight="1">
      <c r="B5" s="6" t="s">
        <v>4</v>
      </c>
      <c r="C5" s="44"/>
      <c r="D5" s="242" t="s">
        <v>29</v>
      </c>
      <c r="E5" s="243"/>
      <c r="F5" s="243"/>
      <c r="G5" s="243"/>
      <c r="H5" s="243"/>
      <c r="I5" s="243"/>
      <c r="J5" s="243"/>
      <c r="K5" s="243"/>
      <c r="L5" s="243"/>
      <c r="M5" s="243"/>
      <c r="N5" s="243"/>
      <c r="O5" s="243"/>
      <c r="P5" s="244"/>
      <c r="Q5" s="245" t="s">
        <v>2</v>
      </c>
      <c r="R5" s="246"/>
      <c r="S5" s="247" t="s">
        <v>119</v>
      </c>
      <c r="T5" s="248"/>
    </row>
    <row r="6" spans="2:20" ht="19.5" customHeight="1" thickBot="1">
      <c r="B6" s="8" t="s">
        <v>5</v>
      </c>
      <c r="C6" s="9"/>
      <c r="D6" s="249" t="s">
        <v>120</v>
      </c>
      <c r="E6" s="250"/>
      <c r="F6" s="250"/>
      <c r="G6" s="250"/>
      <c r="H6" s="250"/>
      <c r="I6" s="250"/>
      <c r="J6" s="250"/>
      <c r="K6" s="250"/>
      <c r="L6" s="250"/>
      <c r="M6" s="250"/>
      <c r="N6" s="250"/>
      <c r="O6" s="250"/>
      <c r="P6" s="251"/>
      <c r="Q6" s="45"/>
      <c r="R6" s="46"/>
      <c r="S6" s="83" t="s">
        <v>58</v>
      </c>
      <c r="T6" s="38" t="s">
        <v>27</v>
      </c>
    </row>
    <row r="7" spans="2:20" ht="24.75" customHeight="1">
      <c r="B7" s="10"/>
      <c r="C7" s="11" t="str">
        <f>D4</f>
        <v>TJ Jiskra Nejdek</v>
      </c>
      <c r="D7" s="11" t="str">
        <f>D5</f>
        <v>BKV Plzeň</v>
      </c>
      <c r="E7" s="252" t="s">
        <v>6</v>
      </c>
      <c r="F7" s="253"/>
      <c r="G7" s="253"/>
      <c r="H7" s="253"/>
      <c r="I7" s="253"/>
      <c r="J7" s="253"/>
      <c r="K7" s="253"/>
      <c r="L7" s="253"/>
      <c r="M7" s="254"/>
      <c r="N7" s="255" t="s">
        <v>15</v>
      </c>
      <c r="O7" s="256"/>
      <c r="P7" s="255" t="s">
        <v>16</v>
      </c>
      <c r="Q7" s="256"/>
      <c r="R7" s="255" t="s">
        <v>17</v>
      </c>
      <c r="S7" s="256"/>
      <c r="T7" s="36" t="s">
        <v>7</v>
      </c>
    </row>
    <row r="8" spans="2:20" ht="9.75" customHeight="1" thickBot="1">
      <c r="B8" s="12"/>
      <c r="C8" s="13"/>
      <c r="D8" s="14"/>
      <c r="E8" s="15">
        <v>1</v>
      </c>
      <c r="F8" s="15"/>
      <c r="G8" s="15"/>
      <c r="H8" s="15">
        <v>2</v>
      </c>
      <c r="I8" s="15"/>
      <c r="J8" s="15"/>
      <c r="K8" s="15">
        <v>3</v>
      </c>
      <c r="L8" s="16"/>
      <c r="M8" s="17"/>
      <c r="N8" s="47"/>
      <c r="O8" s="48"/>
      <c r="P8" s="47"/>
      <c r="Q8" s="48"/>
      <c r="R8" s="47"/>
      <c r="S8" s="48"/>
      <c r="T8" s="49"/>
    </row>
    <row r="9" spans="2:20" ht="30" customHeight="1" thickTop="1">
      <c r="B9" s="18" t="s">
        <v>26</v>
      </c>
      <c r="C9" s="50" t="s">
        <v>178</v>
      </c>
      <c r="D9" s="51" t="s">
        <v>179</v>
      </c>
      <c r="E9" s="39">
        <v>21</v>
      </c>
      <c r="F9" s="20" t="s">
        <v>24</v>
      </c>
      <c r="G9" s="40">
        <v>17</v>
      </c>
      <c r="H9" s="39">
        <v>21</v>
      </c>
      <c r="I9" s="20" t="s">
        <v>24</v>
      </c>
      <c r="J9" s="40">
        <v>12</v>
      </c>
      <c r="K9" s="39"/>
      <c r="L9" s="20" t="s">
        <v>24</v>
      </c>
      <c r="M9" s="40"/>
      <c r="N9" s="22">
        <f aca="true" t="shared" si="0" ref="N9:N17">E9+H9+K9</f>
        <v>42</v>
      </c>
      <c r="O9" s="23">
        <f aca="true" t="shared" si="1" ref="O9:O17">G9+J9+M9</f>
        <v>29</v>
      </c>
      <c r="P9" s="24">
        <f aca="true" t="shared" si="2" ref="P9:P17">IF(E9&gt;G9,1,0)+IF(H9&gt;J9,1,0)+IF(K9&gt;M9,1,0)</f>
        <v>2</v>
      </c>
      <c r="Q9" s="19">
        <f aca="true" t="shared" si="3" ref="Q9:Q17">IF(E9&lt;G9,1,0)+IF(H9&lt;J9,1,0)+IF(K9&lt;M9,1,0)</f>
        <v>0</v>
      </c>
      <c r="R9" s="34">
        <f>IF(P9=2,1,0)</f>
        <v>1</v>
      </c>
      <c r="S9" s="21">
        <f>IF(Q9=2,1,0)</f>
        <v>0</v>
      </c>
      <c r="T9" s="52"/>
    </row>
    <row r="10" spans="2:20" ht="30" customHeight="1">
      <c r="B10" s="18" t="s">
        <v>23</v>
      </c>
      <c r="C10" s="50" t="s">
        <v>180</v>
      </c>
      <c r="D10" s="50" t="s">
        <v>181</v>
      </c>
      <c r="E10" s="39">
        <v>21</v>
      </c>
      <c r="F10" s="19" t="s">
        <v>24</v>
      </c>
      <c r="G10" s="40">
        <v>14</v>
      </c>
      <c r="H10" s="39">
        <v>22</v>
      </c>
      <c r="I10" s="19" t="s">
        <v>24</v>
      </c>
      <c r="J10" s="40">
        <v>20</v>
      </c>
      <c r="K10" s="39"/>
      <c r="L10" s="19" t="s">
        <v>24</v>
      </c>
      <c r="M10" s="40"/>
      <c r="N10" s="22">
        <f t="shared" si="0"/>
        <v>43</v>
      </c>
      <c r="O10" s="23">
        <f t="shared" si="1"/>
        <v>34</v>
      </c>
      <c r="P10" s="24">
        <f t="shared" si="2"/>
        <v>2</v>
      </c>
      <c r="Q10" s="19">
        <f t="shared" si="3"/>
        <v>0</v>
      </c>
      <c r="R10" s="35">
        <f aca="true" t="shared" si="4" ref="R10:S17">IF(P10=2,1,0)</f>
        <v>1</v>
      </c>
      <c r="S10" s="21">
        <f t="shared" si="4"/>
        <v>0</v>
      </c>
      <c r="T10" s="52"/>
    </row>
    <row r="11" spans="2:20" ht="30" customHeight="1">
      <c r="B11" s="18" t="s">
        <v>22</v>
      </c>
      <c r="C11" s="50" t="s">
        <v>182</v>
      </c>
      <c r="D11" s="50" t="s">
        <v>183</v>
      </c>
      <c r="E11" s="39">
        <v>21</v>
      </c>
      <c r="F11" s="19" t="s">
        <v>24</v>
      </c>
      <c r="G11" s="40">
        <v>15</v>
      </c>
      <c r="H11" s="39">
        <v>21</v>
      </c>
      <c r="I11" s="19" t="s">
        <v>24</v>
      </c>
      <c r="J11" s="40">
        <v>16</v>
      </c>
      <c r="K11" s="39"/>
      <c r="L11" s="19" t="s">
        <v>24</v>
      </c>
      <c r="M11" s="40"/>
      <c r="N11" s="22">
        <f t="shared" si="0"/>
        <v>42</v>
      </c>
      <c r="O11" s="23">
        <f t="shared" si="1"/>
        <v>31</v>
      </c>
      <c r="P11" s="24">
        <f t="shared" si="2"/>
        <v>2</v>
      </c>
      <c r="Q11" s="19">
        <f t="shared" si="3"/>
        <v>0</v>
      </c>
      <c r="R11" s="35">
        <f t="shared" si="4"/>
        <v>1</v>
      </c>
      <c r="S11" s="21">
        <f t="shared" si="4"/>
        <v>0</v>
      </c>
      <c r="T11" s="52"/>
    </row>
    <row r="12" spans="2:20" ht="30" customHeight="1">
      <c r="B12" s="18" t="s">
        <v>21</v>
      </c>
      <c r="C12" s="50" t="s">
        <v>184</v>
      </c>
      <c r="D12" s="50" t="s">
        <v>185</v>
      </c>
      <c r="E12" s="39">
        <v>21</v>
      </c>
      <c r="F12" s="19" t="s">
        <v>24</v>
      </c>
      <c r="G12" s="40">
        <v>19</v>
      </c>
      <c r="H12" s="39">
        <v>19</v>
      </c>
      <c r="I12" s="19" t="s">
        <v>24</v>
      </c>
      <c r="J12" s="40">
        <v>21</v>
      </c>
      <c r="K12" s="39">
        <v>21</v>
      </c>
      <c r="L12" s="19" t="s">
        <v>24</v>
      </c>
      <c r="M12" s="40">
        <v>16</v>
      </c>
      <c r="N12" s="22">
        <f t="shared" si="0"/>
        <v>61</v>
      </c>
      <c r="O12" s="23">
        <f t="shared" si="1"/>
        <v>56</v>
      </c>
      <c r="P12" s="24">
        <f t="shared" si="2"/>
        <v>2</v>
      </c>
      <c r="Q12" s="19">
        <f t="shared" si="3"/>
        <v>1</v>
      </c>
      <c r="R12" s="35">
        <f t="shared" si="4"/>
        <v>1</v>
      </c>
      <c r="S12" s="21">
        <f t="shared" si="4"/>
        <v>0</v>
      </c>
      <c r="T12" s="52"/>
    </row>
    <row r="13" spans="2:20" ht="30" customHeight="1">
      <c r="B13" s="18" t="s">
        <v>20</v>
      </c>
      <c r="C13" s="50" t="s">
        <v>142</v>
      </c>
      <c r="D13" s="50" t="s">
        <v>45</v>
      </c>
      <c r="E13" s="39">
        <v>22</v>
      </c>
      <c r="F13" s="19" t="s">
        <v>24</v>
      </c>
      <c r="G13" s="40">
        <v>20</v>
      </c>
      <c r="H13" s="39">
        <v>20</v>
      </c>
      <c r="I13" s="19" t="s">
        <v>24</v>
      </c>
      <c r="J13" s="40">
        <v>22</v>
      </c>
      <c r="K13" s="39">
        <v>27</v>
      </c>
      <c r="L13" s="19" t="s">
        <v>24</v>
      </c>
      <c r="M13" s="40">
        <v>29</v>
      </c>
      <c r="N13" s="22">
        <f t="shared" si="0"/>
        <v>69</v>
      </c>
      <c r="O13" s="23">
        <f t="shared" si="1"/>
        <v>71</v>
      </c>
      <c r="P13" s="24">
        <f t="shared" si="2"/>
        <v>1</v>
      </c>
      <c r="Q13" s="19">
        <f t="shared" si="3"/>
        <v>2</v>
      </c>
      <c r="R13" s="35">
        <f t="shared" si="4"/>
        <v>0</v>
      </c>
      <c r="S13" s="21">
        <f t="shared" si="4"/>
        <v>1</v>
      </c>
      <c r="T13" s="52"/>
    </row>
    <row r="14" spans="2:20" ht="30" customHeight="1">
      <c r="B14" s="18" t="s">
        <v>19</v>
      </c>
      <c r="C14" s="50" t="s">
        <v>106</v>
      </c>
      <c r="D14" s="50" t="s">
        <v>56</v>
      </c>
      <c r="E14" s="39">
        <v>21</v>
      </c>
      <c r="F14" s="19" t="s">
        <v>24</v>
      </c>
      <c r="G14" s="40">
        <v>14</v>
      </c>
      <c r="H14" s="39">
        <v>21</v>
      </c>
      <c r="I14" s="19" t="s">
        <v>24</v>
      </c>
      <c r="J14" s="40">
        <v>12</v>
      </c>
      <c r="K14" s="39"/>
      <c r="L14" s="19" t="s">
        <v>24</v>
      </c>
      <c r="M14" s="40"/>
      <c r="N14" s="22">
        <f t="shared" si="0"/>
        <v>42</v>
      </c>
      <c r="O14" s="23">
        <f t="shared" si="1"/>
        <v>26</v>
      </c>
      <c r="P14" s="24">
        <f t="shared" si="2"/>
        <v>2</v>
      </c>
      <c r="Q14" s="19">
        <f t="shared" si="3"/>
        <v>0</v>
      </c>
      <c r="R14" s="35">
        <f t="shared" si="4"/>
        <v>1</v>
      </c>
      <c r="S14" s="21">
        <f t="shared" si="4"/>
        <v>0</v>
      </c>
      <c r="T14" s="52"/>
    </row>
    <row r="15" spans="2:20" ht="30" customHeight="1">
      <c r="B15" s="18" t="s">
        <v>25</v>
      </c>
      <c r="C15" s="50" t="s">
        <v>107</v>
      </c>
      <c r="D15" s="50" t="s">
        <v>83</v>
      </c>
      <c r="E15" s="39">
        <v>21</v>
      </c>
      <c r="F15" s="19" t="s">
        <v>24</v>
      </c>
      <c r="G15" s="40">
        <v>17</v>
      </c>
      <c r="H15" s="39">
        <v>21</v>
      </c>
      <c r="I15" s="19" t="s">
        <v>24</v>
      </c>
      <c r="J15" s="40">
        <v>18</v>
      </c>
      <c r="K15" s="39"/>
      <c r="L15" s="19" t="s">
        <v>24</v>
      </c>
      <c r="M15" s="40"/>
      <c r="N15" s="22">
        <f>E15+H15+K15</f>
        <v>42</v>
      </c>
      <c r="O15" s="23">
        <f>G15+J15+M15</f>
        <v>35</v>
      </c>
      <c r="P15" s="24">
        <f>IF(E15&gt;G15,1,0)+IF(H15&gt;J15,1,0)+IF(K15&gt;M15,1,0)</f>
        <v>2</v>
      </c>
      <c r="Q15" s="19">
        <f>IF(E15&lt;G15,1,0)+IF(H15&lt;J15,1,0)+IF(K15&lt;M15,1,0)</f>
        <v>0</v>
      </c>
      <c r="R15" s="35">
        <f>IF(P15=2,1,0)</f>
        <v>1</v>
      </c>
      <c r="S15" s="21">
        <f>IF(Q15=2,1,0)</f>
        <v>0</v>
      </c>
      <c r="T15" s="52"/>
    </row>
    <row r="16" spans="2:20" ht="30" customHeight="1">
      <c r="B16" s="18" t="s">
        <v>18</v>
      </c>
      <c r="C16" s="50" t="s">
        <v>108</v>
      </c>
      <c r="D16" s="50" t="s">
        <v>86</v>
      </c>
      <c r="E16" s="39">
        <v>21</v>
      </c>
      <c r="F16" s="19" t="s">
        <v>24</v>
      </c>
      <c r="G16" s="40">
        <v>19</v>
      </c>
      <c r="H16" s="39">
        <v>21</v>
      </c>
      <c r="I16" s="19" t="s">
        <v>24</v>
      </c>
      <c r="J16" s="40">
        <v>19</v>
      </c>
      <c r="K16" s="39"/>
      <c r="L16" s="19" t="s">
        <v>24</v>
      </c>
      <c r="M16" s="40"/>
      <c r="N16" s="22">
        <f>E16+H16+K16</f>
        <v>42</v>
      </c>
      <c r="O16" s="23">
        <f>G16+J16+M16</f>
        <v>38</v>
      </c>
      <c r="P16" s="24">
        <f>IF(E16&gt;G16,1,0)+IF(H16&gt;J16,1,0)+IF(K16&gt;M16,1,0)</f>
        <v>2</v>
      </c>
      <c r="Q16" s="19">
        <f>IF(E16&lt;G16,1,0)+IF(H16&lt;J16,1,0)+IF(K16&lt;M16,1,0)</f>
        <v>0</v>
      </c>
      <c r="R16" s="35">
        <f>IF(P16=2,1,0)</f>
        <v>1</v>
      </c>
      <c r="S16" s="21">
        <f>IF(Q16=2,1,0)</f>
        <v>0</v>
      </c>
      <c r="T16" s="52"/>
    </row>
    <row r="17" spans="2:20" ht="30" customHeight="1" thickBot="1">
      <c r="B17" s="84"/>
      <c r="C17" s="85"/>
      <c r="D17" s="85"/>
      <c r="E17" s="86"/>
      <c r="F17" s="87" t="s">
        <v>24</v>
      </c>
      <c r="G17" s="88"/>
      <c r="H17" s="86"/>
      <c r="I17" s="87" t="s">
        <v>24</v>
      </c>
      <c r="J17" s="88"/>
      <c r="K17" s="86"/>
      <c r="L17" s="87" t="s">
        <v>24</v>
      </c>
      <c r="M17" s="88"/>
      <c r="N17" s="89">
        <f t="shared" si="0"/>
        <v>0</v>
      </c>
      <c r="O17" s="90">
        <f t="shared" si="1"/>
        <v>0</v>
      </c>
      <c r="P17" s="91">
        <f t="shared" si="2"/>
        <v>0</v>
      </c>
      <c r="Q17" s="87">
        <f t="shared" si="3"/>
        <v>0</v>
      </c>
      <c r="R17" s="92">
        <f t="shared" si="4"/>
        <v>0</v>
      </c>
      <c r="S17" s="93">
        <f t="shared" si="4"/>
        <v>0</v>
      </c>
      <c r="T17" s="94"/>
    </row>
    <row r="18" spans="2:20" ht="34.5" customHeight="1" thickBot="1">
      <c r="B18" s="53" t="s">
        <v>8</v>
      </c>
      <c r="C18" s="240" t="str">
        <f>IF(R18&gt;S18,D4,IF(S18&gt;R18,D5,"remíza"))</f>
        <v>TJ Jiskra Nejdek</v>
      </c>
      <c r="D18" s="240"/>
      <c r="E18" s="240"/>
      <c r="F18" s="240"/>
      <c r="G18" s="240"/>
      <c r="H18" s="240"/>
      <c r="I18" s="240"/>
      <c r="J18" s="240"/>
      <c r="K18" s="240"/>
      <c r="L18" s="240"/>
      <c r="M18" s="241"/>
      <c r="N18" s="25">
        <f aca="true" t="shared" si="5" ref="N18:S18">SUM(N9:N17)</f>
        <v>383</v>
      </c>
      <c r="O18" s="26">
        <f t="shared" si="5"/>
        <v>320</v>
      </c>
      <c r="P18" s="25">
        <f t="shared" si="5"/>
        <v>15</v>
      </c>
      <c r="Q18" s="27">
        <f t="shared" si="5"/>
        <v>3</v>
      </c>
      <c r="R18" s="25">
        <f t="shared" si="5"/>
        <v>7</v>
      </c>
      <c r="S18" s="26">
        <f t="shared" si="5"/>
        <v>1</v>
      </c>
      <c r="T18" s="54"/>
    </row>
    <row r="19" spans="2:20" ht="15">
      <c r="B19" s="33"/>
      <c r="C19" s="37"/>
      <c r="D19" s="37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9" t="s">
        <v>9</v>
      </c>
    </row>
    <row r="20" spans="2:20" ht="12.75">
      <c r="B20" s="55" t="s">
        <v>10</v>
      </c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</row>
    <row r="21" spans="2:20" ht="12.75"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</row>
    <row r="22" spans="2:20" ht="19.5" customHeight="1">
      <c r="B22" s="30" t="s">
        <v>11</v>
      </c>
      <c r="C22" s="41" t="s">
        <v>186</v>
      </c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</row>
    <row r="23" spans="2:20" ht="19.5" customHeight="1">
      <c r="B23" s="31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</row>
    <row r="24" spans="2:20" ht="12.75"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</row>
    <row r="25" spans="2:21" ht="12.75">
      <c r="B25" s="32" t="s">
        <v>12</v>
      </c>
      <c r="C25" s="37"/>
      <c r="D25" s="56"/>
      <c r="E25" s="32" t="s">
        <v>13</v>
      </c>
      <c r="F25" s="32"/>
      <c r="G25" s="32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2"/>
    </row>
    <row r="26" spans="2:21" ht="12.75">
      <c r="B26" s="4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2:21" ht="12.75">
      <c r="B27" s="4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2:21" ht="12.75">
      <c r="B28" s="4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2:21" ht="12.75">
      <c r="B29" s="3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2:21" ht="12.75">
      <c r="B30" s="4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</sheetData>
  <sheetProtection password="CC26" sheet="1"/>
  <mergeCells count="16">
    <mergeCell ref="C18:M18"/>
    <mergeCell ref="D5:P5"/>
    <mergeCell ref="Q5:R5"/>
    <mergeCell ref="S5:T5"/>
    <mergeCell ref="D6:P6"/>
    <mergeCell ref="E7:M7"/>
    <mergeCell ref="N7:O7"/>
    <mergeCell ref="P7:Q7"/>
    <mergeCell ref="R7:S7"/>
    <mergeCell ref="B2:T2"/>
    <mergeCell ref="D3:P3"/>
    <mergeCell ref="Q3:R3"/>
    <mergeCell ref="S3:T3"/>
    <mergeCell ref="D4:P4"/>
    <mergeCell ref="Q4:R4"/>
    <mergeCell ref="S4:T4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30"/>
  <sheetViews>
    <sheetView zoomScale="90" zoomScaleNormal="90" workbookViewId="0" topLeftCell="A1">
      <selection activeCell="A1" sqref="A1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thickBot="1">
      <c r="B2" s="226" t="s">
        <v>0</v>
      </c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  <c r="Q2" s="226"/>
      <c r="R2" s="226"/>
      <c r="S2" s="226"/>
      <c r="T2" s="226"/>
    </row>
    <row r="3" spans="2:20" ht="19.5" customHeight="1" thickBot="1">
      <c r="B3" s="5" t="s">
        <v>1</v>
      </c>
      <c r="C3" s="43"/>
      <c r="D3" s="227" t="s">
        <v>69</v>
      </c>
      <c r="E3" s="228"/>
      <c r="F3" s="228"/>
      <c r="G3" s="228"/>
      <c r="H3" s="228"/>
      <c r="I3" s="228"/>
      <c r="J3" s="228"/>
      <c r="K3" s="228"/>
      <c r="L3" s="228"/>
      <c r="M3" s="228"/>
      <c r="N3" s="228"/>
      <c r="O3" s="228"/>
      <c r="P3" s="229"/>
      <c r="Q3" s="230" t="s">
        <v>43</v>
      </c>
      <c r="R3" s="231"/>
      <c r="S3" s="227" t="s">
        <v>70</v>
      </c>
      <c r="T3" s="232"/>
    </row>
    <row r="4" spans="2:20" ht="19.5" customHeight="1" thickTop="1">
      <c r="B4" s="6" t="s">
        <v>3</v>
      </c>
      <c r="C4" s="7"/>
      <c r="D4" s="233" t="s">
        <v>53</v>
      </c>
      <c r="E4" s="234"/>
      <c r="F4" s="234"/>
      <c r="G4" s="234"/>
      <c r="H4" s="234"/>
      <c r="I4" s="234"/>
      <c r="J4" s="234"/>
      <c r="K4" s="234"/>
      <c r="L4" s="234"/>
      <c r="M4" s="234"/>
      <c r="N4" s="234"/>
      <c r="O4" s="234"/>
      <c r="P4" s="235"/>
      <c r="Q4" s="236" t="s">
        <v>14</v>
      </c>
      <c r="R4" s="237"/>
      <c r="S4" s="238" t="s">
        <v>163</v>
      </c>
      <c r="T4" s="239"/>
    </row>
    <row r="5" spans="2:20" ht="19.5" customHeight="1">
      <c r="B5" s="6" t="s">
        <v>4</v>
      </c>
      <c r="C5" s="44"/>
      <c r="D5" s="242" t="s">
        <v>44</v>
      </c>
      <c r="E5" s="243"/>
      <c r="F5" s="243"/>
      <c r="G5" s="243"/>
      <c r="H5" s="243"/>
      <c r="I5" s="243"/>
      <c r="J5" s="243"/>
      <c r="K5" s="243"/>
      <c r="L5" s="243"/>
      <c r="M5" s="243"/>
      <c r="N5" s="243"/>
      <c r="O5" s="243"/>
      <c r="P5" s="244"/>
      <c r="Q5" s="245" t="s">
        <v>2</v>
      </c>
      <c r="R5" s="246"/>
      <c r="S5" s="247" t="s">
        <v>99</v>
      </c>
      <c r="T5" s="248"/>
    </row>
    <row r="6" spans="2:20" ht="19.5" customHeight="1" thickBot="1">
      <c r="B6" s="8" t="s">
        <v>5</v>
      </c>
      <c r="C6" s="9"/>
      <c r="D6" s="249" t="s">
        <v>101</v>
      </c>
      <c r="E6" s="250"/>
      <c r="F6" s="250"/>
      <c r="G6" s="250"/>
      <c r="H6" s="250"/>
      <c r="I6" s="250"/>
      <c r="J6" s="250"/>
      <c r="K6" s="250"/>
      <c r="L6" s="250"/>
      <c r="M6" s="250"/>
      <c r="N6" s="250"/>
      <c r="O6" s="250"/>
      <c r="P6" s="251"/>
      <c r="Q6" s="45"/>
      <c r="R6" s="46"/>
      <c r="S6" s="83" t="s">
        <v>41</v>
      </c>
      <c r="T6" s="38" t="s">
        <v>27</v>
      </c>
    </row>
    <row r="7" spans="2:20" ht="24.75" customHeight="1">
      <c r="B7" s="10"/>
      <c r="C7" s="11" t="str">
        <f>D4</f>
        <v>USK Plzeň</v>
      </c>
      <c r="D7" s="11" t="str">
        <f>D5</f>
        <v>TJ Sokol Doubravka A</v>
      </c>
      <c r="E7" s="252" t="s">
        <v>6</v>
      </c>
      <c r="F7" s="253"/>
      <c r="G7" s="253"/>
      <c r="H7" s="253"/>
      <c r="I7" s="253"/>
      <c r="J7" s="253"/>
      <c r="K7" s="253"/>
      <c r="L7" s="253"/>
      <c r="M7" s="254"/>
      <c r="N7" s="255" t="s">
        <v>15</v>
      </c>
      <c r="O7" s="256"/>
      <c r="P7" s="255" t="s">
        <v>16</v>
      </c>
      <c r="Q7" s="256"/>
      <c r="R7" s="255" t="s">
        <v>17</v>
      </c>
      <c r="S7" s="256"/>
      <c r="T7" s="36" t="s">
        <v>7</v>
      </c>
    </row>
    <row r="8" spans="2:20" ht="9.75" customHeight="1" thickBot="1">
      <c r="B8" s="12"/>
      <c r="C8" s="13"/>
      <c r="D8" s="14"/>
      <c r="E8" s="15">
        <v>1</v>
      </c>
      <c r="F8" s="15"/>
      <c r="G8" s="15"/>
      <c r="H8" s="15">
        <v>2</v>
      </c>
      <c r="I8" s="15"/>
      <c r="J8" s="15"/>
      <c r="K8" s="15">
        <v>3</v>
      </c>
      <c r="L8" s="16"/>
      <c r="M8" s="17"/>
      <c r="N8" s="47"/>
      <c r="O8" s="48"/>
      <c r="P8" s="47"/>
      <c r="Q8" s="48"/>
      <c r="R8" s="47"/>
      <c r="S8" s="48"/>
      <c r="T8" s="49"/>
    </row>
    <row r="9" spans="2:20" ht="30" customHeight="1" thickTop="1">
      <c r="B9" s="18" t="s">
        <v>26</v>
      </c>
      <c r="C9" s="50" t="s">
        <v>116</v>
      </c>
      <c r="D9" s="51" t="s">
        <v>72</v>
      </c>
      <c r="E9" s="39">
        <v>21</v>
      </c>
      <c r="F9" s="20" t="s">
        <v>24</v>
      </c>
      <c r="G9" s="40">
        <v>13</v>
      </c>
      <c r="H9" s="39">
        <v>21</v>
      </c>
      <c r="I9" s="20" t="s">
        <v>24</v>
      </c>
      <c r="J9" s="40">
        <v>19</v>
      </c>
      <c r="K9" s="39"/>
      <c r="L9" s="20" t="s">
        <v>24</v>
      </c>
      <c r="M9" s="40"/>
      <c r="N9" s="22">
        <f aca="true" t="shared" si="0" ref="N9:N17">E9+H9+K9</f>
        <v>42</v>
      </c>
      <c r="O9" s="23">
        <f aca="true" t="shared" si="1" ref="O9:O17">G9+J9+M9</f>
        <v>32</v>
      </c>
      <c r="P9" s="24">
        <f aca="true" t="shared" si="2" ref="P9:P17">IF(E9&gt;G9,1,0)+IF(H9&gt;J9,1,0)+IF(K9&gt;M9,1,0)</f>
        <v>2</v>
      </c>
      <c r="Q9" s="19">
        <f aca="true" t="shared" si="3" ref="Q9:Q17">IF(E9&lt;G9,1,0)+IF(H9&lt;J9,1,0)+IF(K9&lt;M9,1,0)</f>
        <v>0</v>
      </c>
      <c r="R9" s="34">
        <f>IF(P9=2,1,0)</f>
        <v>1</v>
      </c>
      <c r="S9" s="21">
        <f>IF(Q9=2,1,0)</f>
        <v>0</v>
      </c>
      <c r="T9" s="52"/>
    </row>
    <row r="10" spans="2:20" ht="30" customHeight="1">
      <c r="B10" s="18" t="s">
        <v>23</v>
      </c>
      <c r="C10" s="50" t="s">
        <v>158</v>
      </c>
      <c r="D10" s="50" t="s">
        <v>74</v>
      </c>
      <c r="E10" s="39">
        <v>21</v>
      </c>
      <c r="F10" s="19" t="s">
        <v>24</v>
      </c>
      <c r="G10" s="40">
        <v>14</v>
      </c>
      <c r="H10" s="39">
        <v>21</v>
      </c>
      <c r="I10" s="19" t="s">
        <v>24</v>
      </c>
      <c r="J10" s="40">
        <v>12</v>
      </c>
      <c r="K10" s="39"/>
      <c r="L10" s="19" t="s">
        <v>24</v>
      </c>
      <c r="M10" s="40"/>
      <c r="N10" s="22">
        <f t="shared" si="0"/>
        <v>42</v>
      </c>
      <c r="O10" s="23">
        <f t="shared" si="1"/>
        <v>26</v>
      </c>
      <c r="P10" s="24">
        <f t="shared" si="2"/>
        <v>2</v>
      </c>
      <c r="Q10" s="19">
        <f t="shared" si="3"/>
        <v>0</v>
      </c>
      <c r="R10" s="35">
        <f aca="true" t="shared" si="4" ref="R10:S17">IF(P10=2,1,0)</f>
        <v>1</v>
      </c>
      <c r="S10" s="21">
        <f t="shared" si="4"/>
        <v>0</v>
      </c>
      <c r="T10" s="52"/>
    </row>
    <row r="11" spans="2:20" ht="30" customHeight="1">
      <c r="B11" s="18" t="s">
        <v>22</v>
      </c>
      <c r="C11" s="50" t="s">
        <v>164</v>
      </c>
      <c r="D11" s="50" t="s">
        <v>165</v>
      </c>
      <c r="E11" s="39">
        <v>20</v>
      </c>
      <c r="F11" s="19" t="s">
        <v>24</v>
      </c>
      <c r="G11" s="40">
        <v>22</v>
      </c>
      <c r="H11" s="39">
        <v>16</v>
      </c>
      <c r="I11" s="19" t="s">
        <v>24</v>
      </c>
      <c r="J11" s="40">
        <v>21</v>
      </c>
      <c r="K11" s="39"/>
      <c r="L11" s="19" t="s">
        <v>24</v>
      </c>
      <c r="M11" s="40"/>
      <c r="N11" s="22">
        <f t="shared" si="0"/>
        <v>36</v>
      </c>
      <c r="O11" s="23">
        <f t="shared" si="1"/>
        <v>43</v>
      </c>
      <c r="P11" s="24">
        <f t="shared" si="2"/>
        <v>0</v>
      </c>
      <c r="Q11" s="19">
        <f t="shared" si="3"/>
        <v>2</v>
      </c>
      <c r="R11" s="35">
        <f t="shared" si="4"/>
        <v>0</v>
      </c>
      <c r="S11" s="21">
        <f t="shared" si="4"/>
        <v>1</v>
      </c>
      <c r="T11" s="52"/>
    </row>
    <row r="12" spans="2:20" ht="30" customHeight="1">
      <c r="B12" s="18" t="s">
        <v>21</v>
      </c>
      <c r="C12" s="50" t="s">
        <v>160</v>
      </c>
      <c r="D12" s="50" t="s">
        <v>78</v>
      </c>
      <c r="E12" s="39">
        <v>21</v>
      </c>
      <c r="F12" s="19" t="s">
        <v>24</v>
      </c>
      <c r="G12" s="40">
        <v>13</v>
      </c>
      <c r="H12" s="39">
        <v>21</v>
      </c>
      <c r="I12" s="19" t="s">
        <v>24</v>
      </c>
      <c r="J12" s="40">
        <v>12</v>
      </c>
      <c r="K12" s="39"/>
      <c r="L12" s="19" t="s">
        <v>24</v>
      </c>
      <c r="M12" s="40"/>
      <c r="N12" s="22">
        <f t="shared" si="0"/>
        <v>42</v>
      </c>
      <c r="O12" s="23">
        <f t="shared" si="1"/>
        <v>25</v>
      </c>
      <c r="P12" s="24">
        <f t="shared" si="2"/>
        <v>2</v>
      </c>
      <c r="Q12" s="19">
        <f t="shared" si="3"/>
        <v>0</v>
      </c>
      <c r="R12" s="35">
        <f t="shared" si="4"/>
        <v>1</v>
      </c>
      <c r="S12" s="21">
        <f t="shared" si="4"/>
        <v>0</v>
      </c>
      <c r="T12" s="52"/>
    </row>
    <row r="13" spans="2:20" ht="30" customHeight="1">
      <c r="B13" s="18" t="s">
        <v>20</v>
      </c>
      <c r="C13" s="50" t="s">
        <v>117</v>
      </c>
      <c r="D13" s="50" t="s">
        <v>80</v>
      </c>
      <c r="E13" s="39">
        <v>21</v>
      </c>
      <c r="F13" s="19" t="s">
        <v>24</v>
      </c>
      <c r="G13" s="40">
        <v>15</v>
      </c>
      <c r="H13" s="39">
        <v>21</v>
      </c>
      <c r="I13" s="19" t="s">
        <v>24</v>
      </c>
      <c r="J13" s="40">
        <v>14</v>
      </c>
      <c r="K13" s="39"/>
      <c r="L13" s="19" t="s">
        <v>24</v>
      </c>
      <c r="M13" s="40"/>
      <c r="N13" s="22">
        <f t="shared" si="0"/>
        <v>42</v>
      </c>
      <c r="O13" s="23">
        <f t="shared" si="1"/>
        <v>29</v>
      </c>
      <c r="P13" s="24">
        <f t="shared" si="2"/>
        <v>2</v>
      </c>
      <c r="Q13" s="19">
        <f t="shared" si="3"/>
        <v>0</v>
      </c>
      <c r="R13" s="35">
        <f t="shared" si="4"/>
        <v>1</v>
      </c>
      <c r="S13" s="21">
        <f t="shared" si="4"/>
        <v>0</v>
      </c>
      <c r="T13" s="52"/>
    </row>
    <row r="14" spans="2:20" ht="30" customHeight="1">
      <c r="B14" s="18" t="s">
        <v>19</v>
      </c>
      <c r="C14" s="50" t="s">
        <v>90</v>
      </c>
      <c r="D14" s="50" t="s">
        <v>81</v>
      </c>
      <c r="E14" s="39">
        <v>21</v>
      </c>
      <c r="F14" s="19" t="s">
        <v>24</v>
      </c>
      <c r="G14" s="40">
        <v>5</v>
      </c>
      <c r="H14" s="39">
        <v>21</v>
      </c>
      <c r="I14" s="19" t="s">
        <v>24</v>
      </c>
      <c r="J14" s="40">
        <v>8</v>
      </c>
      <c r="K14" s="39"/>
      <c r="L14" s="19" t="s">
        <v>24</v>
      </c>
      <c r="M14" s="40"/>
      <c r="N14" s="22">
        <f t="shared" si="0"/>
        <v>42</v>
      </c>
      <c r="O14" s="23">
        <f t="shared" si="1"/>
        <v>13</v>
      </c>
      <c r="P14" s="24">
        <f t="shared" si="2"/>
        <v>2</v>
      </c>
      <c r="Q14" s="19">
        <f t="shared" si="3"/>
        <v>0</v>
      </c>
      <c r="R14" s="35">
        <f t="shared" si="4"/>
        <v>1</v>
      </c>
      <c r="S14" s="21">
        <f t="shared" si="4"/>
        <v>0</v>
      </c>
      <c r="T14" s="52"/>
    </row>
    <row r="15" spans="2:20" ht="30" customHeight="1">
      <c r="B15" s="18" t="s">
        <v>25</v>
      </c>
      <c r="C15" s="50" t="s">
        <v>166</v>
      </c>
      <c r="D15" s="50" t="s">
        <v>151</v>
      </c>
      <c r="E15" s="39">
        <v>10</v>
      </c>
      <c r="F15" s="19" t="s">
        <v>24</v>
      </c>
      <c r="G15" s="40">
        <v>21</v>
      </c>
      <c r="H15" s="39">
        <v>9</v>
      </c>
      <c r="I15" s="19" t="s">
        <v>24</v>
      </c>
      <c r="J15" s="40">
        <v>21</v>
      </c>
      <c r="K15" s="39"/>
      <c r="L15" s="19" t="s">
        <v>24</v>
      </c>
      <c r="M15" s="40"/>
      <c r="N15" s="22">
        <f>E15+H15+K15</f>
        <v>19</v>
      </c>
      <c r="O15" s="23">
        <f>G15+J15+M15</f>
        <v>42</v>
      </c>
      <c r="P15" s="24">
        <f>IF(E15&gt;G15,1,0)+IF(H15&gt;J15,1,0)+IF(K15&gt;M15,1,0)</f>
        <v>0</v>
      </c>
      <c r="Q15" s="19">
        <f>IF(E15&lt;G15,1,0)+IF(H15&lt;J15,1,0)+IF(K15&lt;M15,1,0)</f>
        <v>2</v>
      </c>
      <c r="R15" s="35">
        <f>IF(P15=2,1,0)</f>
        <v>0</v>
      </c>
      <c r="S15" s="21">
        <f>IF(Q15=2,1,0)</f>
        <v>1</v>
      </c>
      <c r="T15" s="52"/>
    </row>
    <row r="16" spans="2:20" ht="30" customHeight="1">
      <c r="B16" s="18" t="s">
        <v>18</v>
      </c>
      <c r="C16" s="50" t="s">
        <v>89</v>
      </c>
      <c r="D16" s="50" t="s">
        <v>55</v>
      </c>
      <c r="E16" s="39">
        <v>13</v>
      </c>
      <c r="F16" s="19" t="s">
        <v>24</v>
      </c>
      <c r="G16" s="40">
        <v>21</v>
      </c>
      <c r="H16" s="39">
        <v>11</v>
      </c>
      <c r="I16" s="19" t="s">
        <v>24</v>
      </c>
      <c r="J16" s="40">
        <v>21</v>
      </c>
      <c r="K16" s="39"/>
      <c r="L16" s="19" t="s">
        <v>24</v>
      </c>
      <c r="M16" s="40"/>
      <c r="N16" s="22">
        <f>E16+H16+K16</f>
        <v>24</v>
      </c>
      <c r="O16" s="23">
        <f>G16+J16+M16</f>
        <v>42</v>
      </c>
      <c r="P16" s="24">
        <f>IF(E16&gt;G16,1,0)+IF(H16&gt;J16,1,0)+IF(K16&gt;M16,1,0)</f>
        <v>0</v>
      </c>
      <c r="Q16" s="19">
        <f>IF(E16&lt;G16,1,0)+IF(H16&lt;J16,1,0)+IF(K16&lt;M16,1,0)</f>
        <v>2</v>
      </c>
      <c r="R16" s="35">
        <f>IF(P16=2,1,0)</f>
        <v>0</v>
      </c>
      <c r="S16" s="21">
        <f>IF(Q16=2,1,0)</f>
        <v>1</v>
      </c>
      <c r="T16" s="52"/>
    </row>
    <row r="17" spans="2:20" ht="30" customHeight="1" thickBot="1">
      <c r="B17" s="84"/>
      <c r="C17" s="85"/>
      <c r="D17" s="85"/>
      <c r="E17" s="86"/>
      <c r="F17" s="87" t="s">
        <v>24</v>
      </c>
      <c r="G17" s="88"/>
      <c r="H17" s="86"/>
      <c r="I17" s="87" t="s">
        <v>24</v>
      </c>
      <c r="J17" s="88"/>
      <c r="K17" s="86"/>
      <c r="L17" s="87" t="s">
        <v>24</v>
      </c>
      <c r="M17" s="88"/>
      <c r="N17" s="89">
        <f t="shared" si="0"/>
        <v>0</v>
      </c>
      <c r="O17" s="90">
        <f t="shared" si="1"/>
        <v>0</v>
      </c>
      <c r="P17" s="91">
        <f t="shared" si="2"/>
        <v>0</v>
      </c>
      <c r="Q17" s="87">
        <f t="shared" si="3"/>
        <v>0</v>
      </c>
      <c r="R17" s="92">
        <f t="shared" si="4"/>
        <v>0</v>
      </c>
      <c r="S17" s="93">
        <f t="shared" si="4"/>
        <v>0</v>
      </c>
      <c r="T17" s="94"/>
    </row>
    <row r="18" spans="2:20" ht="34.5" customHeight="1" thickBot="1">
      <c r="B18" s="53" t="s">
        <v>8</v>
      </c>
      <c r="C18" s="240" t="str">
        <f>IF(R18&gt;S18,D4,IF(S18&gt;R18,D5,"remíza"))</f>
        <v>USK Plzeň</v>
      </c>
      <c r="D18" s="240"/>
      <c r="E18" s="240"/>
      <c r="F18" s="240"/>
      <c r="G18" s="240"/>
      <c r="H18" s="240"/>
      <c r="I18" s="240"/>
      <c r="J18" s="240"/>
      <c r="K18" s="240"/>
      <c r="L18" s="240"/>
      <c r="M18" s="241"/>
      <c r="N18" s="25">
        <f aca="true" t="shared" si="5" ref="N18:S18">SUM(N9:N17)</f>
        <v>289</v>
      </c>
      <c r="O18" s="26">
        <f t="shared" si="5"/>
        <v>252</v>
      </c>
      <c r="P18" s="25">
        <f t="shared" si="5"/>
        <v>10</v>
      </c>
      <c r="Q18" s="27">
        <f t="shared" si="5"/>
        <v>6</v>
      </c>
      <c r="R18" s="25">
        <f t="shared" si="5"/>
        <v>5</v>
      </c>
      <c r="S18" s="26">
        <f t="shared" si="5"/>
        <v>3</v>
      </c>
      <c r="T18" s="54"/>
    </row>
    <row r="19" spans="2:20" ht="15">
      <c r="B19" s="33"/>
      <c r="C19" s="37"/>
      <c r="D19" s="37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9" t="s">
        <v>9</v>
      </c>
    </row>
    <row r="20" spans="2:20" ht="12.75">
      <c r="B20" s="55" t="s">
        <v>10</v>
      </c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</row>
    <row r="21" spans="2:20" ht="12.75"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</row>
    <row r="22" spans="2:20" ht="19.5" customHeight="1">
      <c r="B22" s="30" t="s">
        <v>11</v>
      </c>
      <c r="C22" s="41" t="s">
        <v>167</v>
      </c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</row>
    <row r="23" spans="2:20" ht="19.5" customHeight="1">
      <c r="B23" s="31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</row>
    <row r="24" spans="2:20" ht="12.75"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</row>
    <row r="25" spans="2:21" ht="12.75">
      <c r="B25" s="32" t="s">
        <v>12</v>
      </c>
      <c r="C25" s="37"/>
      <c r="D25" s="56"/>
      <c r="E25" s="32" t="s">
        <v>13</v>
      </c>
      <c r="F25" s="32"/>
      <c r="G25" s="32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2"/>
    </row>
    <row r="26" spans="2:21" ht="12.75">
      <c r="B26" s="4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2:21" ht="12.75">
      <c r="B27" s="4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2:21" ht="12.75">
      <c r="B28" s="4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2:21" ht="12.75">
      <c r="B29" s="3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2:21" ht="12.75">
      <c r="B30" s="4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</sheetData>
  <sheetProtection password="CC26" sheet="1"/>
  <mergeCells count="16">
    <mergeCell ref="B2:T2"/>
    <mergeCell ref="D3:P3"/>
    <mergeCell ref="Q3:R3"/>
    <mergeCell ref="S3:T3"/>
    <mergeCell ref="D4:P4"/>
    <mergeCell ref="Q4:R4"/>
    <mergeCell ref="S4:T4"/>
    <mergeCell ref="C18:M18"/>
    <mergeCell ref="D5:P5"/>
    <mergeCell ref="Q5:R5"/>
    <mergeCell ref="S5:T5"/>
    <mergeCell ref="D6:P6"/>
    <mergeCell ref="E7:M7"/>
    <mergeCell ref="N7:O7"/>
    <mergeCell ref="P7:Q7"/>
    <mergeCell ref="R7:S7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30"/>
  <sheetViews>
    <sheetView zoomScale="90" zoomScaleNormal="90" workbookViewId="0" topLeftCell="A1">
      <selection activeCell="A1" sqref="A1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thickBot="1">
      <c r="B2" s="226" t="s">
        <v>0</v>
      </c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  <c r="Q2" s="226"/>
      <c r="R2" s="226"/>
      <c r="S2" s="226"/>
      <c r="T2" s="226"/>
    </row>
    <row r="3" spans="2:20" ht="19.5" customHeight="1" thickBot="1">
      <c r="B3" s="5" t="s">
        <v>1</v>
      </c>
      <c r="C3" s="43"/>
      <c r="D3" s="227" t="s">
        <v>69</v>
      </c>
      <c r="E3" s="228"/>
      <c r="F3" s="228"/>
      <c r="G3" s="228"/>
      <c r="H3" s="228"/>
      <c r="I3" s="228"/>
      <c r="J3" s="228"/>
      <c r="K3" s="228"/>
      <c r="L3" s="228"/>
      <c r="M3" s="228"/>
      <c r="N3" s="228"/>
      <c r="O3" s="228"/>
      <c r="P3" s="229"/>
      <c r="Q3" s="230" t="s">
        <v>43</v>
      </c>
      <c r="R3" s="231"/>
      <c r="S3" s="227" t="s">
        <v>70</v>
      </c>
      <c r="T3" s="232"/>
    </row>
    <row r="4" spans="2:20" ht="19.5" customHeight="1" thickTop="1">
      <c r="B4" s="6" t="s">
        <v>3</v>
      </c>
      <c r="C4" s="7"/>
      <c r="D4" s="233" t="s">
        <v>29</v>
      </c>
      <c r="E4" s="234"/>
      <c r="F4" s="234"/>
      <c r="G4" s="234"/>
      <c r="H4" s="234"/>
      <c r="I4" s="234"/>
      <c r="J4" s="234"/>
      <c r="K4" s="234"/>
      <c r="L4" s="234"/>
      <c r="M4" s="234"/>
      <c r="N4" s="234"/>
      <c r="O4" s="234"/>
      <c r="P4" s="235"/>
      <c r="Q4" s="236" t="s">
        <v>14</v>
      </c>
      <c r="R4" s="237"/>
      <c r="S4" s="238" t="s">
        <v>130</v>
      </c>
      <c r="T4" s="239"/>
    </row>
    <row r="5" spans="2:20" ht="19.5" customHeight="1">
      <c r="B5" s="6" t="s">
        <v>4</v>
      </c>
      <c r="C5" s="44"/>
      <c r="D5" s="242" t="s">
        <v>54</v>
      </c>
      <c r="E5" s="243"/>
      <c r="F5" s="243"/>
      <c r="G5" s="243"/>
      <c r="H5" s="243"/>
      <c r="I5" s="243"/>
      <c r="J5" s="243"/>
      <c r="K5" s="243"/>
      <c r="L5" s="243"/>
      <c r="M5" s="243"/>
      <c r="N5" s="243"/>
      <c r="O5" s="243"/>
      <c r="P5" s="244"/>
      <c r="Q5" s="245" t="s">
        <v>2</v>
      </c>
      <c r="R5" s="246"/>
      <c r="S5" s="247" t="s">
        <v>133</v>
      </c>
      <c r="T5" s="248"/>
    </row>
    <row r="6" spans="2:20" ht="19.5" customHeight="1" thickBot="1">
      <c r="B6" s="8" t="s">
        <v>5</v>
      </c>
      <c r="C6" s="9"/>
      <c r="D6" s="249" t="s">
        <v>134</v>
      </c>
      <c r="E6" s="250"/>
      <c r="F6" s="250"/>
      <c r="G6" s="250"/>
      <c r="H6" s="250"/>
      <c r="I6" s="250"/>
      <c r="J6" s="250"/>
      <c r="K6" s="250"/>
      <c r="L6" s="250"/>
      <c r="M6" s="250"/>
      <c r="N6" s="250"/>
      <c r="O6" s="250"/>
      <c r="P6" s="251"/>
      <c r="Q6" s="45"/>
      <c r="R6" s="46"/>
      <c r="S6" s="83" t="s">
        <v>41</v>
      </c>
      <c r="T6" s="38" t="s">
        <v>27</v>
      </c>
    </row>
    <row r="7" spans="2:20" ht="24.75" customHeight="1">
      <c r="B7" s="10"/>
      <c r="C7" s="11" t="str">
        <f>D4</f>
        <v>BKV Plzeň</v>
      </c>
      <c r="D7" s="11" t="str">
        <f>D5</f>
        <v>TJ Jiskra Nejdek</v>
      </c>
      <c r="E7" s="252" t="s">
        <v>6</v>
      </c>
      <c r="F7" s="253"/>
      <c r="G7" s="253"/>
      <c r="H7" s="253"/>
      <c r="I7" s="253"/>
      <c r="J7" s="253"/>
      <c r="K7" s="253"/>
      <c r="L7" s="253"/>
      <c r="M7" s="254"/>
      <c r="N7" s="255" t="s">
        <v>15</v>
      </c>
      <c r="O7" s="256"/>
      <c r="P7" s="255" t="s">
        <v>16</v>
      </c>
      <c r="Q7" s="256"/>
      <c r="R7" s="255" t="s">
        <v>17</v>
      </c>
      <c r="S7" s="256"/>
      <c r="T7" s="36" t="s">
        <v>7</v>
      </c>
    </row>
    <row r="8" spans="2:20" ht="9.75" customHeight="1" thickBot="1">
      <c r="B8" s="12"/>
      <c r="C8" s="13"/>
      <c r="D8" s="14"/>
      <c r="E8" s="15">
        <v>1</v>
      </c>
      <c r="F8" s="15"/>
      <c r="G8" s="15"/>
      <c r="H8" s="15">
        <v>2</v>
      </c>
      <c r="I8" s="15"/>
      <c r="J8" s="15"/>
      <c r="K8" s="15">
        <v>3</v>
      </c>
      <c r="L8" s="16"/>
      <c r="M8" s="17"/>
      <c r="N8" s="47"/>
      <c r="O8" s="48"/>
      <c r="P8" s="47"/>
      <c r="Q8" s="48"/>
      <c r="R8" s="47"/>
      <c r="S8" s="48"/>
      <c r="T8" s="49"/>
    </row>
    <row r="9" spans="2:20" ht="30" customHeight="1" thickTop="1">
      <c r="B9" s="18" t="s">
        <v>26</v>
      </c>
      <c r="C9" s="50" t="s">
        <v>135</v>
      </c>
      <c r="D9" s="51" t="s">
        <v>136</v>
      </c>
      <c r="E9" s="39">
        <v>17</v>
      </c>
      <c r="F9" s="20" t="s">
        <v>24</v>
      </c>
      <c r="G9" s="40">
        <v>21</v>
      </c>
      <c r="H9" s="39">
        <v>16</v>
      </c>
      <c r="I9" s="20" t="s">
        <v>24</v>
      </c>
      <c r="J9" s="40">
        <v>21</v>
      </c>
      <c r="K9" s="39"/>
      <c r="L9" s="20" t="s">
        <v>24</v>
      </c>
      <c r="M9" s="40"/>
      <c r="N9" s="22">
        <f aca="true" t="shared" si="0" ref="N9:N17">E9+H9+K9</f>
        <v>33</v>
      </c>
      <c r="O9" s="23">
        <f aca="true" t="shared" si="1" ref="O9:O17">G9+J9+M9</f>
        <v>42</v>
      </c>
      <c r="P9" s="24">
        <f aca="true" t="shared" si="2" ref="P9:P17">IF(E9&gt;G9,1,0)+IF(H9&gt;J9,1,0)+IF(K9&gt;M9,1,0)</f>
        <v>0</v>
      </c>
      <c r="Q9" s="19">
        <f aca="true" t="shared" si="3" ref="Q9:Q17">IF(E9&lt;G9,1,0)+IF(H9&lt;J9,1,0)+IF(K9&lt;M9,1,0)</f>
        <v>2</v>
      </c>
      <c r="R9" s="34">
        <f>IF(P9=2,1,0)</f>
        <v>0</v>
      </c>
      <c r="S9" s="21">
        <f>IF(Q9=2,1,0)</f>
        <v>1</v>
      </c>
      <c r="T9" s="52"/>
    </row>
    <row r="10" spans="2:20" ht="30" customHeight="1">
      <c r="B10" s="18" t="s">
        <v>23</v>
      </c>
      <c r="C10" s="50" t="s">
        <v>137</v>
      </c>
      <c r="D10" s="50" t="s">
        <v>138</v>
      </c>
      <c r="E10" s="39">
        <v>15</v>
      </c>
      <c r="F10" s="19" t="s">
        <v>24</v>
      </c>
      <c r="G10" s="40">
        <v>21</v>
      </c>
      <c r="H10" s="39">
        <v>16</v>
      </c>
      <c r="I10" s="19" t="s">
        <v>24</v>
      </c>
      <c r="J10" s="40">
        <v>21</v>
      </c>
      <c r="K10" s="39"/>
      <c r="L10" s="19" t="s">
        <v>24</v>
      </c>
      <c r="M10" s="40"/>
      <c r="N10" s="22">
        <f t="shared" si="0"/>
        <v>31</v>
      </c>
      <c r="O10" s="23">
        <f t="shared" si="1"/>
        <v>42</v>
      </c>
      <c r="P10" s="24">
        <f t="shared" si="2"/>
        <v>0</v>
      </c>
      <c r="Q10" s="19">
        <f t="shared" si="3"/>
        <v>2</v>
      </c>
      <c r="R10" s="35">
        <f aca="true" t="shared" si="4" ref="R10:S17">IF(P10=2,1,0)</f>
        <v>0</v>
      </c>
      <c r="S10" s="21">
        <f t="shared" si="4"/>
        <v>1</v>
      </c>
      <c r="T10" s="52"/>
    </row>
    <row r="11" spans="2:20" ht="30" customHeight="1">
      <c r="B11" s="18" t="s">
        <v>22</v>
      </c>
      <c r="C11" s="50" t="s">
        <v>139</v>
      </c>
      <c r="D11" s="50" t="s">
        <v>103</v>
      </c>
      <c r="E11" s="39">
        <v>21</v>
      </c>
      <c r="F11" s="19" t="s">
        <v>24</v>
      </c>
      <c r="G11" s="40">
        <v>0</v>
      </c>
      <c r="H11" s="39">
        <v>21</v>
      </c>
      <c r="I11" s="19" t="s">
        <v>24</v>
      </c>
      <c r="J11" s="40">
        <v>0</v>
      </c>
      <c r="K11" s="39"/>
      <c r="L11" s="19" t="s">
        <v>24</v>
      </c>
      <c r="M11" s="40"/>
      <c r="N11" s="22">
        <f t="shared" si="0"/>
        <v>42</v>
      </c>
      <c r="O11" s="23">
        <f t="shared" si="1"/>
        <v>0</v>
      </c>
      <c r="P11" s="24">
        <f t="shared" si="2"/>
        <v>2</v>
      </c>
      <c r="Q11" s="19">
        <f t="shared" si="3"/>
        <v>0</v>
      </c>
      <c r="R11" s="35">
        <f t="shared" si="4"/>
        <v>1</v>
      </c>
      <c r="S11" s="21">
        <f t="shared" si="4"/>
        <v>0</v>
      </c>
      <c r="T11" s="52"/>
    </row>
    <row r="12" spans="2:20" ht="30" customHeight="1">
      <c r="B12" s="18" t="s">
        <v>21</v>
      </c>
      <c r="C12" s="50" t="s">
        <v>140</v>
      </c>
      <c r="D12" s="50" t="s">
        <v>141</v>
      </c>
      <c r="E12" s="39">
        <v>14</v>
      </c>
      <c r="F12" s="19" t="s">
        <v>24</v>
      </c>
      <c r="G12" s="40">
        <v>15</v>
      </c>
      <c r="H12" s="39">
        <v>21</v>
      </c>
      <c r="I12" s="19" t="s">
        <v>24</v>
      </c>
      <c r="J12" s="40">
        <v>15</v>
      </c>
      <c r="K12" s="39">
        <v>17</v>
      </c>
      <c r="L12" s="19" t="s">
        <v>24</v>
      </c>
      <c r="M12" s="40">
        <v>21</v>
      </c>
      <c r="N12" s="22">
        <f t="shared" si="0"/>
        <v>52</v>
      </c>
      <c r="O12" s="23">
        <f t="shared" si="1"/>
        <v>51</v>
      </c>
      <c r="P12" s="24">
        <f t="shared" si="2"/>
        <v>1</v>
      </c>
      <c r="Q12" s="19">
        <f t="shared" si="3"/>
        <v>2</v>
      </c>
      <c r="R12" s="35">
        <f t="shared" si="4"/>
        <v>0</v>
      </c>
      <c r="S12" s="21">
        <f t="shared" si="4"/>
        <v>1</v>
      </c>
      <c r="T12" s="52"/>
    </row>
    <row r="13" spans="2:20" ht="30" customHeight="1">
      <c r="B13" s="18" t="s">
        <v>20</v>
      </c>
      <c r="C13" s="50" t="s">
        <v>45</v>
      </c>
      <c r="D13" s="50" t="s">
        <v>131</v>
      </c>
      <c r="E13" s="39">
        <v>21</v>
      </c>
      <c r="F13" s="19" t="s">
        <v>24</v>
      </c>
      <c r="G13" s="40">
        <v>16</v>
      </c>
      <c r="H13" s="39">
        <v>21</v>
      </c>
      <c r="I13" s="19" t="s">
        <v>24</v>
      </c>
      <c r="J13" s="40">
        <v>13</v>
      </c>
      <c r="K13" s="39"/>
      <c r="L13" s="19" t="s">
        <v>24</v>
      </c>
      <c r="M13" s="40"/>
      <c r="N13" s="22">
        <f t="shared" si="0"/>
        <v>42</v>
      </c>
      <c r="O13" s="23">
        <f t="shared" si="1"/>
        <v>29</v>
      </c>
      <c r="P13" s="24">
        <f t="shared" si="2"/>
        <v>2</v>
      </c>
      <c r="Q13" s="19">
        <f t="shared" si="3"/>
        <v>0</v>
      </c>
      <c r="R13" s="35">
        <f t="shared" si="4"/>
        <v>1</v>
      </c>
      <c r="S13" s="21">
        <f t="shared" si="4"/>
        <v>0</v>
      </c>
      <c r="T13" s="52"/>
    </row>
    <row r="14" spans="2:20" ht="30" customHeight="1">
      <c r="B14" s="18" t="s">
        <v>19</v>
      </c>
      <c r="C14" s="50" t="s">
        <v>56</v>
      </c>
      <c r="D14" s="50" t="s">
        <v>142</v>
      </c>
      <c r="E14" s="39">
        <v>18</v>
      </c>
      <c r="F14" s="19" t="s">
        <v>24</v>
      </c>
      <c r="G14" s="40">
        <v>21</v>
      </c>
      <c r="H14" s="39">
        <v>25</v>
      </c>
      <c r="I14" s="19" t="s">
        <v>24</v>
      </c>
      <c r="J14" s="40">
        <v>27</v>
      </c>
      <c r="K14" s="39"/>
      <c r="L14" s="19" t="s">
        <v>24</v>
      </c>
      <c r="M14" s="40"/>
      <c r="N14" s="22">
        <f t="shared" si="0"/>
        <v>43</v>
      </c>
      <c r="O14" s="23">
        <f t="shared" si="1"/>
        <v>48</v>
      </c>
      <c r="P14" s="24">
        <f t="shared" si="2"/>
        <v>0</v>
      </c>
      <c r="Q14" s="19">
        <f t="shared" si="3"/>
        <v>2</v>
      </c>
      <c r="R14" s="35">
        <f t="shared" si="4"/>
        <v>0</v>
      </c>
      <c r="S14" s="21">
        <f t="shared" si="4"/>
        <v>1</v>
      </c>
      <c r="T14" s="52"/>
    </row>
    <row r="15" spans="2:20" ht="30" customHeight="1">
      <c r="B15" s="18" t="s">
        <v>25</v>
      </c>
      <c r="C15" s="50" t="s">
        <v>83</v>
      </c>
      <c r="D15" s="50" t="s">
        <v>107</v>
      </c>
      <c r="E15" s="39">
        <v>16</v>
      </c>
      <c r="F15" s="19" t="s">
        <v>24</v>
      </c>
      <c r="G15" s="40">
        <v>21</v>
      </c>
      <c r="H15" s="39">
        <v>9</v>
      </c>
      <c r="I15" s="19" t="s">
        <v>24</v>
      </c>
      <c r="J15" s="40">
        <v>21</v>
      </c>
      <c r="K15" s="39"/>
      <c r="L15" s="19" t="s">
        <v>24</v>
      </c>
      <c r="M15" s="40"/>
      <c r="N15" s="22">
        <f>E15+H15+K15</f>
        <v>25</v>
      </c>
      <c r="O15" s="23">
        <f>G15+J15+M15</f>
        <v>42</v>
      </c>
      <c r="P15" s="24">
        <f>IF(E15&gt;G15,1,0)+IF(H15&gt;J15,1,0)+IF(K15&gt;M15,1,0)</f>
        <v>0</v>
      </c>
      <c r="Q15" s="19">
        <f>IF(E15&lt;G15,1,0)+IF(H15&lt;J15,1,0)+IF(K15&lt;M15,1,0)</f>
        <v>2</v>
      </c>
      <c r="R15" s="35">
        <f>IF(P15=2,1,0)</f>
        <v>0</v>
      </c>
      <c r="S15" s="21">
        <f>IF(Q15=2,1,0)</f>
        <v>1</v>
      </c>
      <c r="T15" s="52"/>
    </row>
    <row r="16" spans="2:20" ht="30" customHeight="1">
      <c r="B16" s="18" t="s">
        <v>18</v>
      </c>
      <c r="C16" s="50" t="s">
        <v>86</v>
      </c>
      <c r="D16" s="50" t="s">
        <v>106</v>
      </c>
      <c r="E16" s="39">
        <v>16</v>
      </c>
      <c r="F16" s="19" t="s">
        <v>24</v>
      </c>
      <c r="G16" s="40">
        <v>21</v>
      </c>
      <c r="H16" s="39">
        <v>16</v>
      </c>
      <c r="I16" s="19" t="s">
        <v>24</v>
      </c>
      <c r="J16" s="40">
        <v>21</v>
      </c>
      <c r="K16" s="39"/>
      <c r="L16" s="19" t="s">
        <v>24</v>
      </c>
      <c r="M16" s="40"/>
      <c r="N16" s="22">
        <f>E16+H16+K16</f>
        <v>32</v>
      </c>
      <c r="O16" s="23">
        <f>G16+J16+M16</f>
        <v>42</v>
      </c>
      <c r="P16" s="24">
        <f>IF(E16&gt;G16,1,0)+IF(H16&gt;J16,1,0)+IF(K16&gt;M16,1,0)</f>
        <v>0</v>
      </c>
      <c r="Q16" s="19">
        <f>IF(E16&lt;G16,1,0)+IF(H16&lt;J16,1,0)+IF(K16&lt;M16,1,0)</f>
        <v>2</v>
      </c>
      <c r="R16" s="35">
        <f>IF(P16=2,1,0)</f>
        <v>0</v>
      </c>
      <c r="S16" s="21">
        <f>IF(Q16=2,1,0)</f>
        <v>1</v>
      </c>
      <c r="T16" s="52"/>
    </row>
    <row r="17" spans="2:20" ht="30" customHeight="1" thickBot="1">
      <c r="B17" s="84"/>
      <c r="C17" s="85"/>
      <c r="D17" s="85"/>
      <c r="E17" s="86"/>
      <c r="F17" s="87" t="s">
        <v>24</v>
      </c>
      <c r="G17" s="88"/>
      <c r="H17" s="86"/>
      <c r="I17" s="87" t="s">
        <v>24</v>
      </c>
      <c r="J17" s="88"/>
      <c r="K17" s="86"/>
      <c r="L17" s="87" t="s">
        <v>24</v>
      </c>
      <c r="M17" s="88"/>
      <c r="N17" s="89">
        <f t="shared" si="0"/>
        <v>0</v>
      </c>
      <c r="O17" s="90">
        <f t="shared" si="1"/>
        <v>0</v>
      </c>
      <c r="P17" s="91">
        <f t="shared" si="2"/>
        <v>0</v>
      </c>
      <c r="Q17" s="87">
        <f t="shared" si="3"/>
        <v>0</v>
      </c>
      <c r="R17" s="92">
        <f t="shared" si="4"/>
        <v>0</v>
      </c>
      <c r="S17" s="93">
        <f t="shared" si="4"/>
        <v>0</v>
      </c>
      <c r="T17" s="94"/>
    </row>
    <row r="18" spans="2:20" ht="34.5" customHeight="1" thickBot="1">
      <c r="B18" s="53" t="s">
        <v>8</v>
      </c>
      <c r="C18" s="240" t="str">
        <f>IF(R18&gt;S18,D4,IF(S18&gt;R18,D5,"remíza"))</f>
        <v>TJ Jiskra Nejdek</v>
      </c>
      <c r="D18" s="240"/>
      <c r="E18" s="240"/>
      <c r="F18" s="240"/>
      <c r="G18" s="240"/>
      <c r="H18" s="240"/>
      <c r="I18" s="240"/>
      <c r="J18" s="240"/>
      <c r="K18" s="240"/>
      <c r="L18" s="240"/>
      <c r="M18" s="241"/>
      <c r="N18" s="25">
        <f aca="true" t="shared" si="5" ref="N18:S18">SUM(N9:N17)</f>
        <v>300</v>
      </c>
      <c r="O18" s="26">
        <f t="shared" si="5"/>
        <v>296</v>
      </c>
      <c r="P18" s="25">
        <f t="shared" si="5"/>
        <v>5</v>
      </c>
      <c r="Q18" s="27">
        <f t="shared" si="5"/>
        <v>12</v>
      </c>
      <c r="R18" s="25">
        <f t="shared" si="5"/>
        <v>2</v>
      </c>
      <c r="S18" s="26">
        <f t="shared" si="5"/>
        <v>6</v>
      </c>
      <c r="T18" s="54"/>
    </row>
    <row r="19" spans="2:20" ht="15">
      <c r="B19" s="33"/>
      <c r="C19" s="37"/>
      <c r="D19" s="37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9" t="s">
        <v>9</v>
      </c>
    </row>
    <row r="20" spans="2:20" ht="12.75">
      <c r="B20" s="55" t="s">
        <v>10</v>
      </c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</row>
    <row r="21" spans="2:20" ht="12.75"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</row>
    <row r="22" spans="2:20" ht="19.5" customHeight="1">
      <c r="B22" s="30" t="s">
        <v>11</v>
      </c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</row>
    <row r="23" spans="2:20" ht="19.5" customHeight="1">
      <c r="B23" s="31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</row>
    <row r="24" spans="2:20" ht="12.75"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</row>
    <row r="25" spans="2:21" ht="12.75">
      <c r="B25" s="32" t="s">
        <v>12</v>
      </c>
      <c r="C25" s="37"/>
      <c r="D25" s="56"/>
      <c r="E25" s="32" t="s">
        <v>13</v>
      </c>
      <c r="F25" s="32"/>
      <c r="G25" s="32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2"/>
    </row>
    <row r="26" spans="2:21" ht="12.75">
      <c r="B26" s="4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2:21" ht="12.75">
      <c r="B27" s="4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2:21" ht="12.75">
      <c r="B28" s="4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2:21" ht="12.75">
      <c r="B29" s="3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2:21" ht="12.75">
      <c r="B30" s="4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</sheetData>
  <sheetProtection password="CC26" sheet="1"/>
  <mergeCells count="16">
    <mergeCell ref="B2:T2"/>
    <mergeCell ref="D3:P3"/>
    <mergeCell ref="Q3:R3"/>
    <mergeCell ref="S3:T3"/>
    <mergeCell ref="D4:P4"/>
    <mergeCell ref="Q4:R4"/>
    <mergeCell ref="S4:T4"/>
    <mergeCell ref="C18:M18"/>
    <mergeCell ref="D5:P5"/>
    <mergeCell ref="Q5:R5"/>
    <mergeCell ref="S5:T5"/>
    <mergeCell ref="D6:P6"/>
    <mergeCell ref="E7:M7"/>
    <mergeCell ref="N7:O7"/>
    <mergeCell ref="P7:Q7"/>
    <mergeCell ref="R7:S7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30"/>
  <sheetViews>
    <sheetView zoomScale="90" zoomScaleNormal="90" workbookViewId="0" topLeftCell="A1">
      <selection activeCell="A1" sqref="A1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thickBot="1">
      <c r="B2" s="226" t="s">
        <v>0</v>
      </c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  <c r="Q2" s="226"/>
      <c r="R2" s="226"/>
      <c r="S2" s="226"/>
      <c r="T2" s="226"/>
    </row>
    <row r="3" spans="2:20" ht="19.5" customHeight="1" thickBot="1">
      <c r="B3" s="5" t="s">
        <v>1</v>
      </c>
      <c r="C3" s="43"/>
      <c r="D3" s="227" t="s">
        <v>69</v>
      </c>
      <c r="E3" s="228"/>
      <c r="F3" s="228"/>
      <c r="G3" s="228"/>
      <c r="H3" s="228"/>
      <c r="I3" s="228"/>
      <c r="J3" s="228"/>
      <c r="K3" s="228"/>
      <c r="L3" s="228"/>
      <c r="M3" s="228"/>
      <c r="N3" s="228"/>
      <c r="O3" s="228"/>
      <c r="P3" s="229"/>
      <c r="Q3" s="230" t="s">
        <v>43</v>
      </c>
      <c r="R3" s="231"/>
      <c r="S3" s="227" t="s">
        <v>70</v>
      </c>
      <c r="T3" s="232"/>
    </row>
    <row r="4" spans="2:20" ht="19.5" customHeight="1" thickTop="1">
      <c r="B4" s="6" t="s">
        <v>3</v>
      </c>
      <c r="C4" s="7"/>
      <c r="D4" s="233" t="s">
        <v>29</v>
      </c>
      <c r="E4" s="234"/>
      <c r="F4" s="234"/>
      <c r="G4" s="234"/>
      <c r="H4" s="234"/>
      <c r="I4" s="234"/>
      <c r="J4" s="234"/>
      <c r="K4" s="234"/>
      <c r="L4" s="234"/>
      <c r="M4" s="234"/>
      <c r="N4" s="234"/>
      <c r="O4" s="234"/>
      <c r="P4" s="235"/>
      <c r="Q4" s="236" t="s">
        <v>14</v>
      </c>
      <c r="R4" s="237"/>
      <c r="S4" s="238" t="s">
        <v>130</v>
      </c>
      <c r="T4" s="239"/>
    </row>
    <row r="5" spans="2:20" ht="19.5" customHeight="1">
      <c r="B5" s="6" t="s">
        <v>4</v>
      </c>
      <c r="C5" s="44"/>
      <c r="D5" s="242" t="s">
        <v>153</v>
      </c>
      <c r="E5" s="243"/>
      <c r="F5" s="243"/>
      <c r="G5" s="243"/>
      <c r="H5" s="243"/>
      <c r="I5" s="243"/>
      <c r="J5" s="243"/>
      <c r="K5" s="243"/>
      <c r="L5" s="243"/>
      <c r="M5" s="243"/>
      <c r="N5" s="243"/>
      <c r="O5" s="243"/>
      <c r="P5" s="244"/>
      <c r="Q5" s="245" t="s">
        <v>2</v>
      </c>
      <c r="R5" s="246"/>
      <c r="S5" s="247" t="s">
        <v>133</v>
      </c>
      <c r="T5" s="248"/>
    </row>
    <row r="6" spans="2:20" ht="19.5" customHeight="1" thickBot="1">
      <c r="B6" s="8" t="s">
        <v>5</v>
      </c>
      <c r="C6" s="9"/>
      <c r="D6" s="249" t="s">
        <v>111</v>
      </c>
      <c r="E6" s="250"/>
      <c r="F6" s="250"/>
      <c r="G6" s="250"/>
      <c r="H6" s="250"/>
      <c r="I6" s="250"/>
      <c r="J6" s="250"/>
      <c r="K6" s="250"/>
      <c r="L6" s="250"/>
      <c r="M6" s="250"/>
      <c r="N6" s="250"/>
      <c r="O6" s="250"/>
      <c r="P6" s="251"/>
      <c r="Q6" s="45"/>
      <c r="R6" s="46"/>
      <c r="S6" s="83" t="s">
        <v>41</v>
      </c>
      <c r="T6" s="38" t="s">
        <v>27</v>
      </c>
    </row>
    <row r="7" spans="2:20" ht="24.75" customHeight="1">
      <c r="B7" s="10"/>
      <c r="C7" s="11" t="str">
        <f>D4</f>
        <v>BKV Plzeň</v>
      </c>
      <c r="D7" s="11" t="str">
        <f>D5</f>
        <v>Tj Sokol Doubravka A</v>
      </c>
      <c r="E7" s="252" t="s">
        <v>6</v>
      </c>
      <c r="F7" s="253"/>
      <c r="G7" s="253"/>
      <c r="H7" s="253"/>
      <c r="I7" s="253"/>
      <c r="J7" s="253"/>
      <c r="K7" s="253"/>
      <c r="L7" s="253"/>
      <c r="M7" s="254"/>
      <c r="N7" s="255" t="s">
        <v>15</v>
      </c>
      <c r="O7" s="256"/>
      <c r="P7" s="255" t="s">
        <v>16</v>
      </c>
      <c r="Q7" s="256"/>
      <c r="R7" s="255" t="s">
        <v>17</v>
      </c>
      <c r="S7" s="256"/>
      <c r="T7" s="36" t="s">
        <v>7</v>
      </c>
    </row>
    <row r="8" spans="2:20" ht="9.75" customHeight="1" thickBot="1">
      <c r="B8" s="12"/>
      <c r="C8" s="13"/>
      <c r="D8" s="14"/>
      <c r="E8" s="15">
        <v>1</v>
      </c>
      <c r="F8" s="15"/>
      <c r="G8" s="15"/>
      <c r="H8" s="15">
        <v>2</v>
      </c>
      <c r="I8" s="15"/>
      <c r="J8" s="15"/>
      <c r="K8" s="15">
        <v>3</v>
      </c>
      <c r="L8" s="16"/>
      <c r="M8" s="17"/>
      <c r="N8" s="47"/>
      <c r="O8" s="48"/>
      <c r="P8" s="47"/>
      <c r="Q8" s="48"/>
      <c r="R8" s="47"/>
      <c r="S8" s="48"/>
      <c r="T8" s="49"/>
    </row>
    <row r="9" spans="2:20" ht="30" customHeight="1" thickTop="1">
      <c r="B9" s="18" t="s">
        <v>26</v>
      </c>
      <c r="C9" s="50" t="s">
        <v>143</v>
      </c>
      <c r="D9" s="51" t="s">
        <v>144</v>
      </c>
      <c r="E9" s="39">
        <v>22</v>
      </c>
      <c r="F9" s="20" t="s">
        <v>24</v>
      </c>
      <c r="G9" s="40">
        <v>24</v>
      </c>
      <c r="H9" s="39">
        <v>21</v>
      </c>
      <c r="I9" s="20" t="s">
        <v>24</v>
      </c>
      <c r="J9" s="40">
        <v>14</v>
      </c>
      <c r="K9" s="39">
        <v>21</v>
      </c>
      <c r="L9" s="20" t="s">
        <v>24</v>
      </c>
      <c r="M9" s="40">
        <v>15</v>
      </c>
      <c r="N9" s="22">
        <f aca="true" t="shared" si="0" ref="N9:N17">E9+H9+K9</f>
        <v>64</v>
      </c>
      <c r="O9" s="23">
        <f aca="true" t="shared" si="1" ref="O9:O17">G9+J9+M9</f>
        <v>53</v>
      </c>
      <c r="P9" s="24">
        <f aca="true" t="shared" si="2" ref="P9:P17">IF(E9&gt;G9,1,0)+IF(H9&gt;J9,1,0)+IF(K9&gt;M9,1,0)</f>
        <v>2</v>
      </c>
      <c r="Q9" s="19">
        <f aca="true" t="shared" si="3" ref="Q9:Q17">IF(E9&lt;G9,1,0)+IF(H9&lt;J9,1,0)+IF(K9&lt;M9,1,0)</f>
        <v>1</v>
      </c>
      <c r="R9" s="34">
        <f>IF(P9=2,1,0)</f>
        <v>1</v>
      </c>
      <c r="S9" s="21">
        <f>IF(Q9=2,1,0)</f>
        <v>0</v>
      </c>
      <c r="T9" s="52"/>
    </row>
    <row r="10" spans="2:20" ht="30" customHeight="1">
      <c r="B10" s="18" t="s">
        <v>23</v>
      </c>
      <c r="C10" s="50" t="s">
        <v>145</v>
      </c>
      <c r="D10" s="50" t="s">
        <v>146</v>
      </c>
      <c r="E10" s="39">
        <v>21</v>
      </c>
      <c r="F10" s="19" t="s">
        <v>24</v>
      </c>
      <c r="G10" s="40">
        <v>0</v>
      </c>
      <c r="H10" s="39">
        <v>21</v>
      </c>
      <c r="I10" s="19" t="s">
        <v>24</v>
      </c>
      <c r="J10" s="40">
        <v>0</v>
      </c>
      <c r="K10" s="39"/>
      <c r="L10" s="19" t="s">
        <v>24</v>
      </c>
      <c r="M10" s="40"/>
      <c r="N10" s="22">
        <f t="shared" si="0"/>
        <v>42</v>
      </c>
      <c r="O10" s="23">
        <f t="shared" si="1"/>
        <v>0</v>
      </c>
      <c r="P10" s="24">
        <f t="shared" si="2"/>
        <v>2</v>
      </c>
      <c r="Q10" s="19">
        <f t="shared" si="3"/>
        <v>0</v>
      </c>
      <c r="R10" s="35">
        <f aca="true" t="shared" si="4" ref="R10:S17">IF(P10=2,1,0)</f>
        <v>1</v>
      </c>
      <c r="S10" s="21">
        <f t="shared" si="4"/>
        <v>0</v>
      </c>
      <c r="T10" s="52"/>
    </row>
    <row r="11" spans="2:20" ht="30" customHeight="1">
      <c r="B11" s="18" t="s">
        <v>22</v>
      </c>
      <c r="C11" s="50" t="s">
        <v>147</v>
      </c>
      <c r="D11" s="50" t="s">
        <v>148</v>
      </c>
      <c r="E11" s="39">
        <v>18</v>
      </c>
      <c r="F11" s="19" t="s">
        <v>24</v>
      </c>
      <c r="G11" s="40">
        <v>21</v>
      </c>
      <c r="H11" s="39">
        <v>16</v>
      </c>
      <c r="I11" s="19" t="s">
        <v>24</v>
      </c>
      <c r="J11" s="40">
        <v>21</v>
      </c>
      <c r="K11" s="39"/>
      <c r="L11" s="19" t="s">
        <v>24</v>
      </c>
      <c r="M11" s="40"/>
      <c r="N11" s="22">
        <f t="shared" si="0"/>
        <v>34</v>
      </c>
      <c r="O11" s="23">
        <f t="shared" si="1"/>
        <v>42</v>
      </c>
      <c r="P11" s="24">
        <f t="shared" si="2"/>
        <v>0</v>
      </c>
      <c r="Q11" s="19">
        <f t="shared" si="3"/>
        <v>2</v>
      </c>
      <c r="R11" s="35">
        <f t="shared" si="4"/>
        <v>0</v>
      </c>
      <c r="S11" s="21">
        <f t="shared" si="4"/>
        <v>1</v>
      </c>
      <c r="T11" s="52"/>
    </row>
    <row r="12" spans="2:20" ht="30" customHeight="1">
      <c r="B12" s="18" t="s">
        <v>21</v>
      </c>
      <c r="C12" s="50" t="s">
        <v>149</v>
      </c>
      <c r="D12" s="50" t="s">
        <v>150</v>
      </c>
      <c r="E12" s="39">
        <v>25</v>
      </c>
      <c r="F12" s="19" t="s">
        <v>24</v>
      </c>
      <c r="G12" s="40">
        <v>27</v>
      </c>
      <c r="H12" s="39">
        <v>16</v>
      </c>
      <c r="I12" s="19" t="s">
        <v>24</v>
      </c>
      <c r="J12" s="40">
        <v>21</v>
      </c>
      <c r="K12" s="39"/>
      <c r="L12" s="19" t="s">
        <v>24</v>
      </c>
      <c r="M12" s="40"/>
      <c r="N12" s="22">
        <f t="shared" si="0"/>
        <v>41</v>
      </c>
      <c r="O12" s="23">
        <f t="shared" si="1"/>
        <v>48</v>
      </c>
      <c r="P12" s="24">
        <f t="shared" si="2"/>
        <v>0</v>
      </c>
      <c r="Q12" s="19">
        <f t="shared" si="3"/>
        <v>2</v>
      </c>
      <c r="R12" s="35">
        <f t="shared" si="4"/>
        <v>0</v>
      </c>
      <c r="S12" s="21">
        <f t="shared" si="4"/>
        <v>1</v>
      </c>
      <c r="T12" s="52"/>
    </row>
    <row r="13" spans="2:20" ht="30" customHeight="1">
      <c r="B13" s="18" t="s">
        <v>20</v>
      </c>
      <c r="C13" s="50" t="s">
        <v>30</v>
      </c>
      <c r="D13" s="50" t="s">
        <v>80</v>
      </c>
      <c r="E13" s="39">
        <v>21</v>
      </c>
      <c r="F13" s="19" t="s">
        <v>24</v>
      </c>
      <c r="G13" s="40">
        <v>19</v>
      </c>
      <c r="H13" s="39">
        <v>21</v>
      </c>
      <c r="I13" s="19" t="s">
        <v>24</v>
      </c>
      <c r="J13" s="40">
        <v>10</v>
      </c>
      <c r="K13" s="39"/>
      <c r="L13" s="19" t="s">
        <v>24</v>
      </c>
      <c r="M13" s="40"/>
      <c r="N13" s="22">
        <f t="shared" si="0"/>
        <v>42</v>
      </c>
      <c r="O13" s="23">
        <f t="shared" si="1"/>
        <v>29</v>
      </c>
      <c r="P13" s="24">
        <f t="shared" si="2"/>
        <v>2</v>
      </c>
      <c r="Q13" s="19">
        <f t="shared" si="3"/>
        <v>0</v>
      </c>
      <c r="R13" s="35">
        <f t="shared" si="4"/>
        <v>1</v>
      </c>
      <c r="S13" s="21">
        <f t="shared" si="4"/>
        <v>0</v>
      </c>
      <c r="T13" s="52"/>
    </row>
    <row r="14" spans="2:20" ht="30" customHeight="1">
      <c r="B14" s="18" t="s">
        <v>19</v>
      </c>
      <c r="C14" s="50" t="s">
        <v>45</v>
      </c>
      <c r="D14" s="50" t="s">
        <v>81</v>
      </c>
      <c r="E14" s="39">
        <v>21</v>
      </c>
      <c r="F14" s="19" t="s">
        <v>24</v>
      </c>
      <c r="G14" s="40">
        <v>16</v>
      </c>
      <c r="H14" s="39">
        <v>21</v>
      </c>
      <c r="I14" s="19" t="s">
        <v>24</v>
      </c>
      <c r="J14" s="40">
        <v>18</v>
      </c>
      <c r="K14" s="39"/>
      <c r="L14" s="19" t="s">
        <v>24</v>
      </c>
      <c r="M14" s="40"/>
      <c r="N14" s="22">
        <f t="shared" si="0"/>
        <v>42</v>
      </c>
      <c r="O14" s="23">
        <f t="shared" si="1"/>
        <v>34</v>
      </c>
      <c r="P14" s="24">
        <f t="shared" si="2"/>
        <v>2</v>
      </c>
      <c r="Q14" s="19">
        <f t="shared" si="3"/>
        <v>0</v>
      </c>
      <c r="R14" s="35">
        <f t="shared" si="4"/>
        <v>1</v>
      </c>
      <c r="S14" s="21">
        <f t="shared" si="4"/>
        <v>0</v>
      </c>
      <c r="T14" s="52"/>
    </row>
    <row r="15" spans="2:20" ht="30" customHeight="1">
      <c r="B15" s="18" t="s">
        <v>25</v>
      </c>
      <c r="C15" s="50" t="s">
        <v>113</v>
      </c>
      <c r="D15" s="50" t="s">
        <v>151</v>
      </c>
      <c r="E15" s="39">
        <v>21</v>
      </c>
      <c r="F15" s="19" t="s">
        <v>24</v>
      </c>
      <c r="G15" s="40">
        <v>18</v>
      </c>
      <c r="H15" s="39">
        <v>16</v>
      </c>
      <c r="I15" s="19" t="s">
        <v>24</v>
      </c>
      <c r="J15" s="40">
        <v>21</v>
      </c>
      <c r="K15" s="39">
        <v>21</v>
      </c>
      <c r="L15" s="19" t="s">
        <v>24</v>
      </c>
      <c r="M15" s="40">
        <v>19</v>
      </c>
      <c r="N15" s="22">
        <f>E15+H15+K15</f>
        <v>58</v>
      </c>
      <c r="O15" s="23">
        <f>G15+J15+M15</f>
        <v>58</v>
      </c>
      <c r="P15" s="24">
        <f>IF(E15&gt;G15,1,0)+IF(H15&gt;J15,1,0)+IF(K15&gt;M15,1,0)</f>
        <v>2</v>
      </c>
      <c r="Q15" s="19">
        <f>IF(E15&lt;G15,1,0)+IF(H15&lt;J15,1,0)+IF(K15&lt;M15,1,0)</f>
        <v>1</v>
      </c>
      <c r="R15" s="35">
        <f>IF(P15=2,1,0)</f>
        <v>1</v>
      </c>
      <c r="S15" s="21">
        <f>IF(Q15=2,1,0)</f>
        <v>0</v>
      </c>
      <c r="T15" s="52"/>
    </row>
    <row r="16" spans="2:20" ht="30" customHeight="1">
      <c r="B16" s="18" t="s">
        <v>18</v>
      </c>
      <c r="C16" s="50" t="s">
        <v>56</v>
      </c>
      <c r="D16" s="50" t="s">
        <v>55</v>
      </c>
      <c r="E16" s="39">
        <v>17</v>
      </c>
      <c r="F16" s="19" t="s">
        <v>24</v>
      </c>
      <c r="G16" s="40">
        <v>21</v>
      </c>
      <c r="H16" s="39">
        <v>22</v>
      </c>
      <c r="I16" s="19" t="s">
        <v>24</v>
      </c>
      <c r="J16" s="40">
        <v>24</v>
      </c>
      <c r="K16" s="39"/>
      <c r="L16" s="19" t="s">
        <v>24</v>
      </c>
      <c r="M16" s="40"/>
      <c r="N16" s="22">
        <f>E16+H16+K16</f>
        <v>39</v>
      </c>
      <c r="O16" s="23">
        <f>G16+J16+M16</f>
        <v>45</v>
      </c>
      <c r="P16" s="24">
        <f>IF(E16&gt;G16,1,0)+IF(H16&gt;J16,1,0)+IF(K16&gt;M16,1,0)</f>
        <v>0</v>
      </c>
      <c r="Q16" s="19">
        <f>IF(E16&lt;G16,1,0)+IF(H16&lt;J16,1,0)+IF(K16&lt;M16,1,0)</f>
        <v>2</v>
      </c>
      <c r="R16" s="35">
        <f>IF(P16=2,1,0)</f>
        <v>0</v>
      </c>
      <c r="S16" s="21">
        <f>IF(Q16=2,1,0)</f>
        <v>1</v>
      </c>
      <c r="T16" s="52"/>
    </row>
    <row r="17" spans="2:20" ht="30" customHeight="1" thickBot="1">
      <c r="B17" s="84"/>
      <c r="C17" s="85"/>
      <c r="D17" s="85"/>
      <c r="E17" s="86"/>
      <c r="F17" s="87" t="s">
        <v>24</v>
      </c>
      <c r="G17" s="88"/>
      <c r="H17" s="86"/>
      <c r="I17" s="87" t="s">
        <v>24</v>
      </c>
      <c r="J17" s="88"/>
      <c r="K17" s="86"/>
      <c r="L17" s="87" t="s">
        <v>24</v>
      </c>
      <c r="M17" s="88"/>
      <c r="N17" s="89">
        <f t="shared" si="0"/>
        <v>0</v>
      </c>
      <c r="O17" s="90">
        <f t="shared" si="1"/>
        <v>0</v>
      </c>
      <c r="P17" s="91">
        <f t="shared" si="2"/>
        <v>0</v>
      </c>
      <c r="Q17" s="87">
        <f t="shared" si="3"/>
        <v>0</v>
      </c>
      <c r="R17" s="92">
        <f t="shared" si="4"/>
        <v>0</v>
      </c>
      <c r="S17" s="93">
        <f t="shared" si="4"/>
        <v>0</v>
      </c>
      <c r="T17" s="94"/>
    </row>
    <row r="18" spans="2:20" ht="34.5" customHeight="1" thickBot="1">
      <c r="B18" s="53" t="s">
        <v>8</v>
      </c>
      <c r="C18" s="240" t="str">
        <f>IF(R18&gt;S18,D4,IF(S18&gt;R18,D5,"remíza"))</f>
        <v>BKV Plzeň</v>
      </c>
      <c r="D18" s="240"/>
      <c r="E18" s="240"/>
      <c r="F18" s="240"/>
      <c r="G18" s="240"/>
      <c r="H18" s="240"/>
      <c r="I18" s="240"/>
      <c r="J18" s="240"/>
      <c r="K18" s="240"/>
      <c r="L18" s="240"/>
      <c r="M18" s="241"/>
      <c r="N18" s="25">
        <f aca="true" t="shared" si="5" ref="N18:S18">SUM(N9:N17)</f>
        <v>362</v>
      </c>
      <c r="O18" s="26">
        <f t="shared" si="5"/>
        <v>309</v>
      </c>
      <c r="P18" s="25">
        <f t="shared" si="5"/>
        <v>10</v>
      </c>
      <c r="Q18" s="27">
        <f t="shared" si="5"/>
        <v>8</v>
      </c>
      <c r="R18" s="25">
        <f t="shared" si="5"/>
        <v>5</v>
      </c>
      <c r="S18" s="26">
        <f t="shared" si="5"/>
        <v>3</v>
      </c>
      <c r="T18" s="54"/>
    </row>
    <row r="19" spans="2:20" ht="15">
      <c r="B19" s="33"/>
      <c r="C19" s="37"/>
      <c r="D19" s="37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9" t="s">
        <v>9</v>
      </c>
    </row>
    <row r="20" spans="2:20" ht="12.75">
      <c r="B20" s="55" t="s">
        <v>10</v>
      </c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</row>
    <row r="21" spans="2:20" ht="12.75"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</row>
    <row r="22" spans="2:20" ht="19.5" customHeight="1">
      <c r="B22" s="30" t="s">
        <v>11</v>
      </c>
      <c r="C22" s="41" t="s">
        <v>152</v>
      </c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</row>
    <row r="23" spans="2:20" ht="19.5" customHeight="1">
      <c r="B23" s="31"/>
      <c r="C23" s="42" t="s">
        <v>154</v>
      </c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</row>
    <row r="24" spans="2:20" ht="12.75"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</row>
    <row r="25" spans="2:21" ht="12.75">
      <c r="B25" s="32" t="s">
        <v>12</v>
      </c>
      <c r="C25" s="37"/>
      <c r="D25" s="56"/>
      <c r="E25" s="32" t="s">
        <v>13</v>
      </c>
      <c r="F25" s="32"/>
      <c r="G25" s="32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2"/>
    </row>
    <row r="26" spans="2:21" ht="12.75">
      <c r="B26" s="4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2:21" ht="12.75">
      <c r="B27" s="4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2:21" ht="12.75">
      <c r="B28" s="4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2:21" ht="12.75">
      <c r="B29" s="3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2:21" ht="12.75">
      <c r="B30" s="4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</sheetData>
  <sheetProtection password="CC26" sheet="1"/>
  <mergeCells count="16">
    <mergeCell ref="B2:T2"/>
    <mergeCell ref="D3:P3"/>
    <mergeCell ref="Q3:R3"/>
    <mergeCell ref="S3:T3"/>
    <mergeCell ref="D4:P4"/>
    <mergeCell ref="Q4:R4"/>
    <mergeCell ref="S4:T4"/>
    <mergeCell ref="C18:M18"/>
    <mergeCell ref="D5:P5"/>
    <mergeCell ref="Q5:R5"/>
    <mergeCell ref="S5:T5"/>
    <mergeCell ref="D6:P6"/>
    <mergeCell ref="E7:M7"/>
    <mergeCell ref="N7:O7"/>
    <mergeCell ref="P7:Q7"/>
    <mergeCell ref="R7:S7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MARS s. r. 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zapis_OPA.xls</dc:title>
  <dc:subject>OPA 2016/17</dc:subject>
  <dc:creator>ZpčBaS</dc:creator>
  <cp:keywords/>
  <dc:description>Zápis o utkání smíšených družstev - OPA</dc:description>
  <cp:lastModifiedBy>sk</cp:lastModifiedBy>
  <cp:lastPrinted>2020-06-16T09:22:37Z</cp:lastPrinted>
  <dcterms:created xsi:type="dcterms:W3CDTF">1996-11-18T12:18:44Z</dcterms:created>
  <dcterms:modified xsi:type="dcterms:W3CDTF">2020-06-16T09:22:52Z</dcterms:modified>
  <cp:category/>
  <cp:version/>
  <cp:contentType/>
  <cp:contentStatus/>
</cp:coreProperties>
</file>