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3.liga_J-Z" sheetId="1" r:id="rId1"/>
    <sheet name="rozpis 3.liga_J-Z" sheetId="2" r:id="rId2"/>
    <sheet name="1.k.Str_KřB" sheetId="3" r:id="rId3"/>
    <sheet name="1.k.Tá_Vod" sheetId="4" r:id="rId4"/>
    <sheet name="1.k.KřB_Vod" sheetId="5" r:id="rId5"/>
    <sheet name="1.k.Str_Tá" sheetId="6" r:id="rId6"/>
    <sheet name="1.k.Tá_KřB" sheetId="7" r:id="rId7"/>
    <sheet name="1.k.Vod_Str" sheetId="8" r:id="rId8"/>
    <sheet name="1.k.JuA_JuB" sheetId="9" r:id="rId9"/>
    <sheet name="1.k.ChlA_Chr" sheetId="10" r:id="rId10"/>
    <sheet name="1.k.DouB_Kla" sheetId="11" r:id="rId11"/>
    <sheet name="1.k.JuA_Chr" sheetId="12" r:id="rId12"/>
    <sheet name="1.k.ChlA_Kla" sheetId="13" r:id="rId13"/>
    <sheet name="1.k.DouB_JuB" sheetId="14" r:id="rId14"/>
    <sheet name="1.k.JuB_ChlA" sheetId="15" r:id="rId15"/>
    <sheet name="1.k.Chr_Kla" sheetId="16" r:id="rId16"/>
    <sheet name="1.k.JuA_DouB" sheetId="17" r:id="rId17"/>
  </sheets>
  <externalReferences>
    <externalReference r:id="rId20"/>
  </externalReferences>
  <definedNames>
    <definedName name="_xlnm.Print_Area" localSheetId="13">'1.k.DouB_JuB'!$B$2:$T$27</definedName>
    <definedName name="_xlnm.Print_Area" localSheetId="10">'1.k.DouB_Kla'!$B$2:$T$27</definedName>
    <definedName name="_xlnm.Print_Area" localSheetId="9">'1.k.ChlA_Chr'!$B$2:$T$27</definedName>
    <definedName name="_xlnm.Print_Area" localSheetId="12">'1.k.ChlA_Kla'!$B$2:$T$27</definedName>
    <definedName name="_xlnm.Print_Area" localSheetId="15">'1.k.Chr_Kla'!$B$2:$T$27</definedName>
    <definedName name="_xlnm.Print_Area" localSheetId="16">'1.k.JuA_DouB'!$B$2:$T$27</definedName>
    <definedName name="_xlnm.Print_Area" localSheetId="11">'1.k.JuA_Chr'!$B$2:$T$27</definedName>
    <definedName name="_xlnm.Print_Area" localSheetId="8">'1.k.JuA_JuB'!$B$2:$T$27</definedName>
    <definedName name="_xlnm.Print_Area" localSheetId="14">'1.k.JuB_ChlA'!$B$2:$T$27</definedName>
    <definedName name="_xlnm.Print_Area" localSheetId="4">'1.k.KřB_Vod'!$A$1:$S$27</definedName>
    <definedName name="_xlnm.Print_Area" localSheetId="2">'1.k.Str_KřB'!$A$1:$S$27</definedName>
    <definedName name="_xlnm.Print_Area" localSheetId="5">'1.k.Str_Tá'!$A$1:$S$27</definedName>
    <definedName name="_xlnm.Print_Area" localSheetId="6">'1.k.Tá_KřB'!$A$1:$S$27</definedName>
    <definedName name="_xlnm.Print_Area" localSheetId="3">'1.k.Tá_Vod'!$A$1:$S$27</definedName>
    <definedName name="_xlnm.Print_Area" localSheetId="7">'1.k.Vod_Str'!$A$1:$S$27</definedName>
  </definedNames>
  <calcPr fullCalcOnLoad="1"/>
</workbook>
</file>

<file path=xl/sharedStrings.xml><?xml version="1.0" encoding="utf-8"?>
<sst xmlns="http://schemas.openxmlformats.org/spreadsheetml/2006/main" count="1480" uniqueCount="278">
  <si>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</si>
  <si>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</si>
  <si>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</si>
  <si>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</si>
  <si>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</si>
  <si>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</si>
  <si>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</si>
  <si>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</si>
  <si>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</si>
  <si>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</si>
  <si>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</si>
  <si>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</si>
  <si>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</si>
  <si>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</si>
  <si>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</si>
  <si>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</si>
  <si>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</si>
  <si>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</si>
  <si>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</si>
  <si>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</si>
  <si>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</si>
  <si>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</si>
  <si>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</si>
  <si>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</si>
  <si>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</si>
  <si>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</si>
  <si>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</si>
  <si>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</si>
  <si>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scr.</t>
  </si>
  <si>
    <t>SK Jupiter A</t>
  </si>
  <si>
    <t>Spartak Chrást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</si>
  <si>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</si>
  <si>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</si>
  <si>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</si>
  <si>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</si>
  <si>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</si>
  <si>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</si>
  <si>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</si>
  <si>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</si>
  <si>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</si>
  <si>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</si>
  <si>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</si>
  <si>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</si>
  <si>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</si>
  <si>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</si>
  <si>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</si>
  <si>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Sezona:</t>
  </si>
  <si>
    <t>Novotná</t>
  </si>
  <si>
    <t>Koranda</t>
  </si>
  <si>
    <t>ZÚ Badminton Klatovy</t>
  </si>
  <si>
    <t>dopolední utkání - začátek 9:00</t>
  </si>
  <si>
    <t>polední utkání - začátek 12:00</t>
  </si>
  <si>
    <t>odpolední utkání - začátek 15:00</t>
  </si>
  <si>
    <t>-</t>
  </si>
  <si>
    <t>8 : 0</t>
  </si>
  <si>
    <t>ZÚ Klatovy</t>
  </si>
  <si>
    <t>"volno"</t>
  </si>
  <si>
    <t>Dvořák</t>
  </si>
  <si>
    <t>Pánek</t>
  </si>
  <si>
    <t>Brož</t>
  </si>
  <si>
    <t>TJ SPARTAK CHRÁST</t>
  </si>
  <si>
    <t>Chrást</t>
  </si>
  <si>
    <t>6.</t>
  </si>
  <si>
    <t>ZÁPIS O UTKÁNÍ SMÍŠENÝCH DRUŽSTEV</t>
  </si>
  <si>
    <t>Bláhová Barbara</t>
  </si>
  <si>
    <t>TJ Spartak Chrást</t>
  </si>
  <si>
    <t>5.</t>
  </si>
  <si>
    <t>TJ Sokol Doubravka B</t>
  </si>
  <si>
    <t>SK Jupiter B</t>
  </si>
  <si>
    <t>Keramika Chlumčany A</t>
  </si>
  <si>
    <t>K.Chlumčany A</t>
  </si>
  <si>
    <t>Švimberský</t>
  </si>
  <si>
    <t>Plzeň, 25.ZŠ</t>
  </si>
  <si>
    <t>Tkachenko</t>
  </si>
  <si>
    <t>Behenský</t>
  </si>
  <si>
    <t>Voráčková</t>
  </si>
  <si>
    <t>Roman Behenský</t>
  </si>
  <si>
    <t>ZÚ BADMINTON KLATOVY</t>
  </si>
  <si>
    <t>Lundák</t>
  </si>
  <si>
    <t>Bezděka</t>
  </si>
  <si>
    <t>Pašek</t>
  </si>
  <si>
    <t>Tomáš Knopp</t>
  </si>
  <si>
    <t>3 : 5</t>
  </si>
  <si>
    <t>Kubík Jiří</t>
  </si>
  <si>
    <t>6 : 2</t>
  </si>
  <si>
    <t>Holý Miloš, Frána Jan</t>
  </si>
  <si>
    <t>Pučelíková R., Dokoupilová H.</t>
  </si>
  <si>
    <t>Knopp Tomáš, Schröfel Erik</t>
  </si>
  <si>
    <t>Lundák Petr</t>
  </si>
  <si>
    <t>Bezděka Miroslav</t>
  </si>
  <si>
    <t>Dokoupilová Helena</t>
  </si>
  <si>
    <t>Pašek Michal</t>
  </si>
  <si>
    <t>Šeďa Vít, Schröfel Erik</t>
  </si>
  <si>
    <t>Uhlík Matouš</t>
  </si>
  <si>
    <t>Takáč Roman</t>
  </si>
  <si>
    <t>Zacharová Lenka</t>
  </si>
  <si>
    <t>Dobřany</t>
  </si>
  <si>
    <t>Takáč Michal</t>
  </si>
  <si>
    <t>3. liga  Jiho-Západ  družstev - dospělí - ZpčBaS / JčBaS</t>
  </si>
  <si>
    <t>2019/2020</t>
  </si>
  <si>
    <t>19.10.2019</t>
  </si>
  <si>
    <t>Jan Dobrovolný</t>
  </si>
  <si>
    <t>Kovařík Petr, Křížová Monika</t>
  </si>
  <si>
    <t>Piorecký Jan, Novotná Lucie</t>
  </si>
  <si>
    <t>Keramika
Chlumčany A</t>
  </si>
  <si>
    <t>Takáč Michal, Uhlík Matouš</t>
  </si>
  <si>
    <t>Koranda Michal, Matoušek Ondřej</t>
  </si>
  <si>
    <t>Zacharová Lenka, Křížová Monika</t>
  </si>
  <si>
    <t>Kovařík Petr, Takáč Roman</t>
  </si>
  <si>
    <t>Matoušek Jan, Piorecký Jan</t>
  </si>
  <si>
    <t>Matoušek Ondřej</t>
  </si>
  <si>
    <t>Koranda Michal</t>
  </si>
  <si>
    <t>Novotná Lucie</t>
  </si>
  <si>
    <t>Tkachenko Michail</t>
  </si>
  <si>
    <t>Suttr Martin, Přindová Martina</t>
  </si>
  <si>
    <t>Takáč Roman, Takáč Michal</t>
  </si>
  <si>
    <t>Vicenda Petr, Behenský Roman</t>
  </si>
  <si>
    <t>TJ Spartak
Chrást</t>
  </si>
  <si>
    <t>Voráčková Lenka, Slozberg Roni</t>
  </si>
  <si>
    <t>Kovařík Petr, Uhlík Matouš</t>
  </si>
  <si>
    <t>Suttr Martin, Mirvald Václav</t>
  </si>
  <si>
    <t>Fiala Jiří</t>
  </si>
  <si>
    <t>Behenský roman</t>
  </si>
  <si>
    <t>Voráčková Lenka</t>
  </si>
  <si>
    <t>Vicenda Petr</t>
  </si>
  <si>
    <t>3. liga Jiho-Západ - družstev dospělých - 2019 / 2020</t>
  </si>
  <si>
    <t>Suttr – Přindová</t>
  </si>
  <si>
    <t>Piorecký – Novotná</t>
  </si>
  <si>
    <t>Vicenda – Behenský</t>
  </si>
  <si>
    <t xml:space="preserve">Koranda – Matoušek </t>
  </si>
  <si>
    <t>Voráčková – Slozberg</t>
  </si>
  <si>
    <t>hráčky nenastoupily</t>
  </si>
  <si>
    <t>Mirvald – Suttr</t>
  </si>
  <si>
    <t>Dvořák – Piorecký</t>
  </si>
  <si>
    <t>Fiala</t>
  </si>
  <si>
    <t>Matoušek</t>
  </si>
  <si>
    <t>Mirvald</t>
  </si>
  <si>
    <t>1. kolo - 19.10.2019 - Západ</t>
  </si>
  <si>
    <t>1. kolo - 26.10.2019 - Jih</t>
  </si>
  <si>
    <t>TJ ČZ Strakonice A</t>
  </si>
  <si>
    <t>TJ Sokol Křemže B</t>
  </si>
  <si>
    <t>TJ Sokol Vodňany</t>
  </si>
  <si>
    <t>SK Badminton Tábor</t>
  </si>
  <si>
    <t>2. kolo - 16.11.2019 - Západ</t>
  </si>
  <si>
    <t>3. kolo - 7.12.2019 - Jiho-Západ</t>
  </si>
  <si>
    <t>ZČ3</t>
  </si>
  <si>
    <t>ZČ1</t>
  </si>
  <si>
    <t>ZČ4</t>
  </si>
  <si>
    <t>ZČ2</t>
  </si>
  <si>
    <t>ZČ5</t>
  </si>
  <si>
    <t>ZČ6</t>
  </si>
  <si>
    <t>4. kolo - 21.3.2020 - Jiho-Západ</t>
  </si>
  <si>
    <t>7 : 1</t>
  </si>
  <si>
    <t>4 : 4</t>
  </si>
  <si>
    <t>3. liga Jiho-Západ - družstev dospělých - 2019/2020</t>
  </si>
  <si>
    <t>Holý Miloš, Dokoupilová Helena</t>
  </si>
  <si>
    <t>Křížová M., Zacharová L.</t>
  </si>
  <si>
    <t>Bezděka Miroslav, Pašek Michal</t>
  </si>
  <si>
    <t>Frána Jan</t>
  </si>
  <si>
    <t>Pučelíková Radka</t>
  </si>
  <si>
    <t>1 : 7</t>
  </si>
  <si>
    <t>Šeďa Vít, Vocelková Anna</t>
  </si>
  <si>
    <t>Frána Jan, Pučelíková Radka</t>
  </si>
  <si>
    <t>Bláhová B., Vocelková A.</t>
  </si>
  <si>
    <t>Dušek Jan, Egermaier Jiří</t>
  </si>
  <si>
    <t>Schröfel Erik</t>
  </si>
  <si>
    <t>Egermaier Jiří</t>
  </si>
  <si>
    <t>Dušek Jan</t>
  </si>
  <si>
    <t>Egermaier Jiří, Schröfel Erik</t>
  </si>
  <si>
    <t>Behenský Roman, Vicenda Petr</t>
  </si>
  <si>
    <t>Bláhová Barbara, Vocelková Anna</t>
  </si>
  <si>
    <t>Dušek Jan, Šeďa Vít</t>
  </si>
  <si>
    <t>Mirvald Václav, Suttr Martin</t>
  </si>
  <si>
    <t>Hejna Luboš</t>
  </si>
  <si>
    <t>Behenský Roman</t>
  </si>
  <si>
    <t>Slozberg Roni</t>
  </si>
  <si>
    <t>Za SK Jupiter A nastoupil hráč Luboš Hejna (3.DM) z družstva SK Jupiter M</t>
  </si>
  <si>
    <t>Brychta Jaromír, Brychtová Iva</t>
  </si>
  <si>
    <t>Brychta Jaromír, Švimberský Petr</t>
  </si>
  <si>
    <t>Brožová Veronika, Brychtová Iva</t>
  </si>
  <si>
    <t>Brož Jan, Pánek Adam</t>
  </si>
  <si>
    <t>Švimberský Petr</t>
  </si>
  <si>
    <t>Svoboda Jindřich</t>
  </si>
  <si>
    <t>Brožová Veronika</t>
  </si>
  <si>
    <t>Brož Jan</t>
  </si>
  <si>
    <t>Brychta-Brychtová</t>
  </si>
  <si>
    <t>Slavík-Novotná</t>
  </si>
  <si>
    <t>Svoboda-Pánek</t>
  </si>
  <si>
    <t>Dvořák-Matoušek Jan</t>
  </si>
  <si>
    <t>Brychtová-Brožová</t>
  </si>
  <si>
    <t>Brož-Švimberský</t>
  </si>
  <si>
    <t>Slavík-Tkachenko</t>
  </si>
  <si>
    <t>Matoušek Jan</t>
  </si>
  <si>
    <t>Dvořák Martin</t>
  </si>
  <si>
    <t>Brožová</t>
  </si>
  <si>
    <t>Brychta-Švimberský</t>
  </si>
  <si>
    <t>Holý-Frána</t>
  </si>
  <si>
    <t>Dokoupilová-Pučelíková</t>
  </si>
  <si>
    <t>Brož-Pánek</t>
  </si>
  <si>
    <t>Bezděka-Pašek</t>
  </si>
  <si>
    <t>Svoboda</t>
  </si>
  <si>
    <t>Pučelíková</t>
  </si>
  <si>
    <t>Jakub Krejsa</t>
  </si>
  <si>
    <t>Holý-Dokoupilová</t>
  </si>
  <si>
    <t>TJ ČZ Strakonice</t>
  </si>
  <si>
    <t>1-4</t>
  </si>
  <si>
    <t>"A"</t>
  </si>
  <si>
    <t>"B"</t>
  </si>
  <si>
    <t>Kvěch, Kalbáčová</t>
  </si>
  <si>
    <t>Holeček, Motejlová</t>
  </si>
  <si>
    <t>Smetana, Kvěch</t>
  </si>
  <si>
    <t>Kodat, Steinbauer</t>
  </si>
  <si>
    <t>Peterková, Kalbáčová</t>
  </si>
  <si>
    <t>Motejlová, Mejzlíková</t>
  </si>
  <si>
    <t>Kalbáč, Kudláček</t>
  </si>
  <si>
    <t>Holeček, Schrenk</t>
  </si>
  <si>
    <t xml:space="preserve">Smetana </t>
  </si>
  <si>
    <t xml:space="preserve">Kodat </t>
  </si>
  <si>
    <t>Kalbáč</t>
  </si>
  <si>
    <t>Steinbauer</t>
  </si>
  <si>
    <t xml:space="preserve">Peterková </t>
  </si>
  <si>
    <t>Koudelková</t>
  </si>
  <si>
    <t>Kudláček</t>
  </si>
  <si>
    <t>Schrenk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</si>
  <si>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</si>
  <si>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</si>
  <si>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2-3</t>
  </si>
  <si>
    <t>Multuš, Jelínková</t>
  </si>
  <si>
    <t>Vojta, Bačová</t>
  </si>
  <si>
    <t>Maršík, Sochna</t>
  </si>
  <si>
    <t>Plachta, Petrův</t>
  </si>
  <si>
    <t>Kočová, Novotná</t>
  </si>
  <si>
    <t>Čížková, Bačová</t>
  </si>
  <si>
    <t>Kavan, Chaloupka</t>
  </si>
  <si>
    <t>Vojta, Nečas</t>
  </si>
  <si>
    <t>Sochna</t>
  </si>
  <si>
    <t>Nečas</t>
  </si>
  <si>
    <t>Chaloupka</t>
  </si>
  <si>
    <t>Petrův</t>
  </si>
  <si>
    <t>Peclinovská</t>
  </si>
  <si>
    <t>Hlavová</t>
  </si>
  <si>
    <t xml:space="preserve">Kavan </t>
  </si>
  <si>
    <t xml:space="preserve">Plachta </t>
  </si>
  <si>
    <t>4-3</t>
  </si>
  <si>
    <t>Holeček, Mejzlíková</t>
  </si>
  <si>
    <t>Schrenk, Steinbauer</t>
  </si>
  <si>
    <t>Mejzlíková, Koudelková</t>
  </si>
  <si>
    <t>Hlavová, Bačová</t>
  </si>
  <si>
    <t>Holeček,Kodat</t>
  </si>
  <si>
    <t>Motejlová</t>
  </si>
  <si>
    <t>1-2</t>
  </si>
  <si>
    <t>Kudláček, Peterková</t>
  </si>
  <si>
    <t>Maršík, Novotná</t>
  </si>
  <si>
    <t>Multuš, Sochna</t>
  </si>
  <si>
    <t>Kvěch</t>
  </si>
  <si>
    <t xml:space="preserve">Multuš </t>
  </si>
  <si>
    <t>Kalbáčová</t>
  </si>
  <si>
    <t xml:space="preserve">Kočová </t>
  </si>
  <si>
    <t xml:space="preserve"> </t>
  </si>
  <si>
    <t>2-4</t>
  </si>
  <si>
    <t>Holeček, Koudelková</t>
  </si>
  <si>
    <t>Sochna, Maršík</t>
  </si>
  <si>
    <t>Holeček, Kodat</t>
  </si>
  <si>
    <t>Maršík</t>
  </si>
  <si>
    <t xml:space="preserve">Sochna </t>
  </si>
  <si>
    <t>3-1</t>
  </si>
  <si>
    <t xml:space="preserve">Kudláček, Smetana </t>
  </si>
  <si>
    <t xml:space="preserve">Přib, Kalbáč </t>
  </si>
  <si>
    <t>Hazuka</t>
  </si>
  <si>
    <t xml:space="preserve">Přib </t>
  </si>
  <si>
    <t>3. liga  Jiho-Západ  družstev - dospělí - JčBaS / ZpčBaS</t>
  </si>
  <si>
    <t>5 : 3</t>
  </si>
  <si>
    <t>7.</t>
  </si>
  <si>
    <t>8.</t>
  </si>
  <si>
    <t>9.</t>
  </si>
  <si>
    <t>10.</t>
  </si>
  <si>
    <r>
      <t xml:space="preserve">tabulka po </t>
    </r>
    <r>
      <rPr>
        <b/>
        <sz val="12"/>
        <rFont val="Arial"/>
        <family val="2"/>
      </rPr>
      <t>1. kole - 19.10.2019</t>
    </r>
  </si>
  <si>
    <t>Martin Slepička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</si>
</sst>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_-* #,##0.00&quot; Kč&quot;_-;\-* #,##0.00&quot; Kč&quot;_-;_-* \-??&quot; Kč&quot;_-;_-@_-"/>
    <numFmt numFmtId="179" formatCode="[$-F800]dddd\,\ mmmm\ dd\,\ yyyy"/>
    <numFmt numFmtId="180" formatCode="[$-405]d\.\ mmmm\ yyyy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/>
    </border>
    <border>
      <left/>
      <right style="medium"/>
      <top style="double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8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4" fillId="0" borderId="0">
      <alignment/>
      <protection/>
    </xf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39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7" fillId="0" borderId="21" xfId="38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8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0" fontId="16" fillId="0" borderId="40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5" fillId="12" borderId="41" xfId="48" applyFont="1" applyFill="1" applyBorder="1" applyAlignment="1">
      <alignment horizontal="center" wrapText="1"/>
      <protection/>
    </xf>
    <xf numFmtId="0" fontId="23" fillId="0" borderId="42" xfId="48" applyFont="1" applyBorder="1" applyAlignment="1">
      <alignment horizontal="right" wrapText="1"/>
      <protection/>
    </xf>
    <xf numFmtId="0" fontId="17" fillId="0" borderId="43" xfId="48" applyFont="1" applyBorder="1" applyAlignment="1">
      <alignment horizontal="right" wrapText="1"/>
      <protection/>
    </xf>
    <xf numFmtId="0" fontId="24" fillId="0" borderId="27" xfId="48" applyFont="1" applyBorder="1" applyAlignment="1">
      <alignment horizontal="center" wrapText="1"/>
      <protection/>
    </xf>
    <xf numFmtId="0" fontId="24" fillId="0" borderId="44" xfId="48" applyFont="1" applyBorder="1" applyAlignment="1">
      <alignment horizontal="center" wrapText="1"/>
      <protection/>
    </xf>
    <xf numFmtId="0" fontId="24" fillId="0" borderId="45" xfId="48" applyFont="1" applyBorder="1" applyAlignment="1">
      <alignment horizontal="center" wrapText="1"/>
      <protection/>
    </xf>
    <xf numFmtId="0" fontId="15" fillId="0" borderId="46" xfId="48" applyFont="1" applyFill="1" applyBorder="1" applyAlignment="1">
      <alignment horizontal="center" vertical="center"/>
      <protection/>
    </xf>
    <xf numFmtId="0" fontId="16" fillId="0" borderId="47" xfId="48" applyFont="1" applyFill="1" applyBorder="1" applyAlignment="1">
      <alignment horizontal="center" vertical="center"/>
      <protection/>
    </xf>
    <xf numFmtId="0" fontId="24" fillId="0" borderId="42" xfId="48" applyFont="1" applyBorder="1" applyAlignment="1">
      <alignment horizontal="center" wrapText="1"/>
      <protection/>
    </xf>
    <xf numFmtId="0" fontId="10" fillId="0" borderId="46" xfId="48" applyFill="1" applyBorder="1" applyAlignment="1">
      <alignment horizontal="center" vertical="center"/>
      <protection/>
    </xf>
    <xf numFmtId="14" fontId="10" fillId="0" borderId="48" xfId="48" applyNumberFormat="1" applyFill="1" applyBorder="1" applyAlignment="1">
      <alignment horizontal="center"/>
      <protection/>
    </xf>
    <xf numFmtId="0" fontId="24" fillId="12" borderId="27" xfId="48" applyFont="1" applyFill="1" applyBorder="1" applyAlignment="1">
      <alignment horizontal="center" wrapText="1"/>
      <protection/>
    </xf>
    <xf numFmtId="0" fontId="24" fillId="12" borderId="43" xfId="48" applyFont="1" applyFill="1" applyBorder="1" applyAlignment="1">
      <alignment horizontal="center" wrapText="1"/>
      <protection/>
    </xf>
    <xf numFmtId="0" fontId="15" fillId="12" borderId="49" xfId="48" applyFont="1" applyFill="1" applyBorder="1" applyAlignment="1">
      <alignment horizontal="center" vertical="center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15" fillId="12" borderId="51" xfId="48" applyFont="1" applyFill="1" applyBorder="1" applyAlignment="1">
      <alignment horizontal="center" vertical="center"/>
      <protection/>
    </xf>
    <xf numFmtId="0" fontId="15" fillId="12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15" fillId="12" borderId="54" xfId="48" applyFont="1" applyFill="1" applyBorder="1" applyAlignment="1">
      <alignment horizontal="center" vertical="center"/>
      <protection/>
    </xf>
    <xf numFmtId="0" fontId="15" fillId="12" borderId="55" xfId="48" applyFont="1" applyFill="1" applyBorder="1" applyAlignment="1">
      <alignment horizontal="center" vertical="center"/>
      <protection/>
    </xf>
    <xf numFmtId="0" fontId="26" fillId="0" borderId="56" xfId="48" applyFont="1" applyFill="1" applyBorder="1" applyAlignment="1" applyProtection="1">
      <alignment horizontal="center" vertical="center"/>
      <protection hidden="1"/>
    </xf>
    <xf numFmtId="0" fontId="26" fillId="0" borderId="57" xfId="48" applyFont="1" applyFill="1" applyBorder="1" applyAlignment="1" applyProtection="1">
      <alignment horizontal="center" vertical="center"/>
      <protection hidden="1"/>
    </xf>
    <xf numFmtId="0" fontId="26" fillId="0" borderId="49" xfId="48" applyFont="1" applyFill="1" applyBorder="1" applyAlignment="1" applyProtection="1">
      <alignment horizontal="center" vertical="center"/>
      <protection hidden="1"/>
    </xf>
    <xf numFmtId="0" fontId="26" fillId="0" borderId="58" xfId="48" applyFont="1" applyFill="1" applyBorder="1" applyAlignment="1" applyProtection="1">
      <alignment horizontal="center" vertical="center"/>
      <protection hidden="1"/>
    </xf>
    <xf numFmtId="0" fontId="16" fillId="12" borderId="59" xfId="48" applyFont="1" applyFill="1" applyBorder="1" applyAlignment="1" applyProtection="1">
      <alignment horizontal="center" vertical="center"/>
      <protection hidden="1"/>
    </xf>
    <xf numFmtId="0" fontId="26" fillId="0" borderId="60" xfId="48" applyFont="1" applyFill="1" applyBorder="1" applyAlignment="1" applyProtection="1">
      <alignment horizontal="center" vertical="center"/>
      <protection hidden="1"/>
    </xf>
    <xf numFmtId="0" fontId="26" fillId="0" borderId="61" xfId="48" applyFont="1" applyFill="1" applyBorder="1" applyAlignment="1" applyProtection="1">
      <alignment horizontal="center" vertical="center"/>
      <protection hidden="1"/>
    </xf>
    <xf numFmtId="0" fontId="16" fillId="12" borderId="62" xfId="48" applyFont="1" applyFill="1" applyBorder="1" applyAlignment="1" applyProtection="1">
      <alignment horizontal="center" vertical="center"/>
      <protection hidden="1"/>
    </xf>
    <xf numFmtId="0" fontId="15" fillId="12" borderId="63" xfId="48" applyFont="1" applyFill="1" applyBorder="1" applyAlignment="1">
      <alignment horizontal="center" vertical="center"/>
      <protection/>
    </xf>
    <xf numFmtId="0" fontId="26" fillId="0" borderId="64" xfId="48" applyFont="1" applyFill="1" applyBorder="1" applyAlignment="1" applyProtection="1">
      <alignment horizontal="center" vertical="center"/>
      <protection hidden="1"/>
    </xf>
    <xf numFmtId="0" fontId="26" fillId="0" borderId="65" xfId="48" applyFont="1" applyFill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locked="0"/>
    </xf>
    <xf numFmtId="0" fontId="27" fillId="0" borderId="0" xfId="53" applyFont="1" applyFill="1" applyAlignment="1">
      <alignment horizontal="center"/>
      <protection/>
    </xf>
    <xf numFmtId="0" fontId="17" fillId="0" borderId="0" xfId="53" applyFont="1">
      <alignment/>
      <protection/>
    </xf>
    <xf numFmtId="0" fontId="28" fillId="0" borderId="0" xfId="53" applyFont="1" applyFill="1" applyAlignment="1">
      <alignment horizontal="center"/>
      <protection/>
    </xf>
    <xf numFmtId="14" fontId="29" fillId="0" borderId="0" xfId="53" applyNumberFormat="1" applyFont="1" applyFill="1" applyAlignment="1">
      <alignment/>
      <protection/>
    </xf>
    <xf numFmtId="0" fontId="17" fillId="0" borderId="0" xfId="53" applyFont="1" applyFill="1">
      <alignment/>
      <protection/>
    </xf>
    <xf numFmtId="0" fontId="17" fillId="0" borderId="0" xfId="53" applyFont="1" applyFill="1" applyAlignment="1">
      <alignment horizontal="right"/>
      <protection/>
    </xf>
    <xf numFmtId="0" fontId="17" fillId="0" borderId="0" xfId="53" applyFont="1" applyFill="1" applyAlignment="1">
      <alignment horizontal="center"/>
      <protection/>
    </xf>
    <xf numFmtId="0" fontId="17" fillId="0" borderId="0" xfId="53" applyFont="1" applyFill="1" applyAlignment="1">
      <alignment horizontal="left"/>
      <protection/>
    </xf>
    <xf numFmtId="49" fontId="17" fillId="0" borderId="0" xfId="53" applyNumberFormat="1" applyFont="1" applyFill="1" applyAlignment="1">
      <alignment horizontal="center"/>
      <protection/>
    </xf>
    <xf numFmtId="0" fontId="30" fillId="0" borderId="0" xfId="53" applyFont="1" applyFill="1" applyAlignment="1">
      <alignment/>
      <protection/>
    </xf>
    <xf numFmtId="0" fontId="31" fillId="0" borderId="0" xfId="53" applyFont="1" applyFill="1" applyAlignment="1">
      <alignment horizontal="right"/>
      <protection/>
    </xf>
    <xf numFmtId="0" fontId="17" fillId="0" borderId="0" xfId="53" applyFont="1" applyFill="1" applyAlignment="1" quotePrefix="1">
      <alignment horizontal="center"/>
      <protection/>
    </xf>
    <xf numFmtId="0" fontId="30" fillId="0" borderId="0" xfId="53" applyFont="1" applyFill="1">
      <alignment/>
      <protection/>
    </xf>
    <xf numFmtId="0" fontId="31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/>
      <protection/>
    </xf>
    <xf numFmtId="0" fontId="10" fillId="0" borderId="46" xfId="48" applyBorder="1" applyAlignment="1">
      <alignment horizontal="center" vertical="center"/>
      <protection/>
    </xf>
    <xf numFmtId="0" fontId="10" fillId="0" borderId="66" xfId="48" applyFill="1" applyBorder="1" applyAlignment="1">
      <alignment horizontal="center" vertical="center"/>
      <protection/>
    </xf>
    <xf numFmtId="0" fontId="26" fillId="0" borderId="56" xfId="48" applyFont="1" applyBorder="1" applyAlignment="1" applyProtection="1">
      <alignment horizontal="center" vertical="center"/>
      <protection hidden="1"/>
    </xf>
    <xf numFmtId="0" fontId="26" fillId="0" borderId="67" xfId="48" applyFont="1" applyFill="1" applyBorder="1" applyAlignment="1" applyProtection="1">
      <alignment horizontal="center" vertical="center"/>
      <protection hidden="1"/>
    </xf>
    <xf numFmtId="0" fontId="26" fillId="0" borderId="64" xfId="48" applyFont="1" applyBorder="1" applyAlignment="1" applyProtection="1">
      <alignment horizontal="center" vertical="center"/>
      <protection hidden="1"/>
    </xf>
    <xf numFmtId="0" fontId="26" fillId="0" borderId="68" xfId="48" applyFont="1" applyFill="1" applyBorder="1" applyAlignment="1" applyProtection="1">
      <alignment horizontal="center" vertical="center"/>
      <protection hidden="1"/>
    </xf>
    <xf numFmtId="0" fontId="26" fillId="0" borderId="49" xfId="48" applyFont="1" applyBorder="1" applyAlignment="1" applyProtection="1">
      <alignment horizontal="center" vertical="center"/>
      <protection hidden="1"/>
    </xf>
    <xf numFmtId="0" fontId="26" fillId="0" borderId="53" xfId="48" applyFont="1" applyFill="1" applyBorder="1" applyAlignment="1" applyProtection="1">
      <alignment horizontal="center" vertical="center"/>
      <protection hidden="1"/>
    </xf>
    <xf numFmtId="0" fontId="26" fillId="0" borderId="65" xfId="48" applyFont="1" applyBorder="1" applyAlignment="1" applyProtection="1">
      <alignment horizontal="center" vertical="center"/>
      <protection hidden="1"/>
    </xf>
    <xf numFmtId="0" fontId="26" fillId="0" borderId="69" xfId="48" applyFont="1" applyFill="1" applyBorder="1" applyAlignment="1" applyProtection="1">
      <alignment horizontal="center" vertical="center"/>
      <protection hidden="1"/>
    </xf>
    <xf numFmtId="0" fontId="17" fillId="33" borderId="21" xfId="38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4" applyFont="1" applyFill="1" applyBorder="1" applyProtection="1">
      <alignment horizontal="center" vertical="center"/>
      <protection locked="0"/>
    </xf>
    <xf numFmtId="0" fontId="14" fillId="33" borderId="22" xfId="64" applyFont="1" applyFill="1" applyBorder="1">
      <alignment horizontal="center" vertical="center"/>
      <protection/>
    </xf>
    <xf numFmtId="0" fontId="14" fillId="33" borderId="12" xfId="64" applyFont="1" applyFill="1" applyBorder="1" applyProtection="1">
      <alignment horizontal="center" vertical="center"/>
      <protection locked="0"/>
    </xf>
    <xf numFmtId="0" fontId="14" fillId="33" borderId="24" xfId="64" applyFont="1" applyFill="1" applyBorder="1" applyProtection="1">
      <alignment horizontal="center" vertical="center"/>
      <protection hidden="1"/>
    </xf>
    <xf numFmtId="0" fontId="14" fillId="33" borderId="12" xfId="64" applyFont="1" applyFill="1" applyBorder="1" applyProtection="1">
      <alignment horizontal="center" vertical="center"/>
      <protection hidden="1"/>
    </xf>
    <xf numFmtId="0" fontId="14" fillId="33" borderId="24" xfId="64" applyFont="1" applyFill="1" applyBorder="1">
      <alignment horizontal="center" vertical="center"/>
      <protection/>
    </xf>
    <xf numFmtId="0" fontId="14" fillId="33" borderId="30" xfId="64" applyFont="1" applyFill="1" applyBorder="1">
      <alignment horizontal="center" vertical="center"/>
      <protection/>
    </xf>
    <xf numFmtId="0" fontId="14" fillId="33" borderId="12" xfId="64" applyFont="1" applyFill="1" applyBorder="1">
      <alignment horizontal="center" vertical="center"/>
      <protection/>
    </xf>
    <xf numFmtId="0" fontId="10" fillId="33" borderId="35" xfId="0" applyFont="1" applyFill="1" applyBorder="1" applyAlignment="1" applyProtection="1">
      <alignment horizontal="left" vertical="center" indent="1"/>
      <protection locked="0"/>
    </xf>
    <xf numFmtId="0" fontId="0" fillId="0" borderId="0" xfId="52" applyFont="1">
      <alignment/>
      <protection/>
    </xf>
    <xf numFmtId="0" fontId="14" fillId="0" borderId="70" xfId="58" applyFont="1" applyBorder="1" applyAlignment="1">
      <alignment vertical="center"/>
      <protection/>
    </xf>
    <xf numFmtId="0" fontId="10" fillId="0" borderId="71" xfId="52" applyFont="1" applyBorder="1" applyAlignment="1">
      <alignment vertical="center"/>
      <protection/>
    </xf>
    <xf numFmtId="0" fontId="14" fillId="0" borderId="72" xfId="58" applyFont="1" applyBorder="1" applyAlignment="1">
      <alignment vertical="center"/>
      <protection/>
    </xf>
    <xf numFmtId="178" fontId="16" fillId="0" borderId="73" xfId="40" applyFont="1" applyFill="1" applyBorder="1" applyAlignment="1" applyProtection="1">
      <alignment horizontal="center" vertical="center"/>
      <protection/>
    </xf>
    <xf numFmtId="0" fontId="10" fillId="0" borderId="73" xfId="52" applyFont="1" applyBorder="1" applyAlignment="1">
      <alignment vertical="center"/>
      <protection/>
    </xf>
    <xf numFmtId="0" fontId="14" fillId="0" borderId="74" xfId="58" applyFont="1" applyBorder="1" applyAlignment="1">
      <alignment vertical="center"/>
      <protection/>
    </xf>
    <xf numFmtId="0" fontId="17" fillId="0" borderId="75" xfId="66" applyFont="1" applyBorder="1" applyAlignment="1">
      <alignment horizontal="center" vertical="center"/>
      <protection/>
    </xf>
    <xf numFmtId="0" fontId="10" fillId="0" borderId="76" xfId="52" applyFont="1" applyBorder="1" applyAlignment="1">
      <alignment vertical="center"/>
      <protection/>
    </xf>
    <xf numFmtId="0" fontId="10" fillId="0" borderId="75" xfId="52" applyFont="1" applyBorder="1" applyAlignment="1">
      <alignment vertical="center"/>
      <protection/>
    </xf>
    <xf numFmtId="0" fontId="10" fillId="0" borderId="77" xfId="52" applyNumberFormat="1" applyFont="1" applyBorder="1" applyAlignment="1" applyProtection="1">
      <alignment horizontal="center" vertical="center"/>
      <protection locked="0"/>
    </xf>
    <xf numFmtId="0" fontId="10" fillId="0" borderId="78" xfId="52" applyFont="1" applyBorder="1" applyAlignment="1">
      <alignment vertical="center"/>
      <protection/>
    </xf>
    <xf numFmtId="0" fontId="16" fillId="0" borderId="79" xfId="62" applyFont="1" applyBorder="1">
      <alignment horizontal="center" vertical="center"/>
      <protection/>
    </xf>
    <xf numFmtId="0" fontId="16" fillId="0" borderId="80" xfId="62" applyFont="1" applyBorder="1">
      <alignment horizontal="center" vertical="center"/>
      <protection/>
    </xf>
    <xf numFmtId="0" fontId="17" fillId="0" borderId="81" xfId="38" applyFont="1" applyBorder="1" applyAlignment="1">
      <alignment horizontal="center" vertical="center"/>
      <protection/>
    </xf>
    <xf numFmtId="0" fontId="16" fillId="0" borderId="82" xfId="62" applyFont="1" applyBorder="1">
      <alignment horizontal="center" vertical="center"/>
      <protection/>
    </xf>
    <xf numFmtId="178" fontId="16" fillId="0" borderId="83" xfId="40" applyFont="1" applyFill="1" applyBorder="1" applyProtection="1">
      <alignment horizontal="center"/>
      <protection/>
    </xf>
    <xf numFmtId="0" fontId="16" fillId="0" borderId="83" xfId="62" applyFont="1" applyBorder="1">
      <alignment horizontal="center" vertical="center"/>
      <protection/>
    </xf>
    <xf numFmtId="0" fontId="10" fillId="0" borderId="84" xfId="52" applyFont="1" applyBorder="1">
      <alignment/>
      <protection/>
    </xf>
    <xf numFmtId="0" fontId="10" fillId="0" borderId="83" xfId="52" applyFont="1" applyBorder="1">
      <alignment/>
      <protection/>
    </xf>
    <xf numFmtId="0" fontId="10" fillId="0" borderId="85" xfId="52" applyFont="1" applyBorder="1">
      <alignment/>
      <protection/>
    </xf>
    <xf numFmtId="0" fontId="17" fillId="0" borderId="86" xfId="38" applyFont="1" applyBorder="1" applyAlignment="1">
      <alignment horizontal="center" vertical="center" wrapText="1"/>
      <protection/>
    </xf>
    <xf numFmtId="0" fontId="10" fillId="0" borderId="73" xfId="52" applyFont="1" applyBorder="1" applyAlignment="1" applyProtection="1">
      <alignment horizontal="left" vertical="center" indent="1"/>
      <protection locked="0"/>
    </xf>
    <xf numFmtId="0" fontId="10" fillId="0" borderId="73" xfId="62" applyFont="1" applyBorder="1" applyAlignment="1" applyProtection="1">
      <alignment horizontal="left" vertical="center" indent="1"/>
      <protection locked="0"/>
    </xf>
    <xf numFmtId="0" fontId="14" fillId="0" borderId="87" xfId="64" applyFont="1" applyBorder="1" applyProtection="1">
      <alignment horizontal="center" vertical="center"/>
      <protection locked="0"/>
    </xf>
    <xf numFmtId="0" fontId="14" fillId="0" borderId="88" xfId="64" applyFont="1" applyBorder="1">
      <alignment horizontal="center" vertical="center"/>
      <protection/>
    </xf>
    <xf numFmtId="0" fontId="14" fillId="0" borderId="73" xfId="64" applyFont="1" applyBorder="1" applyProtection="1">
      <alignment horizontal="center" vertical="center"/>
      <protection locked="0"/>
    </xf>
    <xf numFmtId="0" fontId="14" fillId="0" borderId="89" xfId="64" applyFont="1" applyBorder="1" applyProtection="1">
      <alignment horizontal="center" vertical="center"/>
      <protection hidden="1"/>
    </xf>
    <xf numFmtId="0" fontId="14" fillId="0" borderId="73" xfId="64" applyFont="1" applyBorder="1" applyProtection="1">
      <alignment horizontal="center" vertical="center"/>
      <protection hidden="1"/>
    </xf>
    <xf numFmtId="0" fontId="14" fillId="0" borderId="89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90" xfId="64" applyFont="1" applyBorder="1">
      <alignment horizontal="center" vertical="center"/>
      <protection/>
    </xf>
    <xf numFmtId="0" fontId="14" fillId="0" borderId="73" xfId="64" applyFont="1" applyBorder="1">
      <alignment horizontal="center" vertical="center"/>
      <protection/>
    </xf>
    <xf numFmtId="0" fontId="10" fillId="0" borderId="91" xfId="52" applyFont="1" applyBorder="1" applyAlignment="1" applyProtection="1">
      <alignment horizontal="left" vertical="center" indent="1"/>
      <protection locked="0"/>
    </xf>
    <xf numFmtId="0" fontId="14" fillId="0" borderId="92" xfId="64" applyFont="1" applyBorder="1">
      <alignment horizontal="center" vertical="center"/>
      <protection/>
    </xf>
    <xf numFmtId="0" fontId="17" fillId="34" borderId="86" xfId="38" applyFont="1" applyFill="1" applyBorder="1" applyAlignment="1" applyProtection="1">
      <alignment horizontal="center" vertical="center" wrapText="1"/>
      <protection locked="0"/>
    </xf>
    <xf numFmtId="0" fontId="10" fillId="34" borderId="73" xfId="52" applyFont="1" applyFill="1" applyBorder="1" applyAlignment="1" applyProtection="1">
      <alignment horizontal="left" vertical="center" indent="1"/>
      <protection locked="0"/>
    </xf>
    <xf numFmtId="0" fontId="14" fillId="34" borderId="87" xfId="64" applyFont="1" applyFill="1" applyBorder="1" applyProtection="1">
      <alignment horizontal="center" vertical="center"/>
      <protection locked="0"/>
    </xf>
    <xf numFmtId="0" fontId="14" fillId="34" borderId="87" xfId="64" applyFont="1" applyFill="1" applyBorder="1">
      <alignment horizontal="center" vertical="center"/>
      <protection/>
    </xf>
    <xf numFmtId="0" fontId="14" fillId="34" borderId="73" xfId="64" applyFont="1" applyFill="1" applyBorder="1" applyProtection="1">
      <alignment horizontal="center" vertical="center"/>
      <protection locked="0"/>
    </xf>
    <xf numFmtId="0" fontId="14" fillId="34" borderId="89" xfId="64" applyFont="1" applyFill="1" applyBorder="1" applyProtection="1">
      <alignment horizontal="center" vertical="center"/>
      <protection hidden="1"/>
    </xf>
    <xf numFmtId="0" fontId="14" fillId="34" borderId="73" xfId="64" applyFont="1" applyFill="1" applyBorder="1" applyProtection="1">
      <alignment horizontal="center" vertical="center"/>
      <protection hidden="1"/>
    </xf>
    <xf numFmtId="0" fontId="14" fillId="34" borderId="89" xfId="64" applyFont="1" applyFill="1" applyBorder="1">
      <alignment horizontal="center" vertical="center"/>
      <protection/>
    </xf>
    <xf numFmtId="0" fontId="14" fillId="34" borderId="92" xfId="64" applyFont="1" applyFill="1" applyBorder="1">
      <alignment horizontal="center" vertical="center"/>
      <protection/>
    </xf>
    <xf numFmtId="0" fontId="14" fillId="34" borderId="73" xfId="64" applyFont="1" applyFill="1" applyBorder="1">
      <alignment horizontal="center" vertical="center"/>
      <protection/>
    </xf>
    <xf numFmtId="0" fontId="10" fillId="34" borderId="91" xfId="52" applyFont="1" applyFill="1" applyBorder="1" applyAlignment="1" applyProtection="1">
      <alignment horizontal="left" vertical="center" indent="1"/>
      <protection locked="0"/>
    </xf>
    <xf numFmtId="0" fontId="19" fillId="35" borderId="93" xfId="63" applyFont="1" applyFill="1" applyBorder="1">
      <alignment vertical="center"/>
      <protection/>
    </xf>
    <xf numFmtId="0" fontId="16" fillId="0" borderId="94" xfId="62" applyFont="1" applyBorder="1" applyProtection="1">
      <alignment horizontal="center" vertical="center"/>
      <protection hidden="1"/>
    </xf>
    <xf numFmtId="0" fontId="16" fillId="0" borderId="95" xfId="62" applyFont="1" applyBorder="1" applyProtection="1">
      <alignment horizontal="center" vertical="center"/>
      <protection hidden="1"/>
    </xf>
    <xf numFmtId="0" fontId="16" fillId="0" borderId="96" xfId="62" applyFont="1" applyBorder="1" applyProtection="1">
      <alignment horizontal="center" vertical="center"/>
      <protection hidden="1"/>
    </xf>
    <xf numFmtId="0" fontId="10" fillId="0" borderId="97" xfId="52" applyFont="1" applyBorder="1" applyAlignment="1">
      <alignment horizontal="left" vertical="center" indent="1"/>
      <protection/>
    </xf>
    <xf numFmtId="0" fontId="21" fillId="0" borderId="0" xfId="52" applyFont="1" applyAlignment="1">
      <alignment horizontal="left" vertical="top"/>
      <protection/>
    </xf>
    <xf numFmtId="0" fontId="10" fillId="0" borderId="0" xfId="52" applyFont="1">
      <alignment/>
      <protection/>
    </xf>
    <xf numFmtId="0" fontId="20" fillId="0" borderId="0" xfId="38" applyFont="1" applyBorder="1" applyAlignment="1">
      <alignment horizontal="center" vertical="center"/>
      <protection/>
    </xf>
    <xf numFmtId="0" fontId="10" fillId="0" borderId="98" xfId="52" applyFont="1" applyBorder="1" applyProtection="1">
      <alignment/>
      <protection locked="0"/>
    </xf>
    <xf numFmtId="0" fontId="10" fillId="0" borderId="99" xfId="52" applyFont="1" applyBorder="1" applyProtection="1">
      <alignment/>
      <protection locked="0"/>
    </xf>
    <xf numFmtId="0" fontId="10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9" fillId="0" borderId="0" xfId="52" applyFont="1">
      <alignment/>
      <protection/>
    </xf>
    <xf numFmtId="0" fontId="10" fillId="0" borderId="35" xfId="0" applyFont="1" applyBorder="1" applyAlignment="1" applyProtection="1">
      <alignment horizontal="left" vertical="center" wrapText="1" indent="1"/>
      <protection locked="0"/>
    </xf>
    <xf numFmtId="0" fontId="30" fillId="0" borderId="0" xfId="53" applyFont="1" applyFill="1" applyAlignment="1">
      <alignment horizontal="left"/>
      <protection/>
    </xf>
    <xf numFmtId="0" fontId="31" fillId="0" borderId="0" xfId="53" applyFont="1" applyFill="1" applyBorder="1" applyAlignment="1">
      <alignment horizontal="right"/>
      <protection/>
    </xf>
    <xf numFmtId="0" fontId="17" fillId="0" borderId="0" xfId="53" applyFont="1" applyFill="1" applyBorder="1" applyAlignment="1">
      <alignment horizontal="center"/>
      <protection/>
    </xf>
    <xf numFmtId="0" fontId="31" fillId="0" borderId="0" xfId="53" applyFont="1" applyFill="1" applyBorder="1" applyAlignment="1">
      <alignment horizontal="left"/>
      <protection/>
    </xf>
    <xf numFmtId="0" fontId="30" fillId="0" borderId="0" xfId="53" applyFont="1" applyFill="1" applyBorder="1" applyAlignment="1">
      <alignment/>
      <protection/>
    </xf>
    <xf numFmtId="0" fontId="17" fillId="0" borderId="0" xfId="53" applyFont="1" applyFill="1" applyBorder="1">
      <alignment/>
      <protection/>
    </xf>
    <xf numFmtId="0" fontId="31" fillId="0" borderId="0" xfId="53" applyFont="1" applyFill="1" applyBorder="1" applyAlignment="1">
      <alignment horizontal="center"/>
      <protection/>
    </xf>
    <xf numFmtId="0" fontId="32" fillId="0" borderId="0" xfId="53" applyFont="1" applyFill="1" applyBorder="1" applyAlignment="1">
      <alignment/>
      <protection/>
    </xf>
    <xf numFmtId="0" fontId="31" fillId="0" borderId="0" xfId="53" applyFont="1" applyFill="1">
      <alignment/>
      <protection/>
    </xf>
    <xf numFmtId="0" fontId="17" fillId="0" borderId="0" xfId="53" applyFont="1" applyFill="1" applyBorder="1" applyAlignment="1">
      <alignment horizontal="left"/>
      <protection/>
    </xf>
    <xf numFmtId="0" fontId="26" fillId="0" borderId="60" xfId="48" applyFont="1" applyBorder="1" applyAlignment="1" applyProtection="1">
      <alignment horizontal="center" vertical="center"/>
      <protection hidden="1"/>
    </xf>
    <xf numFmtId="0" fontId="26" fillId="0" borderId="61" xfId="48" applyFont="1" applyBorder="1" applyAlignment="1" applyProtection="1">
      <alignment horizontal="center" vertical="center"/>
      <protection hidden="1"/>
    </xf>
    <xf numFmtId="0" fontId="34" fillId="0" borderId="10" xfId="58" applyFont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49" fontId="0" fillId="0" borderId="100" xfId="0" applyNumberFormat="1" applyFont="1" applyBorder="1" applyAlignment="1">
      <alignment horizontal="center" vertical="center"/>
    </xf>
    <xf numFmtId="0" fontId="34" fillId="0" borderId="11" xfId="58" applyFont="1" applyBorder="1" applyAlignment="1">
      <alignment vertical="center"/>
      <protection/>
    </xf>
    <xf numFmtId="44" fontId="35" fillId="0" borderId="12" xfId="39" applyFont="1" applyBorder="1" applyAlignment="1">
      <alignment horizontal="center" vertical="center"/>
    </xf>
    <xf numFmtId="0" fontId="35" fillId="0" borderId="22" xfId="66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36" fillId="0" borderId="22" xfId="66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4" fillId="0" borderId="13" xfId="58" applyFont="1" applyBorder="1" applyAlignment="1">
      <alignment vertical="center"/>
      <protection/>
    </xf>
    <xf numFmtId="0" fontId="36" fillId="0" borderId="14" xfId="66" applyFont="1" applyBorder="1" applyAlignment="1">
      <alignment horizontal="center" vertical="center"/>
      <protection/>
    </xf>
    <xf numFmtId="0" fontId="2" fillId="0" borderId="48" xfId="66" applyFont="1" applyBorder="1" applyAlignment="1">
      <alignment horizontal="left" vertical="center" indent="2"/>
      <protection/>
    </xf>
    <xf numFmtId="0" fontId="36" fillId="0" borderId="48" xfId="66" applyFont="1" applyBorder="1" applyAlignment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5" fillId="0" borderId="15" xfId="62" applyFont="1" applyBorder="1">
      <alignment horizontal="center" vertical="center"/>
      <protection/>
    </xf>
    <xf numFmtId="0" fontId="35" fillId="0" borderId="16" xfId="62" applyFont="1" applyBorder="1">
      <alignment horizontal="center" vertical="center"/>
      <protection/>
    </xf>
    <xf numFmtId="0" fontId="37" fillId="0" borderId="31" xfId="38" applyFont="1" applyBorder="1" applyAlignment="1">
      <alignment horizontal="centerContinuous" vertical="center"/>
      <protection/>
    </xf>
    <xf numFmtId="0" fontId="35" fillId="0" borderId="17" xfId="62" applyFont="1" applyBorder="1">
      <alignment horizontal="center" vertical="center"/>
      <protection/>
    </xf>
    <xf numFmtId="44" fontId="35" fillId="0" borderId="18" xfId="39" applyFont="1" applyBorder="1">
      <alignment horizontal="center"/>
    </xf>
    <xf numFmtId="0" fontId="35" fillId="0" borderId="18" xfId="62" applyFont="1" applyBorder="1">
      <alignment horizontal="center" vertical="center"/>
      <protection/>
    </xf>
    <xf numFmtId="0" fontId="37" fillId="0" borderId="18" xfId="38" applyFont="1" applyBorder="1" applyAlignment="1">
      <alignment horizontal="centerContinuous" vertical="center"/>
      <protection/>
    </xf>
    <xf numFmtId="0" fontId="37" fillId="0" borderId="19" xfId="38" applyFont="1" applyBorder="1" applyAlignment="1">
      <alignment horizontal="centerContinuous" vertical="center"/>
      <protection/>
    </xf>
    <xf numFmtId="0" fontId="37" fillId="0" borderId="20" xfId="38" applyFont="1" applyBorder="1" applyAlignment="1">
      <alignment horizontal="centerContinuous" vertical="center"/>
      <protection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/>
    </xf>
    <xf numFmtId="0" fontId="38" fillId="0" borderId="21" xfId="38" applyFont="1" applyBorder="1" applyAlignment="1">
      <alignment horizontal="center" vertical="center" wrapText="1"/>
      <protection/>
    </xf>
    <xf numFmtId="49" fontId="1" fillId="0" borderId="12" xfId="39" applyNumberFormat="1" applyFont="1" applyBorder="1" applyAlignment="1">
      <alignment horizontal="center" vertical="center"/>
    </xf>
    <xf numFmtId="0" fontId="34" fillId="0" borderId="22" xfId="64" applyFont="1" applyBorder="1">
      <alignment horizontal="center" vertical="center"/>
      <protection/>
    </xf>
    <xf numFmtId="0" fontId="34" fillId="0" borderId="23" xfId="64" applyFont="1" applyBorder="1">
      <alignment horizontal="center" vertical="center"/>
      <protection/>
    </xf>
    <xf numFmtId="0" fontId="34" fillId="0" borderId="12" xfId="64" applyFont="1" applyBorder="1">
      <alignment horizontal="center" vertical="center"/>
      <protection/>
    </xf>
    <xf numFmtId="0" fontId="34" fillId="0" borderId="24" xfId="64" applyFont="1" applyBorder="1" applyProtection="1">
      <alignment horizontal="center" vertical="center"/>
      <protection hidden="1"/>
    </xf>
    <xf numFmtId="0" fontId="34" fillId="0" borderId="12" xfId="64" applyFont="1" applyBorder="1" applyProtection="1">
      <alignment horizontal="center" vertical="center"/>
      <protection hidden="1"/>
    </xf>
    <xf numFmtId="0" fontId="34" fillId="0" borderId="24" xfId="64" applyFont="1" applyBorder="1">
      <alignment horizontal="center" vertical="center"/>
      <protection/>
    </xf>
    <xf numFmtId="0" fontId="37" fillId="0" borderId="35" xfId="0" applyNumberFormat="1" applyFont="1" applyBorder="1" applyAlignment="1">
      <alignment horizontal="center" vertical="center" wrapText="1"/>
    </xf>
    <xf numFmtId="0" fontId="39" fillId="36" borderId="25" xfId="63" applyFont="1" applyFill="1" applyBorder="1" applyProtection="1">
      <alignment vertical="center"/>
      <protection/>
    </xf>
    <xf numFmtId="0" fontId="33" fillId="36" borderId="101" xfId="0" applyFont="1" applyFill="1" applyBorder="1" applyAlignment="1" applyProtection="1">
      <alignment horizontal="left" vertical="center" indent="1"/>
      <protection/>
    </xf>
    <xf numFmtId="0" fontId="0" fillId="36" borderId="101" xfId="0" applyFont="1" applyFill="1" applyBorder="1" applyAlignment="1" applyProtection="1">
      <alignment/>
      <protection/>
    </xf>
    <xf numFmtId="0" fontId="35" fillId="36" borderId="101" xfId="62" applyFont="1" applyFill="1" applyBorder="1" applyProtection="1">
      <alignment horizontal="center" vertical="center"/>
      <protection/>
    </xf>
    <xf numFmtId="0" fontId="35" fillId="36" borderId="39" xfId="62" applyFont="1" applyFill="1" applyBorder="1" applyProtection="1">
      <alignment horizontal="center" vertical="center"/>
      <protection/>
    </xf>
    <xf numFmtId="0" fontId="35" fillId="0" borderId="26" xfId="62" applyFont="1" applyBorder="1" applyProtection="1">
      <alignment horizontal="center" vertical="center"/>
      <protection hidden="1"/>
    </xf>
    <xf numFmtId="0" fontId="35" fillId="0" borderId="27" xfId="62" applyFont="1" applyBorder="1" applyProtection="1">
      <alignment horizontal="center" vertical="center"/>
      <protection hidden="1"/>
    </xf>
    <xf numFmtId="0" fontId="35" fillId="0" borderId="28" xfId="62" applyFont="1" applyBorder="1" applyProtection="1">
      <alignment horizontal="center" vertical="center"/>
      <protection hidden="1"/>
    </xf>
    <xf numFmtId="0" fontId="9" fillId="0" borderId="39" xfId="0" applyFont="1" applyBorder="1" applyAlignment="1">
      <alignment/>
    </xf>
    <xf numFmtId="0" fontId="34" fillId="0" borderId="0" xfId="64" applyFont="1">
      <alignment horizontal="center" vertical="center"/>
      <protection/>
    </xf>
    <xf numFmtId="0" fontId="37" fillId="0" borderId="0" xfId="38" applyFont="1" applyBorder="1" applyAlignment="1">
      <alignment horizontal="centerContinuous" vertical="center"/>
      <protection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0" fontId="34" fillId="0" borderId="0" xfId="58" applyFont="1">
      <alignment/>
      <protection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15" fillId="0" borderId="66" xfId="48" applyFont="1" applyFill="1" applyBorder="1" applyAlignment="1">
      <alignment horizontal="center" vertical="center"/>
      <protection/>
    </xf>
    <xf numFmtId="0" fontId="15" fillId="0" borderId="46" xfId="48" applyFont="1" applyBorder="1" applyAlignment="1">
      <alignment horizontal="center" vertical="center"/>
      <protection/>
    </xf>
    <xf numFmtId="0" fontId="27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27" fillId="0" borderId="0" xfId="53" applyFont="1" applyFill="1" applyAlignment="1">
      <alignment horizontal="center"/>
      <protection/>
    </xf>
    <xf numFmtId="0" fontId="28" fillId="0" borderId="0" xfId="53" applyFont="1" applyFill="1" applyAlignment="1">
      <alignment horizontal="center"/>
      <protection/>
    </xf>
    <xf numFmtId="14" fontId="29" fillId="0" borderId="0" xfId="53" applyNumberFormat="1" applyFont="1" applyFill="1" applyAlignment="1">
      <alignment horizontal="center"/>
      <protection/>
    </xf>
    <xf numFmtId="0" fontId="33" fillId="0" borderId="48" xfId="63" applyFont="1" applyBorder="1" applyAlignment="1">
      <alignment horizontal="center" vertical="center"/>
      <protection/>
    </xf>
    <xf numFmtId="0" fontId="0" fillId="0" borderId="102" xfId="0" applyFont="1" applyBorder="1" applyAlignment="1">
      <alignment vertical="center"/>
    </xf>
    <xf numFmtId="0" fontId="0" fillId="0" borderId="103" xfId="0" applyBorder="1" applyAlignment="1">
      <alignment vertical="center"/>
    </xf>
    <xf numFmtId="179" fontId="0" fillId="0" borderId="104" xfId="0" applyNumberFormat="1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06" xfId="0" applyBorder="1" applyAlignment="1">
      <alignment vertical="center"/>
    </xf>
    <xf numFmtId="179" fontId="0" fillId="0" borderId="107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7" fillId="0" borderId="108" xfId="38" applyFont="1" applyBorder="1" applyAlignment="1">
      <alignment horizontal="center" vertical="center"/>
      <protection/>
    </xf>
    <xf numFmtId="0" fontId="37" fillId="0" borderId="109" xfId="38" applyFont="1" applyBorder="1" applyAlignment="1">
      <alignment horizontal="center" vertical="center"/>
      <protection/>
    </xf>
    <xf numFmtId="0" fontId="37" fillId="0" borderId="110" xfId="38" applyFont="1" applyBorder="1" applyAlignment="1">
      <alignment horizontal="center" vertical="center"/>
      <protection/>
    </xf>
    <xf numFmtId="0" fontId="37" fillId="0" borderId="111" xfId="38" applyFont="1" applyBorder="1" applyAlignment="1">
      <alignment horizontal="center" vertical="center"/>
      <protection/>
    </xf>
    <xf numFmtId="0" fontId="37" fillId="0" borderId="16" xfId="38" applyFont="1" applyBorder="1" applyAlignment="1">
      <alignment horizontal="center" vertical="center"/>
      <protection/>
    </xf>
    <xf numFmtId="0" fontId="15" fillId="0" borderId="112" xfId="0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left" vertical="center"/>
      <protection/>
    </xf>
    <xf numFmtId="0" fontId="15" fillId="0" borderId="113" xfId="0" applyFont="1" applyBorder="1" applyAlignment="1" applyProtection="1">
      <alignment horizontal="left" vertical="center"/>
      <protection/>
    </xf>
    <xf numFmtId="0" fontId="0" fillId="0" borderId="103" xfId="0" applyFont="1" applyBorder="1" applyAlignment="1">
      <alignment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13" fillId="0" borderId="48" xfId="63" applyFont="1" applyBorder="1" applyAlignment="1">
      <alignment horizontal="center" vertical="center"/>
      <protection/>
    </xf>
    <xf numFmtId="0" fontId="10" fillId="0" borderId="112" xfId="0" applyFont="1" applyBorder="1" applyAlignment="1" applyProtection="1">
      <alignment horizontal="center" vertical="center"/>
      <protection/>
    </xf>
    <xf numFmtId="0" fontId="10" fillId="0" borderId="113" xfId="0" applyFont="1" applyBorder="1" applyAlignment="1" applyProtection="1">
      <alignment horizontal="center" vertical="center"/>
      <protection/>
    </xf>
    <xf numFmtId="0" fontId="15" fillId="0" borderId="100" xfId="0" applyFont="1" applyBorder="1" applyAlignment="1" applyProtection="1">
      <alignment horizontal="left" vertical="center"/>
      <protection/>
    </xf>
    <xf numFmtId="0" fontId="16" fillId="0" borderId="102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03" xfId="66" applyFont="1" applyBorder="1" applyAlignment="1" applyProtection="1">
      <alignment horizontal="left" vertical="center"/>
      <protection locked="0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49" fontId="10" fillId="0" borderId="102" xfId="0" applyNumberFormat="1" applyFont="1" applyBorder="1" applyAlignment="1" applyProtection="1">
      <alignment horizontal="left" vertical="center"/>
      <protection locked="0"/>
    </xf>
    <xf numFmtId="49" fontId="10" fillId="0" borderId="114" xfId="0" applyNumberFormat="1" applyFont="1" applyBorder="1" applyAlignment="1" applyProtection="1">
      <alignment horizontal="left" vertical="center"/>
      <protection locked="0"/>
    </xf>
    <xf numFmtId="0" fontId="13" fillId="2" borderId="101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106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22" fillId="0" borderId="53" xfId="66" applyFont="1" applyBorder="1" applyAlignment="1" applyProtection="1">
      <alignment horizontal="left" vertical="center"/>
      <protection locked="0"/>
    </xf>
    <xf numFmtId="0" fontId="22" fillId="0" borderId="67" xfId="66" applyFont="1" applyBorder="1" applyAlignment="1" applyProtection="1">
      <alignment horizontal="left" vertical="center"/>
      <protection locked="0"/>
    </xf>
    <xf numFmtId="0" fontId="22" fillId="0" borderId="115" xfId="66" applyFont="1" applyBorder="1" applyAlignment="1" applyProtection="1">
      <alignment horizontal="left" vertical="center"/>
      <protection locked="0"/>
    </xf>
    <xf numFmtId="0" fontId="17" fillId="0" borderId="108" xfId="38" applyFont="1" applyBorder="1" applyAlignment="1">
      <alignment horizontal="center" vertical="center"/>
      <protection/>
    </xf>
    <xf numFmtId="0" fontId="17" fillId="0" borderId="109" xfId="38" applyFont="1" applyBorder="1" applyAlignment="1">
      <alignment horizontal="center" vertical="center"/>
      <protection/>
    </xf>
    <xf numFmtId="0" fontId="17" fillId="0" borderId="110" xfId="38" applyFont="1" applyBorder="1" applyAlignment="1">
      <alignment horizontal="center" vertical="center"/>
      <protection/>
    </xf>
    <xf numFmtId="0" fontId="17" fillId="0" borderId="111" xfId="38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13" fillId="0" borderId="77" xfId="63" applyFont="1" applyBorder="1" applyAlignment="1">
      <alignment horizontal="center" vertical="center"/>
      <protection/>
    </xf>
    <xf numFmtId="0" fontId="15" fillId="0" borderId="116" xfId="52" applyFont="1" applyBorder="1" applyAlignment="1" applyProtection="1">
      <alignment horizontal="left" vertical="center"/>
      <protection/>
    </xf>
    <xf numFmtId="0" fontId="10" fillId="0" borderId="116" xfId="52" applyFont="1" applyBorder="1" applyAlignment="1" applyProtection="1">
      <alignment horizontal="center" vertical="center"/>
      <protection/>
    </xf>
    <xf numFmtId="0" fontId="15" fillId="0" borderId="117" xfId="52" applyFont="1" applyBorder="1" applyAlignment="1" applyProtection="1">
      <alignment horizontal="left" vertical="center"/>
      <protection/>
    </xf>
    <xf numFmtId="0" fontId="16" fillId="0" borderId="118" xfId="66" applyFont="1" applyBorder="1" applyAlignment="1" applyProtection="1">
      <alignment horizontal="left" vertical="center"/>
      <protection locked="0"/>
    </xf>
    <xf numFmtId="0" fontId="10" fillId="0" borderId="118" xfId="52" applyFont="1" applyBorder="1" applyAlignment="1">
      <alignment horizontal="center" vertical="center"/>
      <protection/>
    </xf>
    <xf numFmtId="49" fontId="10" fillId="0" borderId="119" xfId="52" applyNumberFormat="1" applyFont="1" applyBorder="1" applyAlignment="1" applyProtection="1">
      <alignment horizontal="left" vertical="center"/>
      <protection locked="0"/>
    </xf>
    <xf numFmtId="0" fontId="10" fillId="0" borderId="120" xfId="52" applyFont="1" applyBorder="1" applyAlignment="1" applyProtection="1">
      <alignment horizontal="left" vertical="center"/>
      <protection locked="0"/>
    </xf>
    <xf numFmtId="0" fontId="22" fillId="0" borderId="121" xfId="66" applyFont="1" applyBorder="1" applyAlignment="1" applyProtection="1">
      <alignment horizontal="left" vertical="center"/>
      <protection locked="0"/>
    </xf>
    <xf numFmtId="0" fontId="17" fillId="0" borderId="122" xfId="38" applyFont="1" applyBorder="1" applyAlignment="1">
      <alignment horizontal="center" vertical="center"/>
      <protection/>
    </xf>
    <xf numFmtId="0" fontId="17" fillId="0" borderId="123" xfId="38" applyFont="1" applyBorder="1" applyAlignment="1">
      <alignment horizontal="center" vertical="center"/>
      <protection/>
    </xf>
    <xf numFmtId="0" fontId="18" fillId="0" borderId="83" xfId="38" applyFont="1" applyBorder="1" applyAlignment="1">
      <alignment horizontal="center" vertical="center"/>
      <protection/>
    </xf>
    <xf numFmtId="0" fontId="13" fillId="35" borderId="97" xfId="52" applyFont="1" applyFill="1" applyBorder="1" applyAlignment="1" applyProtection="1">
      <alignment horizontal="left" vertical="center"/>
      <protection hidden="1"/>
    </xf>
    <xf numFmtId="0" fontId="10" fillId="0" borderId="124" xfId="52" applyFont="1" applyBorder="1" applyAlignment="1">
      <alignment horizontal="center" vertical="center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_Vysledek KP-A,B-2005-06 2" xfId="53"/>
    <cellStyle name="Followed Hyperlink" xfId="54"/>
    <cellStyle name="Poznámka" xfId="55"/>
    <cellStyle name="Percent" xfId="56"/>
    <cellStyle name="Propojená buňka" xfId="57"/>
    <cellStyle name="Roman EE 12 Normál" xfId="58"/>
    <cellStyle name="Správně" xfId="59"/>
    <cellStyle name="Špat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276225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pdd2_v191026_vod_1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Páry"/>
      <sheetName val="Tabulka"/>
      <sheetName val="Výsledky"/>
      <sheetName val="1-4"/>
      <sheetName val="2-3"/>
      <sheetName val="4-3"/>
      <sheetName val="1-2"/>
      <sheetName val="2-4"/>
      <sheetName val="3-1"/>
    </sheetNames>
    <sheetDataSet>
      <sheetData sheetId="0">
        <row r="38">
          <cell r="B38" t="str">
            <v>Vladimír Marek</v>
          </cell>
          <cell r="C38">
            <v>43764</v>
          </cell>
        </row>
        <row r="43">
          <cell r="C43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"/>
  <sheetViews>
    <sheetView showGridLines="0" showRowColHeaders="0" tabSelected="1" zoomScalePageLayoutView="0" workbookViewId="0" topLeftCell="A1">
      <selection activeCell="B2" sqref="B2:N2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87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257" t="s">
        <v>154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2:14" ht="18.75" customHeight="1">
      <c r="B3" s="258" t="s">
        <v>276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2:14" ht="13.5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3.25" customHeight="1" thickBot="1">
      <c r="B5" s="61"/>
      <c r="C5" s="62" t="s">
        <v>31</v>
      </c>
      <c r="D5" s="68" t="s">
        <v>45</v>
      </c>
      <c r="E5" s="71" t="s">
        <v>32</v>
      </c>
      <c r="F5" s="71" t="s">
        <v>33</v>
      </c>
      <c r="G5" s="72" t="s">
        <v>34</v>
      </c>
      <c r="H5" s="63" t="s">
        <v>39</v>
      </c>
      <c r="I5" s="64" t="s">
        <v>40</v>
      </c>
      <c r="J5" s="64" t="s">
        <v>41</v>
      </c>
      <c r="K5" s="64" t="s">
        <v>42</v>
      </c>
      <c r="L5" s="64" t="s">
        <v>43</v>
      </c>
      <c r="M5" s="65" t="s">
        <v>44</v>
      </c>
      <c r="N5" s="60" t="s">
        <v>35</v>
      </c>
    </row>
    <row r="6" spans="2:14" ht="23.25" customHeight="1">
      <c r="B6" s="66" t="s">
        <v>27</v>
      </c>
      <c r="C6" s="58" t="s">
        <v>69</v>
      </c>
      <c r="D6" s="69">
        <v>3</v>
      </c>
      <c r="E6" s="73">
        <v>2</v>
      </c>
      <c r="F6" s="74">
        <v>1</v>
      </c>
      <c r="G6" s="75">
        <v>0</v>
      </c>
      <c r="H6" s="80">
        <f>'1.k.ChlA_Chr'!R18+'1.k.ChlA_Kla'!R18+'1.k.JuB_ChlA'!S18</f>
        <v>19</v>
      </c>
      <c r="I6" s="81">
        <f>'1.k.ChlA_Chr'!S18+'1.k.ChlA_Kla'!S18+'1.k.JuB_ChlA'!R18</f>
        <v>5</v>
      </c>
      <c r="J6" s="82">
        <f>'1.k.ChlA_Chr'!P18+'1.k.ChlA_Kla'!P18+'1.k.JuB_ChlA'!Q18</f>
        <v>40</v>
      </c>
      <c r="K6" s="81">
        <f>'1.k.ChlA_Chr'!Q18+'1.k.ChlA_Kla'!Q18+'1.k.JuB_ChlA'!P18</f>
        <v>11</v>
      </c>
      <c r="L6" s="82">
        <f>'1.k.ChlA_Chr'!N18+'1.k.ChlA_Kla'!N18+'1.k.JuB_ChlA'!O18</f>
        <v>1027</v>
      </c>
      <c r="M6" s="83">
        <f>'1.k.ChlA_Chr'!O18+'1.k.ChlA_Kla'!O18+'1.k.JuB_ChlA'!N18</f>
        <v>769</v>
      </c>
      <c r="N6" s="84">
        <f aca="true" t="shared" si="0" ref="N6:N15">E6*3+F6*2+G6*1</f>
        <v>8</v>
      </c>
    </row>
    <row r="7" spans="2:14" ht="23.25" customHeight="1">
      <c r="B7" s="66" t="s">
        <v>36</v>
      </c>
      <c r="C7" s="58" t="s">
        <v>65</v>
      </c>
      <c r="D7" s="69">
        <v>3</v>
      </c>
      <c r="E7" s="73">
        <v>2</v>
      </c>
      <c r="F7" s="88">
        <v>1</v>
      </c>
      <c r="G7" s="75">
        <v>0</v>
      </c>
      <c r="H7" s="80">
        <f>'1.k.Chr_Kla'!R18+'1.k.JuA_Chr'!S18+'1.k.ChlA_Chr'!S18</f>
        <v>17</v>
      </c>
      <c r="I7" s="89">
        <f>'1.k.Chr_Kla'!S18+'1.k.JuA_Chr'!R18+'1.k.ChlA_Chr'!R18</f>
        <v>7</v>
      </c>
      <c r="J7" s="82">
        <f>'1.k.Chr_Kla'!P18+'1.k.JuA_Chr'!Q18+'1.k.ChlA_Chr'!Q18</f>
        <v>35</v>
      </c>
      <c r="K7" s="89">
        <f>'1.k.Chr_Kla'!Q18+'1.k.JuA_Chr'!P18+'1.k.ChlA_Chr'!P18</f>
        <v>20</v>
      </c>
      <c r="L7" s="82">
        <f>'1.k.Chr_Kla'!N18+'1.k.JuA_Chr'!O18+'1.k.ChlA_Chr'!O18</f>
        <v>1022</v>
      </c>
      <c r="M7" s="90">
        <f>'1.k.Chr_Kla'!O18+'1.k.JuA_Chr'!N18+'1.k.ChlA_Chr'!N18</f>
        <v>911</v>
      </c>
      <c r="N7" s="84">
        <f t="shared" si="0"/>
        <v>8</v>
      </c>
    </row>
    <row r="8" spans="2:14" ht="23.25" customHeight="1">
      <c r="B8" s="66" t="s">
        <v>37</v>
      </c>
      <c r="C8" s="58" t="s">
        <v>204</v>
      </c>
      <c r="D8" s="107">
        <v>3</v>
      </c>
      <c r="E8" s="73">
        <v>2</v>
      </c>
      <c r="F8" s="88">
        <v>1</v>
      </c>
      <c r="G8" s="75">
        <v>0</v>
      </c>
      <c r="H8" s="109">
        <f>'1.k.Str_KřB'!Q16+'1.k.Str_Tá'!Q16+'1.k.Vod_Str'!R16</f>
        <v>15</v>
      </c>
      <c r="I8" s="111">
        <f>'1.k.Str_KřB'!R16+'1.k.Str_Tá'!R16+'1.k.Vod_Str'!Q16</f>
        <v>9</v>
      </c>
      <c r="J8" s="113">
        <f>'1.k.Str_KřB'!O16+'1.k.Str_Tá'!O16+'1.k.Vod_Str'!P16</f>
        <v>34</v>
      </c>
      <c r="K8" s="111">
        <f>'1.k.Str_KřB'!P16+'1.k.Str_Tá'!P16+'1.k.Vod_Str'!O16</f>
        <v>22</v>
      </c>
      <c r="L8" s="113">
        <f>'1.k.Str_KřB'!M16+'1.k.Str_Tá'!M16+'1.k.Vod_Str'!N16</f>
        <v>1060</v>
      </c>
      <c r="M8" s="115">
        <f>'1.k.Str_KřB'!N16+'1.k.Str_Tá'!N16+'1.k.Vod_Str'!M16</f>
        <v>906</v>
      </c>
      <c r="N8" s="84">
        <f t="shared" si="0"/>
        <v>8</v>
      </c>
    </row>
    <row r="9" spans="2:14" ht="23.25" customHeight="1">
      <c r="B9" s="66" t="s">
        <v>38</v>
      </c>
      <c r="C9" s="58" t="s">
        <v>67</v>
      </c>
      <c r="D9" s="107">
        <v>3</v>
      </c>
      <c r="E9" s="73">
        <v>2</v>
      </c>
      <c r="F9" s="88">
        <v>0</v>
      </c>
      <c r="G9" s="75">
        <v>1</v>
      </c>
      <c r="H9" s="109">
        <f>'1.k.DouB_JuB'!R18+'1.k.DouB_Kla'!R18+'1.k.JuA_DouB'!S18</f>
        <v>17</v>
      </c>
      <c r="I9" s="111">
        <f>'1.k.DouB_JuB'!S18+'1.k.DouB_Kla'!S18+'1.k.JuA_DouB'!R18</f>
        <v>7</v>
      </c>
      <c r="J9" s="113">
        <f>'1.k.DouB_JuB'!P18+'1.k.DouB_Kla'!P18+'1.k.JuA_DouB'!Q18</f>
        <v>35</v>
      </c>
      <c r="K9" s="111">
        <f>'1.k.DouB_JuB'!Q18+'1.k.DouB_Kla'!Q18+'1.k.JuA_DouB'!P18</f>
        <v>20</v>
      </c>
      <c r="L9" s="113">
        <f>'1.k.DouB_JuB'!N18+'1.k.DouB_Kla'!N18+'1.k.JuA_DouB'!O18</f>
        <v>1045</v>
      </c>
      <c r="M9" s="115">
        <f>'1.k.DouB_JuB'!O18+'1.k.DouB_Kla'!O18+'1.k.JuA_DouB'!N18</f>
        <v>935</v>
      </c>
      <c r="N9" s="84">
        <f t="shared" si="0"/>
        <v>7</v>
      </c>
    </row>
    <row r="10" spans="2:14" ht="23.25" customHeight="1">
      <c r="B10" s="66" t="s">
        <v>66</v>
      </c>
      <c r="C10" s="58" t="s">
        <v>29</v>
      </c>
      <c r="D10" s="69">
        <v>3</v>
      </c>
      <c r="E10" s="73">
        <v>2</v>
      </c>
      <c r="F10" s="88">
        <v>0</v>
      </c>
      <c r="G10" s="75">
        <v>1</v>
      </c>
      <c r="H10" s="80">
        <f>'1.k.JuA_DouB'!R18+'1.k.JuA_Chr'!R18+'1.k.JuA_JuB'!R18</f>
        <v>16</v>
      </c>
      <c r="I10" s="89">
        <f>'1.k.JuA_DouB'!S18+'1.k.JuA_Chr'!S18+'1.k.JuA_JuB'!S18</f>
        <v>8</v>
      </c>
      <c r="J10" s="82">
        <f>'1.k.JuA_DouB'!P18+'1.k.JuA_Chr'!P18+'1.k.JuA_JuB'!P18</f>
        <v>37</v>
      </c>
      <c r="K10" s="89">
        <f>'1.k.JuA_DouB'!Q18+'1.k.JuA_Chr'!Q18+'1.k.JuA_JuB'!Q18</f>
        <v>19</v>
      </c>
      <c r="L10" s="82">
        <f>'1.k.JuA_DouB'!N18+'1.k.JuA_Chr'!N18+'1.k.JuA_JuB'!N18</f>
        <v>1091</v>
      </c>
      <c r="M10" s="90">
        <f>'1.k.JuA_DouB'!O18+'1.k.JuA_Chr'!O18+'1.k.JuA_JuB'!O18</f>
        <v>899</v>
      </c>
      <c r="N10" s="84">
        <f t="shared" si="0"/>
        <v>7</v>
      </c>
    </row>
    <row r="11" spans="2:14" ht="23.25" customHeight="1">
      <c r="B11" s="66" t="s">
        <v>62</v>
      </c>
      <c r="C11" s="58" t="s">
        <v>140</v>
      </c>
      <c r="D11" s="69">
        <v>3</v>
      </c>
      <c r="E11" s="73">
        <v>1</v>
      </c>
      <c r="F11" s="88">
        <v>1</v>
      </c>
      <c r="G11" s="75">
        <v>1</v>
      </c>
      <c r="H11" s="80">
        <f>'1.k.Str_KřB'!R16+'1.k.KřB_Vod'!Q16+'1.k.Tá_KřB'!R16</f>
        <v>12</v>
      </c>
      <c r="I11" s="89">
        <f>'1.k.Str_KřB'!Q16+'1.k.KřB_Vod'!R16+'1.k.Tá_KřB'!Q16</f>
        <v>12</v>
      </c>
      <c r="J11" s="82">
        <f>'1.k.Str_KřB'!P16+'1.k.KřB_Vod'!O16+'1.k.Tá_KřB'!P16</f>
        <v>25</v>
      </c>
      <c r="K11" s="89">
        <f>'1.k.Str_KřB'!O16+'1.k.KřB_Vod'!P16+'1.k.Tá_KřB'!O16</f>
        <v>31</v>
      </c>
      <c r="L11" s="82">
        <f>'1.k.Str_KřB'!N16+'1.k.KřB_Vod'!M16+'1.k.Tá_KřB'!N16</f>
        <v>959</v>
      </c>
      <c r="M11" s="90">
        <f>'1.k.Str_KřB'!M16+'1.k.KřB_Vod'!N16+'1.k.Tá_KřB'!M16</f>
        <v>1046</v>
      </c>
      <c r="N11" s="84">
        <f t="shared" si="0"/>
        <v>6</v>
      </c>
    </row>
    <row r="12" spans="2:14" ht="23.25" customHeight="1">
      <c r="B12" s="256" t="s">
        <v>272</v>
      </c>
      <c r="C12" s="58" t="s">
        <v>142</v>
      </c>
      <c r="D12" s="69">
        <v>3</v>
      </c>
      <c r="E12" s="73">
        <v>0</v>
      </c>
      <c r="F12" s="76">
        <v>2</v>
      </c>
      <c r="G12" s="75">
        <v>1</v>
      </c>
      <c r="H12" s="80">
        <f>'1.k.Tá_Vod'!Q16+'1.k.Str_Tá'!R16+'1.k.Tá_KřB'!Q16</f>
        <v>11</v>
      </c>
      <c r="I12" s="85">
        <f>'1.k.Tá_Vod'!R16+'1.k.Str_Tá'!Q16+'1.k.Tá_KřB'!R16</f>
        <v>13</v>
      </c>
      <c r="J12" s="82">
        <f>'1.k.Tá_Vod'!O16+'1.k.Str_Tá'!P16+'1.k.Tá_KřB'!O16</f>
        <v>28</v>
      </c>
      <c r="K12" s="85">
        <f>'1.k.Tá_Vod'!P16+'1.k.Str_Tá'!O16+'1.k.Tá_KřB'!P16</f>
        <v>29</v>
      </c>
      <c r="L12" s="82">
        <f>'1.k.Tá_Vod'!M16+'1.k.Str_Tá'!N16+'1.k.Tá_KřB'!M16</f>
        <v>1033</v>
      </c>
      <c r="M12" s="86">
        <f>'1.k.Tá_Vod'!N16+'1.k.Str_Tá'!M16+'1.k.Tá_KřB'!N16</f>
        <v>1042</v>
      </c>
      <c r="N12" s="84">
        <f t="shared" si="0"/>
        <v>5</v>
      </c>
    </row>
    <row r="13" spans="2:14" ht="23.25" customHeight="1">
      <c r="B13" s="66" t="s">
        <v>273</v>
      </c>
      <c r="C13" s="58" t="s">
        <v>141</v>
      </c>
      <c r="D13" s="107">
        <v>3</v>
      </c>
      <c r="E13" s="73">
        <v>0</v>
      </c>
      <c r="F13" s="76">
        <v>2</v>
      </c>
      <c r="G13" s="75">
        <v>1</v>
      </c>
      <c r="H13" s="109">
        <f>'1.k.Tá_Vod'!R16+'1.k.KřB_Vod'!R16+'1.k.Vod_Str'!Q16</f>
        <v>10</v>
      </c>
      <c r="I13" s="198">
        <f>'1.k.Tá_Vod'!Q16+'1.k.KřB_Vod'!Q16+'1.k.Vod_Str'!R16</f>
        <v>14</v>
      </c>
      <c r="J13" s="113">
        <f>'1.k.Tá_Vod'!P16+'1.k.KřB_Vod'!P16+'1.k.Vod_Str'!O16</f>
        <v>27</v>
      </c>
      <c r="K13" s="198">
        <f>'1.k.Tá_Vod'!O16+'1.k.KřB_Vod'!O16+'1.k.Vod_Str'!P16</f>
        <v>32</v>
      </c>
      <c r="L13" s="113">
        <f>'1.k.Tá_Vod'!N16+'1.k.KřB_Vod'!N16+'1.k.Vod_Str'!M16</f>
        <v>1014</v>
      </c>
      <c r="M13" s="199">
        <f>'1.k.Tá_Vod'!M16+'1.k.KřB_Vod'!M16+'1.k.Vod_Str'!N16</f>
        <v>1072</v>
      </c>
      <c r="N13" s="84">
        <f t="shared" si="0"/>
        <v>5</v>
      </c>
    </row>
    <row r="14" spans="2:14" ht="23.25" customHeight="1">
      <c r="B14" s="66" t="s">
        <v>274</v>
      </c>
      <c r="C14" s="58" t="s">
        <v>68</v>
      </c>
      <c r="D14" s="69">
        <v>3</v>
      </c>
      <c r="E14" s="73">
        <v>0</v>
      </c>
      <c r="F14" s="76">
        <v>0</v>
      </c>
      <c r="G14" s="75">
        <v>3</v>
      </c>
      <c r="H14" s="80">
        <f>'1.k.JuA_JuB'!S18+'1.k.JuB_ChlA'!R18+'1.k.DouB_JuB'!S18</f>
        <v>2</v>
      </c>
      <c r="I14" s="85">
        <f>'1.k.JuA_JuB'!R18+'1.k.JuB_ChlA'!S18+'1.k.DouB_JuB'!R18</f>
        <v>22</v>
      </c>
      <c r="J14" s="82">
        <f>'1.k.JuA_JuB'!Q18+'1.k.JuB_ChlA'!P18+'1.k.DouB_JuB'!Q18</f>
        <v>8</v>
      </c>
      <c r="K14" s="85">
        <f>'1.k.JuA_JuB'!P18+'1.k.JuB_ChlA'!Q18+'1.k.DouB_JuB'!P18</f>
        <v>45</v>
      </c>
      <c r="L14" s="82">
        <f>'1.k.JuA_JuB'!O18+'1.k.JuB_ChlA'!N18+'1.k.DouB_JuB'!O18</f>
        <v>814</v>
      </c>
      <c r="M14" s="86">
        <f>'1.k.JuA_JuB'!N18+'1.k.JuB_ChlA'!O18+'1.k.DouB_JuB'!N18</f>
        <v>1106</v>
      </c>
      <c r="N14" s="84">
        <f t="shared" si="0"/>
        <v>3</v>
      </c>
    </row>
    <row r="15" spans="2:14" ht="23.25" customHeight="1" thickBot="1">
      <c r="B15" s="255" t="s">
        <v>275</v>
      </c>
      <c r="C15" s="67" t="s">
        <v>49</v>
      </c>
      <c r="D15" s="108">
        <v>3</v>
      </c>
      <c r="E15" s="77">
        <v>0</v>
      </c>
      <c r="F15" s="78">
        <v>0</v>
      </c>
      <c r="G15" s="79">
        <v>3</v>
      </c>
      <c r="H15" s="110">
        <f>'1.k.DouB_Kla'!S18+'1.k.ChlA_Kla'!S18+'1.k.Chr_Kla'!S18</f>
        <v>1</v>
      </c>
      <c r="I15" s="112">
        <f>'1.k.DouB_Kla'!R18+'1.k.ChlA_Kla'!R18+'1.k.Chr_Kla'!R18</f>
        <v>23</v>
      </c>
      <c r="J15" s="114">
        <f>'1.k.DouB_Kla'!Q18+'1.k.ChlA_Kla'!Q18+'1.k.Chr_Kla'!Q18</f>
        <v>6</v>
      </c>
      <c r="K15" s="112">
        <f>'1.k.DouB_Kla'!P18+'1.k.ChlA_Kla'!P18+'1.k.Chr_Kla'!P18</f>
        <v>46</v>
      </c>
      <c r="L15" s="114">
        <f>'1.k.DouB_Kla'!O18+'1.k.ChlA_Kla'!O18+'1.k.Chr_Kla'!O18</f>
        <v>707</v>
      </c>
      <c r="M15" s="116">
        <f>'1.k.DouB_Kla'!N18+'1.k.ChlA_Kla'!N18+'1.k.Chr_Kla'!N18</f>
        <v>1086</v>
      </c>
      <c r="N15" s="87">
        <f t="shared" si="0"/>
        <v>3</v>
      </c>
    </row>
    <row r="16" ht="23.25" customHeight="1">
      <c r="C16" s="59"/>
    </row>
  </sheetData>
  <sheetProtection password="CC26" sheet="1"/>
  <mergeCells count="2">
    <mergeCell ref="B2:N2"/>
    <mergeCell ref="B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3" t="s">
        <v>63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2:20" ht="19.5" customHeight="1" thickBot="1">
      <c r="B3" s="5" t="s">
        <v>0</v>
      </c>
      <c r="C3" s="46"/>
      <c r="D3" s="276" t="s">
        <v>98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84" t="s">
        <v>46</v>
      </c>
      <c r="R3" s="285"/>
      <c r="S3" s="276" t="s">
        <v>99</v>
      </c>
      <c r="T3" s="286"/>
    </row>
    <row r="4" spans="2:20" ht="19.5" customHeight="1" thickTop="1">
      <c r="B4" s="6" t="s">
        <v>2</v>
      </c>
      <c r="C4" s="7"/>
      <c r="D4" s="287" t="s">
        <v>69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13</v>
      </c>
      <c r="R4" s="291"/>
      <c r="S4" s="292" t="s">
        <v>100</v>
      </c>
      <c r="T4" s="293"/>
    </row>
    <row r="5" spans="2:20" ht="19.5" customHeight="1">
      <c r="B5" s="6" t="s">
        <v>3</v>
      </c>
      <c r="C5" s="47"/>
      <c r="D5" s="296" t="s">
        <v>65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  <c r="Q5" s="299" t="s">
        <v>1</v>
      </c>
      <c r="R5" s="300"/>
      <c r="S5" s="301" t="s">
        <v>96</v>
      </c>
      <c r="T5" s="302"/>
    </row>
    <row r="6" spans="2:20" ht="19.5" customHeight="1" thickBot="1">
      <c r="B6" s="8" t="s">
        <v>4</v>
      </c>
      <c r="C6" s="9"/>
      <c r="D6" s="303" t="s">
        <v>101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TJ Spartak Chrást</v>
      </c>
      <c r="E7" s="306" t="s">
        <v>5</v>
      </c>
      <c r="F7" s="307"/>
      <c r="G7" s="307"/>
      <c r="H7" s="307"/>
      <c r="I7" s="307"/>
      <c r="J7" s="307"/>
      <c r="K7" s="307"/>
      <c r="L7" s="307"/>
      <c r="M7" s="308"/>
      <c r="N7" s="309" t="s">
        <v>14</v>
      </c>
      <c r="O7" s="310"/>
      <c r="P7" s="309" t="s">
        <v>15</v>
      </c>
      <c r="Q7" s="310"/>
      <c r="R7" s="309" t="s">
        <v>16</v>
      </c>
      <c r="S7" s="31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102</v>
      </c>
      <c r="D9" s="44" t="s">
        <v>114</v>
      </c>
      <c r="E9" s="39">
        <v>21</v>
      </c>
      <c r="F9" s="20" t="s">
        <v>23</v>
      </c>
      <c r="G9" s="40">
        <v>13</v>
      </c>
      <c r="H9" s="39">
        <v>12</v>
      </c>
      <c r="I9" s="20" t="s">
        <v>23</v>
      </c>
      <c r="J9" s="40">
        <v>21</v>
      </c>
      <c r="K9" s="39">
        <v>16</v>
      </c>
      <c r="L9" s="20" t="s">
        <v>23</v>
      </c>
      <c r="M9" s="40">
        <v>21</v>
      </c>
      <c r="N9" s="22">
        <f aca="true" t="shared" si="0" ref="N9:N17">E9+H9+K9</f>
        <v>49</v>
      </c>
      <c r="O9" s="23">
        <f aca="true" t="shared" si="1" ref="O9:O17">G9+J9+M9</f>
        <v>55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5">
        <f>IF(P9=2,1,0)</f>
        <v>0</v>
      </c>
      <c r="S9" s="21">
        <f>IF(Q9=2,1,0)</f>
        <v>1</v>
      </c>
      <c r="T9" s="187" t="s">
        <v>104</v>
      </c>
    </row>
    <row r="10" spans="2:20" ht="30" customHeight="1">
      <c r="B10" s="18" t="s">
        <v>22</v>
      </c>
      <c r="C10" s="43" t="s">
        <v>115</v>
      </c>
      <c r="D10" s="43" t="s">
        <v>116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19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37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7" t="s">
        <v>117</v>
      </c>
    </row>
    <row r="11" spans="2:20" ht="30" customHeight="1">
      <c r="B11" s="18" t="s">
        <v>21</v>
      </c>
      <c r="C11" s="43" t="s">
        <v>107</v>
      </c>
      <c r="D11" s="43" t="s">
        <v>118</v>
      </c>
      <c r="E11" s="39">
        <v>15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34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187" t="s">
        <v>104</v>
      </c>
    </row>
    <row r="12" spans="2:20" ht="30" customHeight="1">
      <c r="B12" s="18" t="s">
        <v>20</v>
      </c>
      <c r="C12" s="43" t="s">
        <v>119</v>
      </c>
      <c r="D12" s="43" t="s">
        <v>120</v>
      </c>
      <c r="E12" s="39">
        <v>16</v>
      </c>
      <c r="F12" s="19" t="s">
        <v>23</v>
      </c>
      <c r="G12" s="40">
        <v>21</v>
      </c>
      <c r="H12" s="39">
        <v>17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33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187" t="s">
        <v>117</v>
      </c>
    </row>
    <row r="13" spans="2:20" ht="30" customHeight="1">
      <c r="B13" s="18" t="s">
        <v>19</v>
      </c>
      <c r="C13" s="43" t="s">
        <v>93</v>
      </c>
      <c r="D13" s="43" t="s">
        <v>121</v>
      </c>
      <c r="E13" s="39">
        <v>22</v>
      </c>
      <c r="F13" s="19" t="s">
        <v>23</v>
      </c>
      <c r="G13" s="40">
        <v>20</v>
      </c>
      <c r="H13" s="39">
        <v>21</v>
      </c>
      <c r="I13" s="19" t="s">
        <v>23</v>
      </c>
      <c r="J13" s="40">
        <v>9</v>
      </c>
      <c r="K13" s="39"/>
      <c r="L13" s="19" t="s">
        <v>23</v>
      </c>
      <c r="M13" s="40"/>
      <c r="N13" s="22">
        <f t="shared" si="0"/>
        <v>43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7" t="s">
        <v>104</v>
      </c>
    </row>
    <row r="14" spans="2:20" ht="30" customHeight="1">
      <c r="B14" s="18" t="s">
        <v>18</v>
      </c>
      <c r="C14" s="43" t="s">
        <v>97</v>
      </c>
      <c r="D14" s="43" t="s">
        <v>122</v>
      </c>
      <c r="E14" s="39">
        <v>21</v>
      </c>
      <c r="F14" s="19" t="s">
        <v>23</v>
      </c>
      <c r="G14" s="40">
        <v>9</v>
      </c>
      <c r="H14" s="39">
        <v>21</v>
      </c>
      <c r="I14" s="19" t="s">
        <v>23</v>
      </c>
      <c r="J14" s="40">
        <v>13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22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7" t="s">
        <v>117</v>
      </c>
    </row>
    <row r="15" spans="2:20" ht="30" customHeight="1">
      <c r="B15" s="18" t="s">
        <v>24</v>
      </c>
      <c r="C15" s="43" t="s">
        <v>95</v>
      </c>
      <c r="D15" s="43" t="s">
        <v>123</v>
      </c>
      <c r="E15" s="39">
        <v>21</v>
      </c>
      <c r="F15" s="19" t="s">
        <v>23</v>
      </c>
      <c r="G15" s="40">
        <v>10</v>
      </c>
      <c r="H15" s="39">
        <v>15</v>
      </c>
      <c r="I15" s="19" t="s">
        <v>23</v>
      </c>
      <c r="J15" s="40">
        <v>21</v>
      </c>
      <c r="K15" s="39">
        <v>19</v>
      </c>
      <c r="L15" s="19" t="s">
        <v>23</v>
      </c>
      <c r="M15" s="40">
        <v>21</v>
      </c>
      <c r="N15" s="22">
        <f>E15+H15+K15</f>
        <v>55</v>
      </c>
      <c r="O15" s="23">
        <f>G15+J15+M15</f>
        <v>52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187" t="s">
        <v>104</v>
      </c>
    </row>
    <row r="16" spans="2:20" ht="30" customHeight="1">
      <c r="B16" s="18" t="s">
        <v>17</v>
      </c>
      <c r="C16" s="43" t="s">
        <v>94</v>
      </c>
      <c r="D16" s="43" t="s">
        <v>124</v>
      </c>
      <c r="E16" s="39">
        <v>21</v>
      </c>
      <c r="F16" s="19" t="s">
        <v>23</v>
      </c>
      <c r="G16" s="40">
        <v>14</v>
      </c>
      <c r="H16" s="39">
        <v>21</v>
      </c>
      <c r="I16" s="19" t="s">
        <v>23</v>
      </c>
      <c r="J16" s="40">
        <v>16</v>
      </c>
      <c r="K16" s="39"/>
      <c r="L16" s="19" t="s">
        <v>23</v>
      </c>
      <c r="M16" s="40"/>
      <c r="N16" s="22">
        <f>E16+H16+K16</f>
        <v>42</v>
      </c>
      <c r="O16" s="23">
        <f>G16+J16+M16</f>
        <v>30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7" t="s">
        <v>117</v>
      </c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4" t="str">
        <f>IF(R18&gt;S18,D4,IF(S18&gt;R18,D5,"remíza"))</f>
        <v>remíza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N18" s="26">
        <f aca="true" t="shared" si="5" ref="N18:S18">SUM(N9:N17)</f>
        <v>340</v>
      </c>
      <c r="O18" s="27">
        <f t="shared" si="5"/>
        <v>309</v>
      </c>
      <c r="P18" s="26">
        <f t="shared" si="5"/>
        <v>10</v>
      </c>
      <c r="Q18" s="28">
        <f t="shared" si="5"/>
        <v>8</v>
      </c>
      <c r="R18" s="26">
        <f t="shared" si="5"/>
        <v>4</v>
      </c>
      <c r="S18" s="27">
        <f t="shared" si="5"/>
        <v>4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3" t="s">
        <v>63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2:20" ht="19.5" customHeight="1" thickBot="1">
      <c r="B3" s="5" t="s">
        <v>0</v>
      </c>
      <c r="C3" s="46"/>
      <c r="D3" s="276" t="s">
        <v>98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84" t="s">
        <v>46</v>
      </c>
      <c r="R3" s="285"/>
      <c r="S3" s="276" t="s">
        <v>99</v>
      </c>
      <c r="T3" s="286"/>
    </row>
    <row r="4" spans="2:20" ht="19.5" customHeight="1" thickTop="1">
      <c r="B4" s="6" t="s">
        <v>2</v>
      </c>
      <c r="C4" s="7"/>
      <c r="D4" s="287" t="s">
        <v>67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13</v>
      </c>
      <c r="R4" s="291"/>
      <c r="S4" s="292" t="s">
        <v>100</v>
      </c>
      <c r="T4" s="293"/>
    </row>
    <row r="5" spans="2:20" ht="19.5" customHeight="1">
      <c r="B5" s="6" t="s">
        <v>3</v>
      </c>
      <c r="C5" s="47"/>
      <c r="D5" s="296" t="s">
        <v>49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  <c r="Q5" s="299" t="s">
        <v>1</v>
      </c>
      <c r="R5" s="300"/>
      <c r="S5" s="301" t="s">
        <v>72</v>
      </c>
      <c r="T5" s="302"/>
    </row>
    <row r="6" spans="2:20" ht="19.5" customHeight="1" thickBot="1">
      <c r="B6" s="8" t="s">
        <v>4</v>
      </c>
      <c r="C6" s="9"/>
      <c r="D6" s="303" t="s">
        <v>202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ZÚ Badminton Klatovy</v>
      </c>
      <c r="E7" s="306" t="s">
        <v>5</v>
      </c>
      <c r="F7" s="307"/>
      <c r="G7" s="307"/>
      <c r="H7" s="307"/>
      <c r="I7" s="307"/>
      <c r="J7" s="307"/>
      <c r="K7" s="307"/>
      <c r="L7" s="307"/>
      <c r="M7" s="308"/>
      <c r="N7" s="309" t="s">
        <v>14</v>
      </c>
      <c r="O7" s="311"/>
      <c r="P7" s="309" t="s">
        <v>15</v>
      </c>
      <c r="Q7" s="311"/>
      <c r="R7" s="309" t="s">
        <v>16</v>
      </c>
      <c r="S7" s="31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185</v>
      </c>
      <c r="D9" s="44" t="s">
        <v>186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13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187</v>
      </c>
      <c r="D10" s="43" t="s">
        <v>188</v>
      </c>
      <c r="E10" s="39">
        <v>21</v>
      </c>
      <c r="F10" s="19" t="s">
        <v>23</v>
      </c>
      <c r="G10" s="40">
        <v>18</v>
      </c>
      <c r="H10" s="39">
        <v>15</v>
      </c>
      <c r="I10" s="19" t="s">
        <v>23</v>
      </c>
      <c r="J10" s="40">
        <v>21</v>
      </c>
      <c r="K10" s="39">
        <v>21</v>
      </c>
      <c r="L10" s="19" t="s">
        <v>23</v>
      </c>
      <c r="M10" s="40">
        <v>18</v>
      </c>
      <c r="N10" s="22">
        <f t="shared" si="0"/>
        <v>57</v>
      </c>
      <c r="O10" s="23">
        <f t="shared" si="1"/>
        <v>57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189</v>
      </c>
      <c r="D11" s="43" t="s">
        <v>28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190</v>
      </c>
      <c r="D12" s="43" t="s">
        <v>191</v>
      </c>
      <c r="E12" s="39">
        <v>21</v>
      </c>
      <c r="F12" s="19" t="s">
        <v>23</v>
      </c>
      <c r="G12" s="40">
        <v>15</v>
      </c>
      <c r="H12" s="39">
        <v>20</v>
      </c>
      <c r="I12" s="19" t="s">
        <v>23</v>
      </c>
      <c r="J12" s="40">
        <v>22</v>
      </c>
      <c r="K12" s="39">
        <v>21</v>
      </c>
      <c r="L12" s="19" t="s">
        <v>23</v>
      </c>
      <c r="M12" s="40">
        <v>14</v>
      </c>
      <c r="N12" s="22">
        <f t="shared" si="0"/>
        <v>62</v>
      </c>
      <c r="O12" s="23">
        <f t="shared" si="1"/>
        <v>51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58</v>
      </c>
      <c r="D13" s="43" t="s">
        <v>192</v>
      </c>
      <c r="E13" s="39">
        <v>18</v>
      </c>
      <c r="F13" s="19" t="s">
        <v>23</v>
      </c>
      <c r="G13" s="40">
        <v>21</v>
      </c>
      <c r="H13" s="39">
        <v>20</v>
      </c>
      <c r="I13" s="19" t="s">
        <v>23</v>
      </c>
      <c r="J13" s="40">
        <v>22</v>
      </c>
      <c r="K13" s="39"/>
      <c r="L13" s="19" t="s">
        <v>23</v>
      </c>
      <c r="M13" s="40"/>
      <c r="N13" s="22">
        <f t="shared" si="0"/>
        <v>38</v>
      </c>
      <c r="O13" s="23">
        <f t="shared" si="1"/>
        <v>43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71</v>
      </c>
      <c r="D14" s="43" t="s">
        <v>193</v>
      </c>
      <c r="E14" s="39">
        <v>25</v>
      </c>
      <c r="F14" s="19" t="s">
        <v>23</v>
      </c>
      <c r="G14" s="40">
        <v>23</v>
      </c>
      <c r="H14" s="39">
        <v>21</v>
      </c>
      <c r="I14" s="19" t="s">
        <v>23</v>
      </c>
      <c r="J14" s="40">
        <v>14</v>
      </c>
      <c r="K14" s="39"/>
      <c r="L14" s="19" t="s">
        <v>23</v>
      </c>
      <c r="M14" s="40"/>
      <c r="N14" s="22">
        <f t="shared" si="0"/>
        <v>46</v>
      </c>
      <c r="O14" s="23">
        <f t="shared" si="1"/>
        <v>37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194</v>
      </c>
      <c r="D15" s="43" t="s">
        <v>112</v>
      </c>
      <c r="E15" s="39">
        <v>21</v>
      </c>
      <c r="F15" s="19" t="s">
        <v>23</v>
      </c>
      <c r="G15" s="40">
        <v>14</v>
      </c>
      <c r="H15" s="39">
        <v>22</v>
      </c>
      <c r="I15" s="19" t="s">
        <v>23</v>
      </c>
      <c r="J15" s="40">
        <v>24</v>
      </c>
      <c r="K15" s="39">
        <v>21</v>
      </c>
      <c r="L15" s="19" t="s">
        <v>23</v>
      </c>
      <c r="M15" s="40">
        <v>13</v>
      </c>
      <c r="N15" s="22">
        <f>E15+H15+K15</f>
        <v>64</v>
      </c>
      <c r="O15" s="23">
        <f>G15+J15+M15</f>
        <v>51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59</v>
      </c>
      <c r="D16" s="43" t="s">
        <v>73</v>
      </c>
      <c r="E16" s="39">
        <v>18</v>
      </c>
      <c r="F16" s="19" t="s">
        <v>23</v>
      </c>
      <c r="G16" s="40">
        <v>21</v>
      </c>
      <c r="H16" s="39">
        <v>22</v>
      </c>
      <c r="I16" s="19" t="s">
        <v>23</v>
      </c>
      <c r="J16" s="40">
        <v>20</v>
      </c>
      <c r="K16" s="39">
        <v>21</v>
      </c>
      <c r="L16" s="19" t="s">
        <v>23</v>
      </c>
      <c r="M16" s="40">
        <v>13</v>
      </c>
      <c r="N16" s="22">
        <f>E16+H16+K16</f>
        <v>61</v>
      </c>
      <c r="O16" s="23">
        <f>G16+J16+M16</f>
        <v>54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4" t="str">
        <f>IF(R18&gt;S18,D4,IF(S18&gt;R18,D5,"remíza"))</f>
        <v>TJ Sokol Doubravka B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N18" s="26">
        <f aca="true" t="shared" si="5" ref="N18:S18">SUM(N9:N17)</f>
        <v>412</v>
      </c>
      <c r="O18" s="27">
        <f t="shared" si="5"/>
        <v>321</v>
      </c>
      <c r="P18" s="26">
        <f t="shared" si="5"/>
        <v>14</v>
      </c>
      <c r="Q18" s="28">
        <f t="shared" si="5"/>
        <v>6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3" t="s">
        <v>63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2:20" ht="19.5" customHeight="1" thickBot="1">
      <c r="B3" s="5" t="s">
        <v>0</v>
      </c>
      <c r="C3" s="46"/>
      <c r="D3" s="276" t="s">
        <v>98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84" t="s">
        <v>46</v>
      </c>
      <c r="R3" s="285"/>
      <c r="S3" s="276" t="s">
        <v>99</v>
      </c>
      <c r="T3" s="286"/>
    </row>
    <row r="4" spans="2:20" ht="19.5" customHeight="1" thickTop="1">
      <c r="B4" s="6" t="s">
        <v>2</v>
      </c>
      <c r="C4" s="7"/>
      <c r="D4" s="287" t="s">
        <v>29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13</v>
      </c>
      <c r="R4" s="291"/>
      <c r="S4" s="292" t="s">
        <v>100</v>
      </c>
      <c r="T4" s="293"/>
    </row>
    <row r="5" spans="2:20" ht="19.5" customHeight="1">
      <c r="B5" s="6" t="s">
        <v>3</v>
      </c>
      <c r="C5" s="47"/>
      <c r="D5" s="296" t="s">
        <v>65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  <c r="Q5" s="299" t="s">
        <v>1</v>
      </c>
      <c r="R5" s="300"/>
      <c r="S5" s="301" t="s">
        <v>72</v>
      </c>
      <c r="T5" s="302"/>
    </row>
    <row r="6" spans="2:20" ht="19.5" customHeight="1" thickBot="1">
      <c r="B6" s="8" t="s">
        <v>4</v>
      </c>
      <c r="C6" s="9"/>
      <c r="D6" s="303" t="s">
        <v>277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306" t="s">
        <v>5</v>
      </c>
      <c r="F7" s="307"/>
      <c r="G7" s="307"/>
      <c r="H7" s="307"/>
      <c r="I7" s="307"/>
      <c r="J7" s="307"/>
      <c r="K7" s="307"/>
      <c r="L7" s="307"/>
      <c r="M7" s="308"/>
      <c r="N7" s="309" t="s">
        <v>14</v>
      </c>
      <c r="O7" s="310"/>
      <c r="P7" s="309" t="s">
        <v>15</v>
      </c>
      <c r="Q7" s="310"/>
      <c r="R7" s="309" t="s">
        <v>16</v>
      </c>
      <c r="S7" s="31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161</v>
      </c>
      <c r="D9" s="44" t="s">
        <v>114</v>
      </c>
      <c r="E9" s="39">
        <v>21</v>
      </c>
      <c r="F9" s="20" t="s">
        <v>23</v>
      </c>
      <c r="G9" s="40">
        <v>9</v>
      </c>
      <c r="H9" s="39">
        <v>21</v>
      </c>
      <c r="I9" s="20" t="s">
        <v>23</v>
      </c>
      <c r="J9" s="40">
        <v>12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21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168</v>
      </c>
      <c r="D10" s="43" t="s">
        <v>169</v>
      </c>
      <c r="E10" s="39">
        <v>16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16</v>
      </c>
      <c r="K10" s="39">
        <v>21</v>
      </c>
      <c r="L10" s="19" t="s">
        <v>23</v>
      </c>
      <c r="M10" s="40">
        <v>19</v>
      </c>
      <c r="N10" s="22">
        <f t="shared" si="0"/>
        <v>58</v>
      </c>
      <c r="O10" s="23">
        <f t="shared" si="1"/>
        <v>56</v>
      </c>
      <c r="P10" s="24">
        <f t="shared" si="2"/>
        <v>2</v>
      </c>
      <c r="Q10" s="19">
        <f t="shared" si="3"/>
        <v>1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170</v>
      </c>
      <c r="D11" s="43" t="s">
        <v>118</v>
      </c>
      <c r="E11" s="39">
        <v>19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13</v>
      </c>
      <c r="K11" s="39">
        <v>11</v>
      </c>
      <c r="L11" s="19" t="s">
        <v>23</v>
      </c>
      <c r="M11" s="40">
        <v>21</v>
      </c>
      <c r="N11" s="22">
        <f t="shared" si="0"/>
        <v>51</v>
      </c>
      <c r="O11" s="23">
        <f t="shared" si="1"/>
        <v>55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171</v>
      </c>
      <c r="D12" s="43" t="s">
        <v>172</v>
      </c>
      <c r="E12" s="39">
        <v>18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15</v>
      </c>
      <c r="K12" s="39">
        <v>15</v>
      </c>
      <c r="L12" s="19" t="s">
        <v>23</v>
      </c>
      <c r="M12" s="40">
        <v>21</v>
      </c>
      <c r="N12" s="22">
        <f t="shared" si="0"/>
        <v>54</v>
      </c>
      <c r="O12" s="23">
        <f t="shared" si="1"/>
        <v>57</v>
      </c>
      <c r="P12" s="24">
        <f t="shared" si="2"/>
        <v>1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173</v>
      </c>
      <c r="D13" s="43" t="s">
        <v>121</v>
      </c>
      <c r="E13" s="39">
        <v>18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33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166</v>
      </c>
      <c r="D14" s="43" t="s">
        <v>174</v>
      </c>
      <c r="E14" s="39">
        <v>21</v>
      </c>
      <c r="F14" s="19" t="s">
        <v>23</v>
      </c>
      <c r="G14" s="40">
        <v>14</v>
      </c>
      <c r="H14" s="39">
        <v>20</v>
      </c>
      <c r="I14" s="19" t="s">
        <v>23</v>
      </c>
      <c r="J14" s="40">
        <v>22</v>
      </c>
      <c r="K14" s="39">
        <v>15</v>
      </c>
      <c r="L14" s="19" t="s">
        <v>23</v>
      </c>
      <c r="M14" s="40">
        <v>21</v>
      </c>
      <c r="N14" s="22">
        <f t="shared" si="0"/>
        <v>56</v>
      </c>
      <c r="O14" s="23">
        <f t="shared" si="1"/>
        <v>57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64</v>
      </c>
      <c r="D15" s="43" t="s">
        <v>175</v>
      </c>
      <c r="E15" s="39">
        <v>17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17</v>
      </c>
      <c r="K15" s="39">
        <v>17</v>
      </c>
      <c r="L15" s="19" t="s">
        <v>23</v>
      </c>
      <c r="M15" s="40">
        <v>21</v>
      </c>
      <c r="N15" s="22">
        <f>E15+H15+K15</f>
        <v>55</v>
      </c>
      <c r="O15" s="23">
        <f>G15+J15+M15</f>
        <v>59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167</v>
      </c>
      <c r="D16" s="43" t="s">
        <v>124</v>
      </c>
      <c r="E16" s="39">
        <v>21</v>
      </c>
      <c r="F16" s="19" t="s">
        <v>23</v>
      </c>
      <c r="G16" s="40">
        <v>17</v>
      </c>
      <c r="H16" s="39">
        <v>21</v>
      </c>
      <c r="I16" s="19" t="s">
        <v>23</v>
      </c>
      <c r="J16" s="40">
        <v>12</v>
      </c>
      <c r="K16" s="39"/>
      <c r="L16" s="19" t="s">
        <v>23</v>
      </c>
      <c r="M16" s="40"/>
      <c r="N16" s="22">
        <f>E16+H16+K16</f>
        <v>42</v>
      </c>
      <c r="O16" s="23">
        <f>G16+J16+M16</f>
        <v>29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4" t="str">
        <f>IF(R18&gt;S18,D4,IF(S18&gt;R18,D5,"remíza"))</f>
        <v>TJ Spartak Chrást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N18" s="26">
        <f aca="true" t="shared" si="5" ref="N18:S18">SUM(N9:N17)</f>
        <v>391</v>
      </c>
      <c r="O18" s="27">
        <f t="shared" si="5"/>
        <v>376</v>
      </c>
      <c r="P18" s="26">
        <f t="shared" si="5"/>
        <v>10</v>
      </c>
      <c r="Q18" s="28">
        <f t="shared" si="5"/>
        <v>11</v>
      </c>
      <c r="R18" s="26">
        <f t="shared" si="5"/>
        <v>3</v>
      </c>
      <c r="S18" s="27">
        <f t="shared" si="5"/>
        <v>5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 t="s">
        <v>176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3" t="s">
        <v>63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2:20" ht="19.5" customHeight="1" thickBot="1">
      <c r="B3" s="5" t="s">
        <v>0</v>
      </c>
      <c r="C3" s="46"/>
      <c r="D3" s="276" t="s">
        <v>98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84" t="s">
        <v>46</v>
      </c>
      <c r="R3" s="285"/>
      <c r="S3" s="276" t="s">
        <v>99</v>
      </c>
      <c r="T3" s="286"/>
    </row>
    <row r="4" spans="2:20" ht="19.5" customHeight="1" thickTop="1">
      <c r="B4" s="6" t="s">
        <v>2</v>
      </c>
      <c r="C4" s="7"/>
      <c r="D4" s="287" t="s">
        <v>69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13</v>
      </c>
      <c r="R4" s="291"/>
      <c r="S4" s="292" t="s">
        <v>100</v>
      </c>
      <c r="T4" s="293"/>
    </row>
    <row r="5" spans="2:20" ht="19.5" customHeight="1">
      <c r="B5" s="6" t="s">
        <v>3</v>
      </c>
      <c r="C5" s="47"/>
      <c r="D5" s="296" t="s">
        <v>49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  <c r="Q5" s="299" t="s">
        <v>1</v>
      </c>
      <c r="R5" s="300"/>
      <c r="S5" s="301" t="s">
        <v>96</v>
      </c>
      <c r="T5" s="302"/>
    </row>
    <row r="6" spans="2:20" ht="19.5" customHeight="1" thickBot="1">
      <c r="B6" s="8" t="s">
        <v>4</v>
      </c>
      <c r="C6" s="9"/>
      <c r="D6" s="303" t="s">
        <v>101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Keramika Chlumčany A</v>
      </c>
      <c r="D7" s="11" t="str">
        <f>D5</f>
        <v>ZÚ Badminton Klatovy</v>
      </c>
      <c r="E7" s="306" t="s">
        <v>5</v>
      </c>
      <c r="F7" s="307"/>
      <c r="G7" s="307"/>
      <c r="H7" s="307"/>
      <c r="I7" s="307"/>
      <c r="J7" s="307"/>
      <c r="K7" s="307"/>
      <c r="L7" s="307"/>
      <c r="M7" s="308"/>
      <c r="N7" s="309" t="s">
        <v>14</v>
      </c>
      <c r="O7" s="310"/>
      <c r="P7" s="309" t="s">
        <v>15</v>
      </c>
      <c r="Q7" s="310"/>
      <c r="R7" s="309" t="s">
        <v>16</v>
      </c>
      <c r="S7" s="31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102</v>
      </c>
      <c r="D9" s="44" t="s">
        <v>103</v>
      </c>
      <c r="E9" s="39">
        <v>21</v>
      </c>
      <c r="F9" s="20" t="s">
        <v>23</v>
      </c>
      <c r="G9" s="40">
        <v>17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37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187" t="s">
        <v>104</v>
      </c>
    </row>
    <row r="10" spans="2:20" ht="30" customHeight="1">
      <c r="B10" s="18" t="s">
        <v>22</v>
      </c>
      <c r="C10" s="43" t="s">
        <v>105</v>
      </c>
      <c r="D10" s="43" t="s">
        <v>106</v>
      </c>
      <c r="E10" s="39">
        <v>21</v>
      </c>
      <c r="F10" s="19" t="s">
        <v>23</v>
      </c>
      <c r="G10" s="40">
        <v>16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30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187" t="s">
        <v>49</v>
      </c>
    </row>
    <row r="11" spans="2:20" ht="30" customHeight="1">
      <c r="B11" s="18" t="s">
        <v>21</v>
      </c>
      <c r="C11" s="43" t="s">
        <v>107</v>
      </c>
      <c r="D11" s="43" t="s">
        <v>28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187" t="s">
        <v>104</v>
      </c>
    </row>
    <row r="12" spans="2:20" ht="30" customHeight="1">
      <c r="B12" s="18" t="s">
        <v>20</v>
      </c>
      <c r="C12" s="43" t="s">
        <v>108</v>
      </c>
      <c r="D12" s="43" t="s">
        <v>109</v>
      </c>
      <c r="E12" s="39">
        <v>21</v>
      </c>
      <c r="F12" s="19" t="s">
        <v>23</v>
      </c>
      <c r="G12" s="40">
        <v>14</v>
      </c>
      <c r="H12" s="39">
        <v>21</v>
      </c>
      <c r="I12" s="19" t="s">
        <v>23</v>
      </c>
      <c r="J12" s="40">
        <v>15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29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187" t="s">
        <v>49</v>
      </c>
    </row>
    <row r="13" spans="2:20" ht="30" customHeight="1">
      <c r="B13" s="18" t="s">
        <v>19</v>
      </c>
      <c r="C13" s="43" t="s">
        <v>93</v>
      </c>
      <c r="D13" s="43" t="s">
        <v>110</v>
      </c>
      <c r="E13" s="39">
        <v>21</v>
      </c>
      <c r="F13" s="19" t="s">
        <v>23</v>
      </c>
      <c r="G13" s="40">
        <v>16</v>
      </c>
      <c r="H13" s="39">
        <v>21</v>
      </c>
      <c r="I13" s="19" t="s">
        <v>23</v>
      </c>
      <c r="J13" s="40">
        <v>15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31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187" t="s">
        <v>104</v>
      </c>
    </row>
    <row r="14" spans="2:20" ht="30" customHeight="1">
      <c r="B14" s="18" t="s">
        <v>18</v>
      </c>
      <c r="C14" s="43" t="s">
        <v>97</v>
      </c>
      <c r="D14" s="43" t="s">
        <v>111</v>
      </c>
      <c r="E14" s="39">
        <v>21</v>
      </c>
      <c r="F14" s="19" t="s">
        <v>23</v>
      </c>
      <c r="G14" s="40">
        <v>14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187" t="s">
        <v>49</v>
      </c>
    </row>
    <row r="15" spans="2:20" ht="30" customHeight="1">
      <c r="B15" s="18" t="s">
        <v>24</v>
      </c>
      <c r="C15" s="43" t="s">
        <v>95</v>
      </c>
      <c r="D15" s="43" t="s">
        <v>112</v>
      </c>
      <c r="E15" s="39">
        <v>21</v>
      </c>
      <c r="F15" s="19" t="s">
        <v>23</v>
      </c>
      <c r="G15" s="40">
        <v>15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42</v>
      </c>
      <c r="O15" s="23">
        <f>G15+J15+M15</f>
        <v>25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187" t="s">
        <v>104</v>
      </c>
    </row>
    <row r="16" spans="2:20" ht="30" customHeight="1">
      <c r="B16" s="18" t="s">
        <v>17</v>
      </c>
      <c r="C16" s="43" t="s">
        <v>94</v>
      </c>
      <c r="D16" s="43" t="s">
        <v>113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187" t="s">
        <v>49</v>
      </c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4" t="str">
        <f>IF(R18&gt;S18,D4,IF(S18&gt;R18,D5,"remíza"))</f>
        <v>Keramika Chlumčany A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N18" s="26">
        <f aca="true" t="shared" si="5" ref="N18:S18">SUM(N9:N17)</f>
        <v>337</v>
      </c>
      <c r="O18" s="27">
        <f t="shared" si="5"/>
        <v>206</v>
      </c>
      <c r="P18" s="26">
        <f t="shared" si="5"/>
        <v>16</v>
      </c>
      <c r="Q18" s="28">
        <f t="shared" si="5"/>
        <v>0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3" t="s">
        <v>63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2:20" ht="19.5" customHeight="1" thickBot="1">
      <c r="B3" s="5" t="s">
        <v>0</v>
      </c>
      <c r="C3" s="46"/>
      <c r="D3" s="276" t="s">
        <v>98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84" t="s">
        <v>46</v>
      </c>
      <c r="R3" s="285"/>
      <c r="S3" s="276" t="s">
        <v>99</v>
      </c>
      <c r="T3" s="286"/>
    </row>
    <row r="4" spans="2:20" ht="19.5" customHeight="1" thickTop="1">
      <c r="B4" s="6" t="s">
        <v>2</v>
      </c>
      <c r="C4" s="7"/>
      <c r="D4" s="287" t="s">
        <v>67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13</v>
      </c>
      <c r="R4" s="291"/>
      <c r="S4" s="292" t="s">
        <v>100</v>
      </c>
      <c r="T4" s="293"/>
    </row>
    <row r="5" spans="2:20" ht="19.5" customHeight="1">
      <c r="B5" s="6" t="s">
        <v>3</v>
      </c>
      <c r="C5" s="47"/>
      <c r="D5" s="296" t="s">
        <v>68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  <c r="Q5" s="299" t="s">
        <v>1</v>
      </c>
      <c r="R5" s="300"/>
      <c r="S5" s="301" t="s">
        <v>72</v>
      </c>
      <c r="T5" s="302"/>
    </row>
    <row r="6" spans="2:20" ht="19.5" customHeight="1" thickBot="1">
      <c r="B6" s="8" t="s">
        <v>4</v>
      </c>
      <c r="C6" s="9"/>
      <c r="D6" s="303" t="s">
        <v>202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TJ Sokol Doubravka B</v>
      </c>
      <c r="D7" s="11" t="str">
        <f>D5</f>
        <v>SK Jupiter B</v>
      </c>
      <c r="E7" s="306" t="s">
        <v>5</v>
      </c>
      <c r="F7" s="307"/>
      <c r="G7" s="307"/>
      <c r="H7" s="307"/>
      <c r="I7" s="307"/>
      <c r="J7" s="307"/>
      <c r="K7" s="307"/>
      <c r="L7" s="307"/>
      <c r="M7" s="308"/>
      <c r="N7" s="309" t="s">
        <v>14</v>
      </c>
      <c r="O7" s="311"/>
      <c r="P7" s="309" t="s">
        <v>15</v>
      </c>
      <c r="Q7" s="311"/>
      <c r="R7" s="309" t="s">
        <v>16</v>
      </c>
      <c r="S7" s="311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185</v>
      </c>
      <c r="D9" s="44" t="s">
        <v>203</v>
      </c>
      <c r="E9" s="39">
        <v>21</v>
      </c>
      <c r="F9" s="20" t="s">
        <v>23</v>
      </c>
      <c r="G9" s="40">
        <v>17</v>
      </c>
      <c r="H9" s="39">
        <v>21</v>
      </c>
      <c r="I9" s="20" t="s">
        <v>23</v>
      </c>
      <c r="J9" s="40">
        <v>7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24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195</v>
      </c>
      <c r="D10" s="43" t="s">
        <v>196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189</v>
      </c>
      <c r="D11" s="43" t="s">
        <v>197</v>
      </c>
      <c r="E11" s="39">
        <v>21</v>
      </c>
      <c r="F11" s="19" t="s">
        <v>23</v>
      </c>
      <c r="G11" s="40">
        <v>15</v>
      </c>
      <c r="H11" s="39">
        <v>21</v>
      </c>
      <c r="I11" s="19" t="s">
        <v>23</v>
      </c>
      <c r="J11" s="40">
        <v>16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31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198</v>
      </c>
      <c r="D12" s="43" t="s">
        <v>199</v>
      </c>
      <c r="E12" s="39">
        <v>21</v>
      </c>
      <c r="F12" s="19" t="s">
        <v>23</v>
      </c>
      <c r="G12" s="40">
        <v>16</v>
      </c>
      <c r="H12" s="39">
        <v>16</v>
      </c>
      <c r="I12" s="19" t="s">
        <v>23</v>
      </c>
      <c r="J12" s="40">
        <v>21</v>
      </c>
      <c r="K12" s="39">
        <v>21</v>
      </c>
      <c r="L12" s="19" t="s">
        <v>23</v>
      </c>
      <c r="M12" s="40">
        <v>19</v>
      </c>
      <c r="N12" s="22">
        <f t="shared" si="0"/>
        <v>58</v>
      </c>
      <c r="O12" s="23">
        <f t="shared" si="1"/>
        <v>56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71</v>
      </c>
      <c r="D13" s="43" t="s">
        <v>79</v>
      </c>
      <c r="E13" s="39">
        <v>22</v>
      </c>
      <c r="F13" s="19" t="s">
        <v>23</v>
      </c>
      <c r="G13" s="40">
        <v>20</v>
      </c>
      <c r="H13" s="39">
        <v>21</v>
      </c>
      <c r="I13" s="19" t="s">
        <v>23</v>
      </c>
      <c r="J13" s="40">
        <v>18</v>
      </c>
      <c r="K13" s="39"/>
      <c r="L13" s="19" t="s">
        <v>23</v>
      </c>
      <c r="M13" s="40"/>
      <c r="N13" s="22">
        <f t="shared" si="0"/>
        <v>43</v>
      </c>
      <c r="O13" s="23">
        <f t="shared" si="1"/>
        <v>38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200</v>
      </c>
      <c r="D14" s="43" t="s">
        <v>80</v>
      </c>
      <c r="E14" s="39">
        <v>22</v>
      </c>
      <c r="F14" s="19" t="s">
        <v>23</v>
      </c>
      <c r="G14" s="40">
        <v>20</v>
      </c>
      <c r="H14" s="39">
        <v>21</v>
      </c>
      <c r="I14" s="19" t="s">
        <v>23</v>
      </c>
      <c r="J14" s="40">
        <v>16</v>
      </c>
      <c r="K14" s="39"/>
      <c r="L14" s="19" t="s">
        <v>23</v>
      </c>
      <c r="M14" s="40"/>
      <c r="N14" s="22">
        <f t="shared" si="0"/>
        <v>43</v>
      </c>
      <c r="O14" s="23">
        <f t="shared" si="1"/>
        <v>36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194</v>
      </c>
      <c r="D15" s="43" t="s">
        <v>201</v>
      </c>
      <c r="E15" s="39">
        <v>28</v>
      </c>
      <c r="F15" s="19" t="s">
        <v>23</v>
      </c>
      <c r="G15" s="40">
        <v>26</v>
      </c>
      <c r="H15" s="39">
        <v>21</v>
      </c>
      <c r="I15" s="19" t="s">
        <v>23</v>
      </c>
      <c r="J15" s="40">
        <v>10</v>
      </c>
      <c r="K15" s="39"/>
      <c r="L15" s="19" t="s">
        <v>23</v>
      </c>
      <c r="M15" s="40"/>
      <c r="N15" s="22">
        <f>E15+H15+K15</f>
        <v>49</v>
      </c>
      <c r="O15" s="23">
        <f>G15+J15+M15</f>
        <v>36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>
      <c r="B16" s="18" t="s">
        <v>17</v>
      </c>
      <c r="C16" s="43" t="s">
        <v>59</v>
      </c>
      <c r="D16" s="43" t="s">
        <v>78</v>
      </c>
      <c r="E16" s="39">
        <v>19</v>
      </c>
      <c r="F16" s="19" t="s">
        <v>23</v>
      </c>
      <c r="G16" s="40">
        <v>21</v>
      </c>
      <c r="H16" s="39">
        <v>21</v>
      </c>
      <c r="I16" s="19" t="s">
        <v>23</v>
      </c>
      <c r="J16" s="40">
        <v>9</v>
      </c>
      <c r="K16" s="39">
        <v>21</v>
      </c>
      <c r="L16" s="19" t="s">
        <v>23</v>
      </c>
      <c r="M16" s="40">
        <v>7</v>
      </c>
      <c r="N16" s="22">
        <f>E16+H16+K16</f>
        <v>61</v>
      </c>
      <c r="O16" s="23">
        <f>G16+J16+M16</f>
        <v>37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4" t="str">
        <f>IF(R18&gt;S18,D4,IF(S18&gt;R18,D5,"remíza"))</f>
        <v>TJ Sokol Doubravka B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N18" s="26">
        <f aca="true" t="shared" si="5" ref="N18:S18">SUM(N9:N17)</f>
        <v>380</v>
      </c>
      <c r="O18" s="27">
        <f t="shared" si="5"/>
        <v>290</v>
      </c>
      <c r="P18" s="26">
        <f t="shared" si="5"/>
        <v>16</v>
      </c>
      <c r="Q18" s="28">
        <f t="shared" si="5"/>
        <v>2</v>
      </c>
      <c r="R18" s="26">
        <f t="shared" si="5"/>
        <v>8</v>
      </c>
      <c r="S18" s="27">
        <f t="shared" si="5"/>
        <v>0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3" t="s">
        <v>63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2:20" ht="19.5" customHeight="1" thickBot="1">
      <c r="B3" s="5" t="s">
        <v>0</v>
      </c>
      <c r="C3" s="46"/>
      <c r="D3" s="276" t="s">
        <v>98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84" t="s">
        <v>46</v>
      </c>
      <c r="R3" s="285"/>
      <c r="S3" s="276" t="s">
        <v>99</v>
      </c>
      <c r="T3" s="286"/>
    </row>
    <row r="4" spans="2:20" ht="19.5" customHeight="1" thickTop="1">
      <c r="B4" s="6" t="s">
        <v>2</v>
      </c>
      <c r="C4" s="7"/>
      <c r="D4" s="287" t="s">
        <v>68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13</v>
      </c>
      <c r="R4" s="291"/>
      <c r="S4" s="292" t="s">
        <v>100</v>
      </c>
      <c r="T4" s="293"/>
    </row>
    <row r="5" spans="2:20" ht="19.5" customHeight="1">
      <c r="B5" s="6" t="s">
        <v>3</v>
      </c>
      <c r="C5" s="47"/>
      <c r="D5" s="296" t="s">
        <v>69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  <c r="Q5" s="299" t="s">
        <v>1</v>
      </c>
      <c r="R5" s="300"/>
      <c r="S5" s="301" t="s">
        <v>72</v>
      </c>
      <c r="T5" s="302"/>
    </row>
    <row r="6" spans="2:20" ht="19.5" customHeight="1" thickBot="1">
      <c r="B6" s="8" t="s">
        <v>4</v>
      </c>
      <c r="C6" s="9"/>
      <c r="D6" s="303" t="s">
        <v>81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B</v>
      </c>
      <c r="D7" s="11" t="str">
        <f>D5</f>
        <v>Keramika Chlumčany A</v>
      </c>
      <c r="E7" s="306" t="s">
        <v>5</v>
      </c>
      <c r="F7" s="307"/>
      <c r="G7" s="307"/>
      <c r="H7" s="307"/>
      <c r="I7" s="307"/>
      <c r="J7" s="307"/>
      <c r="K7" s="307"/>
      <c r="L7" s="307"/>
      <c r="M7" s="308"/>
      <c r="N7" s="309" t="s">
        <v>14</v>
      </c>
      <c r="O7" s="310"/>
      <c r="P7" s="309" t="s">
        <v>15</v>
      </c>
      <c r="Q7" s="310"/>
      <c r="R7" s="309" t="s">
        <v>16</v>
      </c>
      <c r="S7" s="31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155</v>
      </c>
      <c r="D9" s="43" t="s">
        <v>102</v>
      </c>
      <c r="E9" s="39">
        <v>21</v>
      </c>
      <c r="F9" s="20" t="s">
        <v>23</v>
      </c>
      <c r="G9" s="40">
        <v>18</v>
      </c>
      <c r="H9" s="39">
        <v>22</v>
      </c>
      <c r="I9" s="20" t="s">
        <v>23</v>
      </c>
      <c r="J9" s="40">
        <v>20</v>
      </c>
      <c r="K9" s="39"/>
      <c r="L9" s="20" t="s">
        <v>23</v>
      </c>
      <c r="M9" s="40"/>
      <c r="N9" s="22">
        <f aca="true" t="shared" si="0" ref="N9:N17">E9+H9+K9</f>
        <v>43</v>
      </c>
      <c r="O9" s="23">
        <f aca="true" t="shared" si="1" ref="O9:O17">G9+J9+M9</f>
        <v>38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85</v>
      </c>
      <c r="D10" s="43" t="s">
        <v>105</v>
      </c>
      <c r="E10" s="39">
        <v>16</v>
      </c>
      <c r="F10" s="19" t="s">
        <v>23</v>
      </c>
      <c r="G10" s="40">
        <v>21</v>
      </c>
      <c r="H10" s="39">
        <v>13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29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7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86</v>
      </c>
      <c r="D11" s="43" t="s">
        <v>156</v>
      </c>
      <c r="E11" s="39">
        <v>18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18</v>
      </c>
      <c r="K11" s="39">
        <v>18</v>
      </c>
      <c r="L11" s="19" t="s">
        <v>23</v>
      </c>
      <c r="M11" s="40">
        <v>21</v>
      </c>
      <c r="N11" s="22">
        <f t="shared" si="0"/>
        <v>57</v>
      </c>
      <c r="O11" s="23">
        <f t="shared" si="1"/>
        <v>60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157</v>
      </c>
      <c r="D12" s="43" t="s">
        <v>108</v>
      </c>
      <c r="E12" s="39">
        <v>11</v>
      </c>
      <c r="F12" s="19" t="s">
        <v>23</v>
      </c>
      <c r="G12" s="40">
        <v>21</v>
      </c>
      <c r="H12" s="39">
        <v>18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158</v>
      </c>
      <c r="D13" s="43" t="s">
        <v>93</v>
      </c>
      <c r="E13" s="39">
        <v>12</v>
      </c>
      <c r="F13" s="19" t="s">
        <v>23</v>
      </c>
      <c r="G13" s="40">
        <v>21</v>
      </c>
      <c r="H13" s="39">
        <v>8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20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89</v>
      </c>
      <c r="D14" s="43" t="s">
        <v>97</v>
      </c>
      <c r="E14" s="39">
        <v>6</v>
      </c>
      <c r="F14" s="19" t="s">
        <v>23</v>
      </c>
      <c r="G14" s="40">
        <v>21</v>
      </c>
      <c r="H14" s="39">
        <v>13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19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159</v>
      </c>
      <c r="D15" s="43" t="s">
        <v>95</v>
      </c>
      <c r="E15" s="39">
        <v>17</v>
      </c>
      <c r="F15" s="19" t="s">
        <v>23</v>
      </c>
      <c r="G15" s="40">
        <v>21</v>
      </c>
      <c r="H15" s="39">
        <v>11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91</v>
      </c>
      <c r="D16" s="43" t="s">
        <v>94</v>
      </c>
      <c r="E16" s="39">
        <v>16</v>
      </c>
      <c r="F16" s="19" t="s">
        <v>23</v>
      </c>
      <c r="G16" s="40">
        <v>21</v>
      </c>
      <c r="H16" s="39">
        <v>13</v>
      </c>
      <c r="I16" s="19" t="s">
        <v>23</v>
      </c>
      <c r="J16" s="40">
        <v>21</v>
      </c>
      <c r="K16" s="39"/>
      <c r="L16" s="19" t="s">
        <v>23</v>
      </c>
      <c r="M16" s="40"/>
      <c r="N16" s="22">
        <f>E16+H16+K16</f>
        <v>29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6">
        <f>IF(P16=2,1,0)</f>
        <v>0</v>
      </c>
      <c r="S16" s="21">
        <f>IF(Q16=2,1,0)</f>
        <v>1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4" t="str">
        <f>IF(R18&gt;S18,D4,IF(S18&gt;R18,D5,"remíza"))</f>
        <v>Keramika Chlumčany A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N18" s="26">
        <f aca="true" t="shared" si="5" ref="N18:S18">SUM(N9:N17)</f>
        <v>254</v>
      </c>
      <c r="O18" s="27">
        <f t="shared" si="5"/>
        <v>350</v>
      </c>
      <c r="P18" s="26">
        <f t="shared" si="5"/>
        <v>3</v>
      </c>
      <c r="Q18" s="28">
        <f t="shared" si="5"/>
        <v>14</v>
      </c>
      <c r="R18" s="26">
        <f t="shared" si="5"/>
        <v>1</v>
      </c>
      <c r="S18" s="27">
        <f t="shared" si="5"/>
        <v>7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8" customWidth="1"/>
    <col min="2" max="2" width="10.75390625" style="128" customWidth="1"/>
    <col min="3" max="4" width="32.75390625" style="128" customWidth="1"/>
    <col min="5" max="5" width="3.75390625" style="128" customWidth="1"/>
    <col min="6" max="6" width="0.875" style="128" customWidth="1"/>
    <col min="7" max="8" width="3.75390625" style="128" customWidth="1"/>
    <col min="9" max="9" width="0.875" style="128" customWidth="1"/>
    <col min="10" max="11" width="3.75390625" style="128" customWidth="1"/>
    <col min="12" max="12" width="0.875" style="128" customWidth="1"/>
    <col min="13" max="13" width="3.75390625" style="128" customWidth="1"/>
    <col min="14" max="19" width="5.75390625" style="128" customWidth="1"/>
    <col min="20" max="20" width="15.00390625" style="128" customWidth="1"/>
    <col min="21" max="21" width="2.25390625" style="128" customWidth="1"/>
    <col min="22" max="16384" width="9.125" style="128" customWidth="1"/>
  </cols>
  <sheetData>
    <row r="1" ht="8.25" customHeight="1"/>
    <row r="2" spans="2:20" ht="27" thickBot="1">
      <c r="B2" s="312" t="s">
        <v>63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</row>
    <row r="3" spans="2:20" ht="19.5" customHeight="1" thickBot="1">
      <c r="B3" s="129" t="s">
        <v>0</v>
      </c>
      <c r="C3" s="130"/>
      <c r="D3" s="313" t="s">
        <v>98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 t="s">
        <v>46</v>
      </c>
      <c r="R3" s="314"/>
      <c r="S3" s="315" t="s">
        <v>99</v>
      </c>
      <c r="T3" s="315"/>
    </row>
    <row r="4" spans="2:20" ht="19.5" customHeight="1" thickTop="1">
      <c r="B4" s="131" t="s">
        <v>2</v>
      </c>
      <c r="C4" s="132"/>
      <c r="D4" s="316" t="s">
        <v>60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7" t="s">
        <v>13</v>
      </c>
      <c r="R4" s="317"/>
      <c r="S4" s="318" t="s">
        <v>100</v>
      </c>
      <c r="T4" s="318"/>
    </row>
    <row r="5" spans="2:20" ht="19.5" customHeight="1">
      <c r="B5" s="131" t="s">
        <v>3</v>
      </c>
      <c r="C5" s="133"/>
      <c r="D5" s="296" t="s">
        <v>77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  <c r="Q5" s="325" t="s">
        <v>1</v>
      </c>
      <c r="R5" s="325"/>
      <c r="S5" s="319" t="s">
        <v>61</v>
      </c>
      <c r="T5" s="319"/>
    </row>
    <row r="6" spans="2:20" ht="19.5" customHeight="1" thickBot="1">
      <c r="B6" s="134" t="s">
        <v>4</v>
      </c>
      <c r="C6" s="135"/>
      <c r="D6" s="320" t="s">
        <v>76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136"/>
      <c r="R6" s="137"/>
      <c r="S6" s="138" t="s">
        <v>27</v>
      </c>
      <c r="T6" s="139" t="s">
        <v>26</v>
      </c>
    </row>
    <row r="7" spans="2:20" ht="24.75" customHeight="1">
      <c r="B7" s="140"/>
      <c r="C7" s="141" t="str">
        <f>D4</f>
        <v>TJ SPARTAK CHRÁST</v>
      </c>
      <c r="D7" s="141" t="str">
        <f>D5</f>
        <v>ZÚ BADMINTON KLATOVY</v>
      </c>
      <c r="E7" s="321" t="s">
        <v>5</v>
      </c>
      <c r="F7" s="321"/>
      <c r="G7" s="321"/>
      <c r="H7" s="321"/>
      <c r="I7" s="321"/>
      <c r="J7" s="321"/>
      <c r="K7" s="321"/>
      <c r="L7" s="321"/>
      <c r="M7" s="321"/>
      <c r="N7" s="322" t="s">
        <v>14</v>
      </c>
      <c r="O7" s="322"/>
      <c r="P7" s="322" t="s">
        <v>15</v>
      </c>
      <c r="Q7" s="322"/>
      <c r="R7" s="322" t="s">
        <v>16</v>
      </c>
      <c r="S7" s="322"/>
      <c r="T7" s="142" t="s">
        <v>6</v>
      </c>
    </row>
    <row r="8" spans="2:20" ht="9.75" customHeight="1" thickBot="1">
      <c r="B8" s="143"/>
      <c r="C8" s="144"/>
      <c r="D8" s="145"/>
      <c r="E8" s="323">
        <v>1</v>
      </c>
      <c r="F8" s="323"/>
      <c r="G8" s="323"/>
      <c r="H8" s="323">
        <v>2</v>
      </c>
      <c r="I8" s="323"/>
      <c r="J8" s="323"/>
      <c r="K8" s="323">
        <v>3</v>
      </c>
      <c r="L8" s="323"/>
      <c r="M8" s="323"/>
      <c r="N8" s="146"/>
      <c r="O8" s="147"/>
      <c r="P8" s="146"/>
      <c r="Q8" s="147"/>
      <c r="R8" s="146"/>
      <c r="S8" s="147"/>
      <c r="T8" s="148"/>
    </row>
    <row r="9" spans="2:20" ht="30" customHeight="1" thickTop="1">
      <c r="B9" s="149" t="s">
        <v>25</v>
      </c>
      <c r="C9" s="150" t="s">
        <v>126</v>
      </c>
      <c r="D9" s="151" t="s">
        <v>127</v>
      </c>
      <c r="E9" s="152">
        <v>21</v>
      </c>
      <c r="F9" s="153" t="s">
        <v>23</v>
      </c>
      <c r="G9" s="154">
        <v>17</v>
      </c>
      <c r="H9" s="152">
        <v>21</v>
      </c>
      <c r="I9" s="153" t="s">
        <v>23</v>
      </c>
      <c r="J9" s="154">
        <v>15</v>
      </c>
      <c r="K9" s="152"/>
      <c r="L9" s="153" t="s">
        <v>23</v>
      </c>
      <c r="M9" s="154"/>
      <c r="N9" s="155">
        <f aca="true" t="shared" si="0" ref="N9:N17">E9+H9+K9</f>
        <v>42</v>
      </c>
      <c r="O9" s="156">
        <f aca="true" t="shared" si="1" ref="O9:O17">G9+J9+M9</f>
        <v>32</v>
      </c>
      <c r="P9" s="157">
        <f aca="true" t="shared" si="2" ref="P9:P17">IF(E9&gt;G9,1,0)+IF(H9&gt;J9,1,0)+IF(K9&gt;M9,1,0)</f>
        <v>2</v>
      </c>
      <c r="Q9" s="158">
        <f aca="true" t="shared" si="3" ref="Q9:Q17">IF(E9&lt;G9,1,0)+IF(H9&lt;J9,1,0)+IF(K9&lt;M9,1,0)</f>
        <v>0</v>
      </c>
      <c r="R9" s="159">
        <f>IF(P9=2,1,0)</f>
        <v>1</v>
      </c>
      <c r="S9" s="160">
        <f>IF(Q9=2,1,0)</f>
        <v>0</v>
      </c>
      <c r="T9" s="161"/>
    </row>
    <row r="10" spans="2:20" ht="30" customHeight="1">
      <c r="B10" s="149" t="s">
        <v>22</v>
      </c>
      <c r="C10" s="150" t="s">
        <v>128</v>
      </c>
      <c r="D10" s="150" t="s">
        <v>129</v>
      </c>
      <c r="E10" s="152">
        <v>21</v>
      </c>
      <c r="F10" s="158" t="s">
        <v>23</v>
      </c>
      <c r="G10" s="154">
        <v>13</v>
      </c>
      <c r="H10" s="152">
        <v>22</v>
      </c>
      <c r="I10" s="158" t="s">
        <v>23</v>
      </c>
      <c r="J10" s="154">
        <v>20</v>
      </c>
      <c r="K10" s="152"/>
      <c r="L10" s="158" t="s">
        <v>23</v>
      </c>
      <c r="M10" s="154"/>
      <c r="N10" s="155">
        <f t="shared" si="0"/>
        <v>43</v>
      </c>
      <c r="O10" s="156">
        <f t="shared" si="1"/>
        <v>33</v>
      </c>
      <c r="P10" s="157">
        <f t="shared" si="2"/>
        <v>2</v>
      </c>
      <c r="Q10" s="158">
        <f t="shared" si="3"/>
        <v>0</v>
      </c>
      <c r="R10" s="162">
        <f aca="true" t="shared" si="4" ref="R10:S17">IF(P10=2,1,0)</f>
        <v>1</v>
      </c>
      <c r="S10" s="160">
        <f t="shared" si="4"/>
        <v>0</v>
      </c>
      <c r="T10" s="161"/>
    </row>
    <row r="11" spans="2:20" ht="30" customHeight="1">
      <c r="B11" s="149" t="s">
        <v>21</v>
      </c>
      <c r="C11" s="150" t="s">
        <v>130</v>
      </c>
      <c r="D11" s="150" t="s">
        <v>131</v>
      </c>
      <c r="E11" s="152">
        <v>21</v>
      </c>
      <c r="F11" s="158" t="s">
        <v>23</v>
      </c>
      <c r="G11" s="154">
        <v>0</v>
      </c>
      <c r="H11" s="152">
        <v>21</v>
      </c>
      <c r="I11" s="158" t="s">
        <v>23</v>
      </c>
      <c r="J11" s="154">
        <v>0</v>
      </c>
      <c r="K11" s="152"/>
      <c r="L11" s="158" t="s">
        <v>23</v>
      </c>
      <c r="M11" s="154"/>
      <c r="N11" s="155">
        <f t="shared" si="0"/>
        <v>42</v>
      </c>
      <c r="O11" s="156">
        <f t="shared" si="1"/>
        <v>0</v>
      </c>
      <c r="P11" s="157">
        <f t="shared" si="2"/>
        <v>2</v>
      </c>
      <c r="Q11" s="158">
        <f t="shared" si="3"/>
        <v>0</v>
      </c>
      <c r="R11" s="162">
        <f t="shared" si="4"/>
        <v>1</v>
      </c>
      <c r="S11" s="160">
        <f t="shared" si="4"/>
        <v>0</v>
      </c>
      <c r="T11" s="161"/>
    </row>
    <row r="12" spans="2:20" ht="30" customHeight="1">
      <c r="B12" s="149" t="s">
        <v>20</v>
      </c>
      <c r="C12" s="150" t="s">
        <v>132</v>
      </c>
      <c r="D12" s="150" t="s">
        <v>133</v>
      </c>
      <c r="E12" s="152">
        <v>21</v>
      </c>
      <c r="F12" s="158" t="s">
        <v>23</v>
      </c>
      <c r="G12" s="154">
        <v>2</v>
      </c>
      <c r="H12" s="152">
        <v>21</v>
      </c>
      <c r="I12" s="158" t="s">
        <v>23</v>
      </c>
      <c r="J12" s="154">
        <v>10</v>
      </c>
      <c r="K12" s="152"/>
      <c r="L12" s="158" t="s">
        <v>23</v>
      </c>
      <c r="M12" s="154"/>
      <c r="N12" s="155">
        <f t="shared" si="0"/>
        <v>42</v>
      </c>
      <c r="O12" s="156">
        <f t="shared" si="1"/>
        <v>12</v>
      </c>
      <c r="P12" s="157">
        <f t="shared" si="2"/>
        <v>2</v>
      </c>
      <c r="Q12" s="158">
        <f t="shared" si="3"/>
        <v>0</v>
      </c>
      <c r="R12" s="162">
        <f t="shared" si="4"/>
        <v>1</v>
      </c>
      <c r="S12" s="160">
        <f t="shared" si="4"/>
        <v>0</v>
      </c>
      <c r="T12" s="161"/>
    </row>
    <row r="13" spans="2:20" ht="30" customHeight="1">
      <c r="B13" s="149" t="s">
        <v>19</v>
      </c>
      <c r="C13" s="150" t="s">
        <v>134</v>
      </c>
      <c r="D13" s="150" t="s">
        <v>135</v>
      </c>
      <c r="E13" s="152">
        <v>21</v>
      </c>
      <c r="F13" s="158" t="s">
        <v>23</v>
      </c>
      <c r="G13" s="154">
        <v>10</v>
      </c>
      <c r="H13" s="152">
        <v>21</v>
      </c>
      <c r="I13" s="158" t="s">
        <v>23</v>
      </c>
      <c r="J13" s="154">
        <v>14</v>
      </c>
      <c r="K13" s="152"/>
      <c r="L13" s="158" t="s">
        <v>23</v>
      </c>
      <c r="M13" s="154"/>
      <c r="N13" s="155">
        <f t="shared" si="0"/>
        <v>42</v>
      </c>
      <c r="O13" s="156">
        <f t="shared" si="1"/>
        <v>24</v>
      </c>
      <c r="P13" s="157">
        <f t="shared" si="2"/>
        <v>2</v>
      </c>
      <c r="Q13" s="158">
        <f t="shared" si="3"/>
        <v>0</v>
      </c>
      <c r="R13" s="162">
        <f t="shared" si="4"/>
        <v>1</v>
      </c>
      <c r="S13" s="160">
        <f t="shared" si="4"/>
        <v>0</v>
      </c>
      <c r="T13" s="161"/>
    </row>
    <row r="14" spans="2:20" ht="30" customHeight="1">
      <c r="B14" s="149" t="s">
        <v>18</v>
      </c>
      <c r="C14" s="150" t="s">
        <v>74</v>
      </c>
      <c r="D14" s="150" t="s">
        <v>48</v>
      </c>
      <c r="E14" s="152">
        <v>21</v>
      </c>
      <c r="F14" s="158" t="s">
        <v>23</v>
      </c>
      <c r="G14" s="154">
        <v>11</v>
      </c>
      <c r="H14" s="152">
        <v>21</v>
      </c>
      <c r="I14" s="158" t="s">
        <v>23</v>
      </c>
      <c r="J14" s="154">
        <v>13</v>
      </c>
      <c r="K14" s="152"/>
      <c r="L14" s="158" t="s">
        <v>23</v>
      </c>
      <c r="M14" s="154"/>
      <c r="N14" s="155">
        <f t="shared" si="0"/>
        <v>42</v>
      </c>
      <c r="O14" s="156">
        <f t="shared" si="1"/>
        <v>24</v>
      </c>
      <c r="P14" s="157">
        <f t="shared" si="2"/>
        <v>2</v>
      </c>
      <c r="Q14" s="158">
        <f t="shared" si="3"/>
        <v>0</v>
      </c>
      <c r="R14" s="162">
        <f t="shared" si="4"/>
        <v>1</v>
      </c>
      <c r="S14" s="160">
        <f t="shared" si="4"/>
        <v>0</v>
      </c>
      <c r="T14" s="161"/>
    </row>
    <row r="15" spans="2:20" ht="30" customHeight="1">
      <c r="B15" s="149" t="s">
        <v>24</v>
      </c>
      <c r="C15" s="150" t="s">
        <v>75</v>
      </c>
      <c r="D15" s="150" t="s">
        <v>47</v>
      </c>
      <c r="E15" s="152">
        <v>21</v>
      </c>
      <c r="F15" s="158" t="s">
        <v>23</v>
      </c>
      <c r="G15" s="154">
        <v>16</v>
      </c>
      <c r="H15" s="152">
        <v>21</v>
      </c>
      <c r="I15" s="158" t="s">
        <v>23</v>
      </c>
      <c r="J15" s="154">
        <v>19</v>
      </c>
      <c r="K15" s="152"/>
      <c r="L15" s="158" t="s">
        <v>23</v>
      </c>
      <c r="M15" s="154"/>
      <c r="N15" s="155">
        <f>E15+H15+K15</f>
        <v>42</v>
      </c>
      <c r="O15" s="156">
        <f>G15+J15+M15</f>
        <v>35</v>
      </c>
      <c r="P15" s="157">
        <f>IF(E15&gt;G15,1,0)+IF(H15&gt;J15,1,0)+IF(K15&gt;M15,1,0)</f>
        <v>2</v>
      </c>
      <c r="Q15" s="158">
        <f>IF(E15&lt;G15,1,0)+IF(H15&lt;J15,1,0)+IF(K15&lt;M15,1,0)</f>
        <v>0</v>
      </c>
      <c r="R15" s="162">
        <f>IF(P15=2,1,0)</f>
        <v>1</v>
      </c>
      <c r="S15" s="160">
        <f>IF(Q15=2,1,0)</f>
        <v>0</v>
      </c>
      <c r="T15" s="161"/>
    </row>
    <row r="16" spans="2:20" ht="30" customHeight="1">
      <c r="B16" s="149" t="s">
        <v>17</v>
      </c>
      <c r="C16" s="150" t="s">
        <v>136</v>
      </c>
      <c r="D16" s="150" t="s">
        <v>57</v>
      </c>
      <c r="E16" s="152">
        <v>21</v>
      </c>
      <c r="F16" s="158" t="s">
        <v>23</v>
      </c>
      <c r="G16" s="154">
        <v>12</v>
      </c>
      <c r="H16" s="152">
        <v>21</v>
      </c>
      <c r="I16" s="158" t="s">
        <v>23</v>
      </c>
      <c r="J16" s="154">
        <v>8</v>
      </c>
      <c r="K16" s="152"/>
      <c r="L16" s="158" t="s">
        <v>23</v>
      </c>
      <c r="M16" s="154"/>
      <c r="N16" s="155">
        <f>E16+H16+K16</f>
        <v>42</v>
      </c>
      <c r="O16" s="156">
        <f>G16+J16+M16</f>
        <v>20</v>
      </c>
      <c r="P16" s="157">
        <f>IF(E16&gt;G16,1,0)+IF(H16&gt;J16,1,0)+IF(K16&gt;M16,1,0)</f>
        <v>2</v>
      </c>
      <c r="Q16" s="158">
        <f>IF(E16&lt;G16,1,0)+IF(H16&lt;J16,1,0)+IF(K16&lt;M16,1,0)</f>
        <v>0</v>
      </c>
      <c r="R16" s="162">
        <f>IF(P16=2,1,0)</f>
        <v>1</v>
      </c>
      <c r="S16" s="160">
        <f>IF(Q16=2,1,0)</f>
        <v>0</v>
      </c>
      <c r="T16" s="161"/>
    </row>
    <row r="17" spans="2:20" ht="30" customHeight="1" thickBot="1">
      <c r="B17" s="163"/>
      <c r="C17" s="164"/>
      <c r="D17" s="164"/>
      <c r="E17" s="165"/>
      <c r="F17" s="166" t="s">
        <v>23</v>
      </c>
      <c r="G17" s="167"/>
      <c r="H17" s="165"/>
      <c r="I17" s="166" t="s">
        <v>23</v>
      </c>
      <c r="J17" s="167"/>
      <c r="K17" s="165"/>
      <c r="L17" s="166" t="s">
        <v>23</v>
      </c>
      <c r="M17" s="167"/>
      <c r="N17" s="168">
        <f t="shared" si="0"/>
        <v>0</v>
      </c>
      <c r="O17" s="169">
        <f t="shared" si="1"/>
        <v>0</v>
      </c>
      <c r="P17" s="170">
        <f t="shared" si="2"/>
        <v>0</v>
      </c>
      <c r="Q17" s="166">
        <f t="shared" si="3"/>
        <v>0</v>
      </c>
      <c r="R17" s="171">
        <f t="shared" si="4"/>
        <v>0</v>
      </c>
      <c r="S17" s="172">
        <f t="shared" si="4"/>
        <v>0</v>
      </c>
      <c r="T17" s="173"/>
    </row>
    <row r="18" spans="2:20" ht="34.5" customHeight="1" thickBot="1">
      <c r="B18" s="174" t="s">
        <v>7</v>
      </c>
      <c r="C18" s="324" t="str">
        <f>IF(R18&gt;S18,D4,IF(S18&gt;R18,D5,"remíza"))</f>
        <v>TJ SPARTAK CHRÁST</v>
      </c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175">
        <f aca="true" t="shared" si="5" ref="N18:S18">SUM(N9:N17)</f>
        <v>337</v>
      </c>
      <c r="O18" s="176">
        <f t="shared" si="5"/>
        <v>180</v>
      </c>
      <c r="P18" s="175">
        <f t="shared" si="5"/>
        <v>16</v>
      </c>
      <c r="Q18" s="177">
        <f t="shared" si="5"/>
        <v>0</v>
      </c>
      <c r="R18" s="175">
        <f t="shared" si="5"/>
        <v>8</v>
      </c>
      <c r="S18" s="176">
        <f t="shared" si="5"/>
        <v>0</v>
      </c>
      <c r="T18" s="178"/>
    </row>
    <row r="19" spans="2:20" ht="15">
      <c r="B19" s="179"/>
      <c r="C19" s="180"/>
      <c r="D19" s="18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81" t="s">
        <v>8</v>
      </c>
    </row>
    <row r="20" spans="2:20" ht="12.75">
      <c r="B20" s="55" t="s">
        <v>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2:20" ht="12.75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2:20" ht="19.5" customHeight="1">
      <c r="B22" s="31" t="s">
        <v>10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</row>
    <row r="23" spans="2:20" ht="19.5" customHeight="1">
      <c r="B23" s="3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</row>
    <row r="24" spans="2:20" ht="12.75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2:21" ht="12.75">
      <c r="B25" s="33" t="s">
        <v>11</v>
      </c>
      <c r="C25" s="180"/>
      <c r="D25" s="184"/>
      <c r="E25" s="33" t="s">
        <v>12</v>
      </c>
      <c r="F25" s="33"/>
      <c r="G25" s="33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5"/>
    </row>
    <row r="26" spans="2:21" ht="12.75">
      <c r="B26" s="186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</row>
    <row r="27" spans="2:21" ht="12.75">
      <c r="B27" s="186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</row>
    <row r="28" spans="2:21" ht="12.75">
      <c r="B28" s="186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</row>
    <row r="29" spans="2:21" ht="12.75">
      <c r="B29" s="3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</row>
    <row r="30" spans="2:21" ht="12.75">
      <c r="B30" s="186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6" sqref="D6:P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3" t="s">
        <v>63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2:20" ht="19.5" customHeight="1" thickBot="1">
      <c r="B3" s="5" t="s">
        <v>0</v>
      </c>
      <c r="C3" s="46"/>
      <c r="D3" s="276" t="s">
        <v>98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84" t="s">
        <v>46</v>
      </c>
      <c r="R3" s="285"/>
      <c r="S3" s="276" t="s">
        <v>99</v>
      </c>
      <c r="T3" s="286"/>
    </row>
    <row r="4" spans="2:20" ht="19.5" customHeight="1" thickTop="1">
      <c r="B4" s="6" t="s">
        <v>2</v>
      </c>
      <c r="C4" s="7"/>
      <c r="D4" s="287" t="s">
        <v>29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13</v>
      </c>
      <c r="R4" s="291"/>
      <c r="S4" s="292" t="s">
        <v>100</v>
      </c>
      <c r="T4" s="293"/>
    </row>
    <row r="5" spans="2:20" ht="19.5" customHeight="1">
      <c r="B5" s="6" t="s">
        <v>3</v>
      </c>
      <c r="C5" s="47"/>
      <c r="D5" s="296" t="s">
        <v>67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  <c r="Q5" s="299" t="s">
        <v>1</v>
      </c>
      <c r="R5" s="300"/>
      <c r="S5" s="301" t="s">
        <v>72</v>
      </c>
      <c r="T5" s="302"/>
    </row>
    <row r="6" spans="2:20" ht="19.5" customHeight="1" thickBot="1">
      <c r="B6" s="8" t="s">
        <v>4</v>
      </c>
      <c r="C6" s="9"/>
      <c r="D6" s="303" t="s">
        <v>277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Sokol Doubravka B</v>
      </c>
      <c r="E7" s="306" t="s">
        <v>5</v>
      </c>
      <c r="F7" s="307"/>
      <c r="G7" s="307"/>
      <c r="H7" s="307"/>
      <c r="I7" s="307"/>
      <c r="J7" s="307"/>
      <c r="K7" s="307"/>
      <c r="L7" s="307"/>
      <c r="M7" s="308"/>
      <c r="N7" s="309" t="s">
        <v>14</v>
      </c>
      <c r="O7" s="310"/>
      <c r="P7" s="309" t="s">
        <v>15</v>
      </c>
      <c r="Q7" s="310"/>
      <c r="R7" s="309" t="s">
        <v>16</v>
      </c>
      <c r="S7" s="31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161</v>
      </c>
      <c r="D9" s="44" t="s">
        <v>177</v>
      </c>
      <c r="E9" s="39">
        <v>21</v>
      </c>
      <c r="F9" s="20" t="s">
        <v>23</v>
      </c>
      <c r="G9" s="40">
        <v>10</v>
      </c>
      <c r="H9" s="39">
        <v>21</v>
      </c>
      <c r="I9" s="20" t="s">
        <v>23</v>
      </c>
      <c r="J9" s="40">
        <v>9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19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171</v>
      </c>
      <c r="D10" s="43" t="s">
        <v>178</v>
      </c>
      <c r="E10" s="39">
        <v>21</v>
      </c>
      <c r="F10" s="19" t="s">
        <v>23</v>
      </c>
      <c r="G10" s="40">
        <v>14</v>
      </c>
      <c r="H10" s="39">
        <v>21</v>
      </c>
      <c r="I10" s="19" t="s">
        <v>23</v>
      </c>
      <c r="J10" s="40">
        <v>19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33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170</v>
      </c>
      <c r="D11" s="43" t="s">
        <v>179</v>
      </c>
      <c r="E11" s="39">
        <v>21</v>
      </c>
      <c r="F11" s="19" t="s">
        <v>23</v>
      </c>
      <c r="G11" s="40">
        <v>11</v>
      </c>
      <c r="H11" s="39">
        <v>21</v>
      </c>
      <c r="I11" s="19" t="s">
        <v>23</v>
      </c>
      <c r="J11" s="40">
        <v>14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25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87</v>
      </c>
      <c r="D12" s="43" t="s">
        <v>180</v>
      </c>
      <c r="E12" s="39">
        <v>11</v>
      </c>
      <c r="F12" s="19" t="s">
        <v>23</v>
      </c>
      <c r="G12" s="40">
        <v>21</v>
      </c>
      <c r="H12" s="39">
        <v>21</v>
      </c>
      <c r="I12" s="19" t="s">
        <v>23</v>
      </c>
      <c r="J12" s="40">
        <v>12</v>
      </c>
      <c r="K12" s="39">
        <v>21</v>
      </c>
      <c r="L12" s="19" t="s">
        <v>23</v>
      </c>
      <c r="M12" s="40">
        <v>12</v>
      </c>
      <c r="N12" s="22">
        <f t="shared" si="0"/>
        <v>53</v>
      </c>
      <c r="O12" s="23">
        <f t="shared" si="1"/>
        <v>45</v>
      </c>
      <c r="P12" s="24">
        <f t="shared" si="2"/>
        <v>2</v>
      </c>
      <c r="Q12" s="19">
        <f t="shared" si="3"/>
        <v>1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165</v>
      </c>
      <c r="D13" s="43" t="s">
        <v>181</v>
      </c>
      <c r="E13" s="39">
        <v>14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23</v>
      </c>
      <c r="K13" s="39"/>
      <c r="L13" s="19" t="s">
        <v>23</v>
      </c>
      <c r="M13" s="40"/>
      <c r="N13" s="22">
        <f t="shared" si="0"/>
        <v>35</v>
      </c>
      <c r="O13" s="23">
        <f t="shared" si="1"/>
        <v>44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83</v>
      </c>
      <c r="D14" s="43" t="s">
        <v>182</v>
      </c>
      <c r="E14" s="39">
        <v>21</v>
      </c>
      <c r="F14" s="19" t="s">
        <v>23</v>
      </c>
      <c r="G14" s="40">
        <v>12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64</v>
      </c>
      <c r="D15" s="43" t="s">
        <v>183</v>
      </c>
      <c r="E15" s="39">
        <v>14</v>
      </c>
      <c r="F15" s="19" t="s">
        <v>23</v>
      </c>
      <c r="G15" s="40">
        <v>21</v>
      </c>
      <c r="H15" s="39">
        <v>12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167</v>
      </c>
      <c r="D16" s="43" t="s">
        <v>184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8</v>
      </c>
      <c r="K16" s="39"/>
      <c r="L16" s="19" t="s">
        <v>23</v>
      </c>
      <c r="M16" s="40"/>
      <c r="N16" s="22">
        <f>E16+H16+K16</f>
        <v>42</v>
      </c>
      <c r="O16" s="23">
        <f>G16+J16+M16</f>
        <v>21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4" t="str">
        <f>IF(R18&gt;S18,D4,IF(S18&gt;R18,D5,"remíza"))</f>
        <v>SK Jupiter A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N18" s="26">
        <f aca="true" t="shared" si="5" ref="N18:S18">SUM(N9:N17)</f>
        <v>324</v>
      </c>
      <c r="O18" s="27">
        <f t="shared" si="5"/>
        <v>253</v>
      </c>
      <c r="P18" s="26">
        <f t="shared" si="5"/>
        <v>12</v>
      </c>
      <c r="Q18" s="28">
        <f t="shared" si="5"/>
        <v>5</v>
      </c>
      <c r="R18" s="26">
        <f t="shared" si="5"/>
        <v>6</v>
      </c>
      <c r="S18" s="27">
        <f t="shared" si="5"/>
        <v>2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3"/>
  <sheetViews>
    <sheetView showGridLines="0" showRowColHeaders="0" zoomScale="95" zoomScaleNormal="95" workbookViewId="0" topLeftCell="A1">
      <selection activeCell="A1" sqref="A1"/>
    </sheetView>
  </sheetViews>
  <sheetFormatPr defaultColWidth="9.00390625" defaultRowHeight="12.75"/>
  <cols>
    <col min="1" max="1" width="6.125" style="93" customWidth="1"/>
    <col min="2" max="2" width="18.75390625" style="93" customWidth="1"/>
    <col min="3" max="3" width="1.37890625" style="96" customWidth="1"/>
    <col min="4" max="4" width="18.75390625" style="93" customWidth="1"/>
    <col min="5" max="5" width="5.125" style="106" customWidth="1"/>
    <col min="6" max="6" width="18.75390625" style="93" customWidth="1"/>
    <col min="7" max="7" width="1.37890625" style="93" customWidth="1"/>
    <col min="8" max="8" width="18.875" style="93" customWidth="1"/>
    <col min="9" max="9" width="5.125" style="93" customWidth="1"/>
    <col min="10" max="10" width="18.75390625" style="93" customWidth="1"/>
    <col min="11" max="11" width="1.37890625" style="93" customWidth="1"/>
    <col min="12" max="12" width="18.75390625" style="93" customWidth="1"/>
    <col min="13" max="13" width="5.125" style="93" customWidth="1"/>
    <col min="14" max="14" width="1.875" style="93" customWidth="1"/>
    <col min="15" max="16384" width="9.125" style="93" customWidth="1"/>
  </cols>
  <sheetData>
    <row r="2" spans="2:12" ht="23.25">
      <c r="B2" s="259" t="s">
        <v>125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2:12" ht="12" customHeight="1">
      <c r="B3" s="92"/>
      <c r="C3" s="92"/>
      <c r="D3" s="92"/>
      <c r="E3" s="92"/>
      <c r="F3" s="92"/>
      <c r="G3" s="92"/>
      <c r="H3" s="92"/>
      <c r="I3" s="92"/>
      <c r="J3" s="96"/>
      <c r="K3" s="96"/>
      <c r="L3" s="96"/>
    </row>
    <row r="4" spans="2:12" ht="16.5" customHeight="1">
      <c r="B4" s="260" t="s">
        <v>137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2:12" ht="12" customHeight="1">
      <c r="B5" s="94"/>
      <c r="C5" s="94"/>
      <c r="D5" s="94"/>
      <c r="E5" s="94"/>
      <c r="F5" s="94"/>
      <c r="G5" s="94"/>
      <c r="H5" s="94"/>
      <c r="I5" s="94"/>
      <c r="J5" s="96"/>
      <c r="K5" s="96"/>
      <c r="L5" s="96"/>
    </row>
    <row r="6" spans="2:12" ht="12" customHeight="1">
      <c r="B6" s="261" t="s">
        <v>50</v>
      </c>
      <c r="C6" s="261"/>
      <c r="D6" s="261"/>
      <c r="E6" s="95"/>
      <c r="F6" s="261" t="s">
        <v>51</v>
      </c>
      <c r="G6" s="261"/>
      <c r="H6" s="261"/>
      <c r="I6" s="96"/>
      <c r="J6" s="261" t="s">
        <v>52</v>
      </c>
      <c r="K6" s="261"/>
      <c r="L6" s="261"/>
    </row>
    <row r="7" spans="2:13" ht="12" customHeight="1">
      <c r="B7" s="97" t="s">
        <v>29</v>
      </c>
      <c r="C7" s="98" t="s">
        <v>53</v>
      </c>
      <c r="D7" s="99" t="s">
        <v>68</v>
      </c>
      <c r="E7" s="100" t="s">
        <v>152</v>
      </c>
      <c r="F7" s="97" t="s">
        <v>29</v>
      </c>
      <c r="G7" s="98" t="s">
        <v>53</v>
      </c>
      <c r="H7" s="99" t="s">
        <v>30</v>
      </c>
      <c r="I7" s="100" t="s">
        <v>82</v>
      </c>
      <c r="J7" s="97" t="s">
        <v>29</v>
      </c>
      <c r="K7" s="98" t="s">
        <v>53</v>
      </c>
      <c r="L7" s="99" t="s">
        <v>67</v>
      </c>
      <c r="M7" s="100" t="s">
        <v>84</v>
      </c>
    </row>
    <row r="8" spans="2:13" ht="12">
      <c r="B8" s="97" t="s">
        <v>70</v>
      </c>
      <c r="C8" s="98" t="s">
        <v>53</v>
      </c>
      <c r="D8" s="99" t="s">
        <v>30</v>
      </c>
      <c r="E8" s="100" t="s">
        <v>153</v>
      </c>
      <c r="F8" s="97" t="s">
        <v>70</v>
      </c>
      <c r="G8" s="98" t="s">
        <v>53</v>
      </c>
      <c r="H8" s="99" t="s">
        <v>55</v>
      </c>
      <c r="I8" s="100" t="s">
        <v>54</v>
      </c>
      <c r="J8" s="97" t="s">
        <v>68</v>
      </c>
      <c r="K8" s="98" t="s">
        <v>53</v>
      </c>
      <c r="L8" s="99" t="s">
        <v>70</v>
      </c>
      <c r="M8" s="100" t="s">
        <v>160</v>
      </c>
    </row>
    <row r="9" spans="2:13" ht="12">
      <c r="B9" s="97" t="s">
        <v>67</v>
      </c>
      <c r="C9" s="98" t="s">
        <v>53</v>
      </c>
      <c r="D9" s="99" t="s">
        <v>55</v>
      </c>
      <c r="E9" s="100" t="s">
        <v>152</v>
      </c>
      <c r="F9" s="97" t="s">
        <v>67</v>
      </c>
      <c r="G9" s="98" t="s">
        <v>53</v>
      </c>
      <c r="H9" s="99" t="s">
        <v>68</v>
      </c>
      <c r="I9" s="100" t="s">
        <v>54</v>
      </c>
      <c r="J9" s="97" t="s">
        <v>30</v>
      </c>
      <c r="K9" s="98" t="s">
        <v>53</v>
      </c>
      <c r="L9" s="99" t="s">
        <v>55</v>
      </c>
      <c r="M9" s="100" t="s">
        <v>54</v>
      </c>
    </row>
    <row r="10" spans="2:12" ht="12">
      <c r="B10" s="97"/>
      <c r="C10" s="98"/>
      <c r="D10" s="99"/>
      <c r="E10" s="101"/>
      <c r="F10" s="97"/>
      <c r="G10" s="98"/>
      <c r="H10" s="99"/>
      <c r="I10" s="96"/>
      <c r="J10" s="97"/>
      <c r="K10" s="98"/>
      <c r="L10" s="99"/>
    </row>
    <row r="11" spans="2:12" ht="16.5" customHeight="1">
      <c r="B11" s="260" t="s">
        <v>138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2:12" ht="12" customHeight="1">
      <c r="B12" s="94"/>
      <c r="C12" s="94"/>
      <c r="D12" s="94"/>
      <c r="E12" s="94"/>
      <c r="F12" s="94"/>
      <c r="G12" s="94"/>
      <c r="H12" s="94"/>
      <c r="I12" s="94"/>
      <c r="J12" s="96"/>
      <c r="K12" s="96"/>
      <c r="L12" s="96"/>
    </row>
    <row r="13" spans="2:12" ht="12">
      <c r="B13" s="261" t="s">
        <v>50</v>
      </c>
      <c r="C13" s="261"/>
      <c r="D13" s="261"/>
      <c r="E13" s="95"/>
      <c r="F13" s="261" t="s">
        <v>51</v>
      </c>
      <c r="G13" s="261"/>
      <c r="H13" s="261"/>
      <c r="I13" s="96"/>
      <c r="J13" s="261" t="s">
        <v>52</v>
      </c>
      <c r="K13" s="261"/>
      <c r="L13" s="261"/>
    </row>
    <row r="14" spans="2:13" ht="12">
      <c r="B14" s="97" t="s">
        <v>139</v>
      </c>
      <c r="C14" s="98" t="s">
        <v>53</v>
      </c>
      <c r="D14" s="99" t="s">
        <v>140</v>
      </c>
      <c r="E14" s="100" t="s">
        <v>84</v>
      </c>
      <c r="F14" s="97" t="s">
        <v>140</v>
      </c>
      <c r="G14" s="98" t="s">
        <v>53</v>
      </c>
      <c r="H14" s="99" t="s">
        <v>141</v>
      </c>
      <c r="I14" s="100" t="s">
        <v>84</v>
      </c>
      <c r="J14" s="97" t="s">
        <v>142</v>
      </c>
      <c r="K14" s="98" t="s">
        <v>53</v>
      </c>
      <c r="L14" s="99" t="s">
        <v>140</v>
      </c>
      <c r="M14" s="100" t="s">
        <v>153</v>
      </c>
    </row>
    <row r="15" spans="2:13" ht="12">
      <c r="B15" s="97" t="s">
        <v>142</v>
      </c>
      <c r="C15" s="98" t="s">
        <v>53</v>
      </c>
      <c r="D15" s="99" t="s">
        <v>141</v>
      </c>
      <c r="E15" s="100" t="s">
        <v>153</v>
      </c>
      <c r="F15" s="97" t="s">
        <v>139</v>
      </c>
      <c r="G15" s="98" t="s">
        <v>53</v>
      </c>
      <c r="H15" s="99" t="s">
        <v>142</v>
      </c>
      <c r="I15" s="100" t="s">
        <v>271</v>
      </c>
      <c r="J15" s="97" t="s">
        <v>141</v>
      </c>
      <c r="K15" s="98" t="s">
        <v>53</v>
      </c>
      <c r="L15" s="99" t="s">
        <v>139</v>
      </c>
      <c r="M15" s="100" t="s">
        <v>153</v>
      </c>
    </row>
    <row r="16" spans="2:12" ht="12">
      <c r="B16" s="97"/>
      <c r="C16" s="98"/>
      <c r="D16" s="99"/>
      <c r="E16" s="101"/>
      <c r="F16" s="97"/>
      <c r="G16" s="98"/>
      <c r="H16" s="99"/>
      <c r="I16" s="96"/>
      <c r="J16" s="97"/>
      <c r="K16" s="98"/>
      <c r="L16" s="99"/>
    </row>
    <row r="17" spans="2:12" ht="16.5" customHeight="1">
      <c r="B17" s="260" t="s">
        <v>143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</row>
    <row r="18" spans="2:12" ht="12" customHeight="1">
      <c r="B18" s="94"/>
      <c r="C18" s="94"/>
      <c r="D18" s="94"/>
      <c r="E18" s="94"/>
      <c r="F18" s="94"/>
      <c r="G18" s="94"/>
      <c r="H18" s="94"/>
      <c r="I18" s="94"/>
      <c r="J18" s="96"/>
      <c r="K18" s="96"/>
      <c r="L18" s="96"/>
    </row>
    <row r="19" spans="2:12" ht="12" customHeight="1">
      <c r="B19" s="261" t="s">
        <v>50</v>
      </c>
      <c r="C19" s="261"/>
      <c r="D19" s="261"/>
      <c r="E19" s="95"/>
      <c r="F19" s="261" t="s">
        <v>51</v>
      </c>
      <c r="G19" s="261"/>
      <c r="H19" s="261"/>
      <c r="I19" s="96"/>
      <c r="J19" s="261" t="s">
        <v>52</v>
      </c>
      <c r="K19" s="261"/>
      <c r="L19" s="261"/>
    </row>
    <row r="20" spans="2:12" ht="12">
      <c r="B20" s="97" t="s">
        <v>55</v>
      </c>
      <c r="C20" s="98" t="s">
        <v>53</v>
      </c>
      <c r="D20" s="99" t="s">
        <v>68</v>
      </c>
      <c r="E20" s="188"/>
      <c r="F20" s="97" t="s">
        <v>55</v>
      </c>
      <c r="G20" s="98" t="s">
        <v>53</v>
      </c>
      <c r="H20" s="99" t="s">
        <v>29</v>
      </c>
      <c r="I20" s="96"/>
      <c r="J20" s="97" t="s">
        <v>70</v>
      </c>
      <c r="K20" s="98" t="s">
        <v>53</v>
      </c>
      <c r="L20" s="99" t="s">
        <v>29</v>
      </c>
    </row>
    <row r="21" spans="2:14" ht="12" customHeight="1">
      <c r="B21" s="97" t="s">
        <v>70</v>
      </c>
      <c r="C21" s="98" t="s">
        <v>53</v>
      </c>
      <c r="D21" s="99" t="s">
        <v>67</v>
      </c>
      <c r="E21" s="104"/>
      <c r="F21" s="97" t="s">
        <v>30</v>
      </c>
      <c r="G21" s="98" t="s">
        <v>53</v>
      </c>
      <c r="H21" s="99" t="s">
        <v>68</v>
      </c>
      <c r="I21" s="96"/>
      <c r="J21" s="97" t="s">
        <v>30</v>
      </c>
      <c r="K21" s="98" t="s">
        <v>53</v>
      </c>
      <c r="L21" s="99" t="s">
        <v>67</v>
      </c>
      <c r="M21" s="96"/>
      <c r="N21" s="97"/>
    </row>
    <row r="22" spans="2:12" ht="12" customHeight="1">
      <c r="B22" s="97"/>
      <c r="C22" s="98"/>
      <c r="D22" s="99"/>
      <c r="E22" s="104"/>
      <c r="F22" s="97"/>
      <c r="G22" s="98"/>
      <c r="H22" s="99"/>
      <c r="I22" s="96"/>
      <c r="J22" s="97"/>
      <c r="K22" s="98"/>
      <c r="L22" s="99"/>
    </row>
    <row r="23" spans="2:12" ht="16.5" customHeight="1">
      <c r="B23" s="260" t="s">
        <v>144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</row>
    <row r="24" spans="2:12" ht="11.25" customHeight="1">
      <c r="B24" s="94"/>
      <c r="C24" s="94"/>
      <c r="D24" s="94"/>
      <c r="E24" s="94"/>
      <c r="F24" s="94"/>
      <c r="G24" s="94"/>
      <c r="H24" s="94"/>
      <c r="I24" s="94"/>
      <c r="J24" s="96"/>
      <c r="K24" s="96"/>
      <c r="L24" s="96"/>
    </row>
    <row r="25" spans="2:12" ht="12" customHeight="1">
      <c r="B25" s="261" t="s">
        <v>50</v>
      </c>
      <c r="C25" s="261"/>
      <c r="D25" s="261"/>
      <c r="E25" s="95"/>
      <c r="F25" s="261" t="s">
        <v>51</v>
      </c>
      <c r="G25" s="261"/>
      <c r="H25" s="261"/>
      <c r="I25" s="96"/>
      <c r="J25" s="261" t="s">
        <v>52</v>
      </c>
      <c r="K25" s="261"/>
      <c r="L25" s="261"/>
    </row>
    <row r="26" spans="2:13" ht="12">
      <c r="B26" s="189" t="s">
        <v>145</v>
      </c>
      <c r="C26" s="190" t="s">
        <v>53</v>
      </c>
      <c r="D26" s="99" t="s">
        <v>139</v>
      </c>
      <c r="E26" s="192"/>
      <c r="F26" s="189" t="s">
        <v>146</v>
      </c>
      <c r="G26" s="190" t="s">
        <v>53</v>
      </c>
      <c r="H26" s="99" t="s">
        <v>142</v>
      </c>
      <c r="I26" s="193"/>
      <c r="J26" s="189" t="s">
        <v>146</v>
      </c>
      <c r="K26" s="190" t="s">
        <v>53</v>
      </c>
      <c r="L26" s="99" t="s">
        <v>141</v>
      </c>
      <c r="M26" s="105"/>
    </row>
    <row r="27" spans="2:13" ht="12">
      <c r="B27" s="189" t="s">
        <v>147</v>
      </c>
      <c r="C27" s="190" t="s">
        <v>53</v>
      </c>
      <c r="D27" s="99" t="s">
        <v>140</v>
      </c>
      <c r="E27" s="192"/>
      <c r="F27" s="189" t="s">
        <v>148</v>
      </c>
      <c r="G27" s="190" t="s">
        <v>53</v>
      </c>
      <c r="H27" s="99" t="s">
        <v>141</v>
      </c>
      <c r="I27" s="193"/>
      <c r="J27" s="189" t="s">
        <v>148</v>
      </c>
      <c r="K27" s="190" t="s">
        <v>53</v>
      </c>
      <c r="L27" s="99" t="s">
        <v>142</v>
      </c>
      <c r="M27" s="105"/>
    </row>
    <row r="28" spans="2:13" ht="12">
      <c r="B28" s="189" t="s">
        <v>149</v>
      </c>
      <c r="C28" s="190" t="s">
        <v>53</v>
      </c>
      <c r="D28" s="99" t="s">
        <v>141</v>
      </c>
      <c r="E28" s="192"/>
      <c r="F28" s="189" t="s">
        <v>145</v>
      </c>
      <c r="G28" s="190" t="s">
        <v>53</v>
      </c>
      <c r="H28" s="99" t="s">
        <v>140</v>
      </c>
      <c r="I28" s="193"/>
      <c r="J28" s="189" t="s">
        <v>149</v>
      </c>
      <c r="K28" s="190" t="s">
        <v>53</v>
      </c>
      <c r="L28" s="99" t="s">
        <v>139</v>
      </c>
      <c r="M28" s="96"/>
    </row>
    <row r="29" spans="2:16" ht="12">
      <c r="B29" s="189" t="s">
        <v>150</v>
      </c>
      <c r="C29" s="190" t="s">
        <v>53</v>
      </c>
      <c r="D29" s="99" t="s">
        <v>142</v>
      </c>
      <c r="E29" s="192"/>
      <c r="F29" s="189" t="s">
        <v>147</v>
      </c>
      <c r="G29" s="190" t="s">
        <v>53</v>
      </c>
      <c r="H29" s="99" t="s">
        <v>139</v>
      </c>
      <c r="I29" s="193"/>
      <c r="J29" s="189" t="s">
        <v>150</v>
      </c>
      <c r="K29" s="190" t="s">
        <v>53</v>
      </c>
      <c r="L29" s="99" t="s">
        <v>140</v>
      </c>
      <c r="M29" s="96"/>
      <c r="N29" s="189"/>
      <c r="O29" s="190"/>
      <c r="P29" s="191"/>
    </row>
    <row r="30" spans="2:16" ht="12">
      <c r="B30" s="189" t="s">
        <v>146</v>
      </c>
      <c r="C30" s="190" t="s">
        <v>53</v>
      </c>
      <c r="D30" s="99" t="s">
        <v>56</v>
      </c>
      <c r="E30" s="192"/>
      <c r="F30" s="189" t="s">
        <v>149</v>
      </c>
      <c r="G30" s="190" t="s">
        <v>53</v>
      </c>
      <c r="H30" s="99" t="s">
        <v>56</v>
      </c>
      <c r="I30" s="193"/>
      <c r="J30" s="189" t="s">
        <v>145</v>
      </c>
      <c r="K30" s="190" t="s">
        <v>53</v>
      </c>
      <c r="L30" s="99" t="s">
        <v>56</v>
      </c>
      <c r="M30" s="96"/>
      <c r="N30" s="189"/>
      <c r="O30" s="190"/>
      <c r="P30" s="191"/>
    </row>
    <row r="31" spans="2:16" ht="12">
      <c r="B31" s="189" t="s">
        <v>148</v>
      </c>
      <c r="C31" s="190" t="s">
        <v>53</v>
      </c>
      <c r="D31" s="99" t="s">
        <v>56</v>
      </c>
      <c r="E31" s="192"/>
      <c r="F31" s="189" t="s">
        <v>150</v>
      </c>
      <c r="G31" s="190" t="s">
        <v>53</v>
      </c>
      <c r="H31" s="99" t="s">
        <v>56</v>
      </c>
      <c r="I31" s="193"/>
      <c r="J31" s="189" t="s">
        <v>147</v>
      </c>
      <c r="K31" s="190" t="s">
        <v>53</v>
      </c>
      <c r="L31" s="99" t="s">
        <v>56</v>
      </c>
      <c r="M31" s="96"/>
      <c r="N31" s="189"/>
      <c r="O31" s="190"/>
      <c r="P31" s="191"/>
    </row>
    <row r="32" spans="2:8" s="96" customFormat="1" ht="12">
      <c r="B32" s="106"/>
      <c r="C32" s="106"/>
      <c r="D32" s="106"/>
      <c r="E32" s="104"/>
      <c r="F32" s="97"/>
      <c r="G32" s="103"/>
      <c r="H32" s="105"/>
    </row>
    <row r="33" spans="2:12" ht="16.5" customHeight="1">
      <c r="B33" s="260" t="s">
        <v>151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</row>
    <row r="34" spans="2:12" ht="12" customHeight="1">
      <c r="B34" s="94"/>
      <c r="C34" s="94"/>
      <c r="D34" s="94"/>
      <c r="E34" s="94"/>
      <c r="F34" s="94"/>
      <c r="G34" s="94"/>
      <c r="H34" s="94"/>
      <c r="I34" s="94"/>
      <c r="J34" s="96"/>
      <c r="K34" s="96"/>
      <c r="L34" s="96"/>
    </row>
    <row r="35" spans="2:12" ht="12" customHeight="1">
      <c r="B35" s="261" t="s">
        <v>50</v>
      </c>
      <c r="C35" s="261"/>
      <c r="D35" s="261"/>
      <c r="E35" s="95"/>
      <c r="F35" s="261" t="s">
        <v>51</v>
      </c>
      <c r="G35" s="261"/>
      <c r="H35" s="261"/>
      <c r="I35" s="96"/>
      <c r="J35" s="261" t="s">
        <v>52</v>
      </c>
      <c r="K35" s="261"/>
      <c r="L35" s="261"/>
    </row>
    <row r="36" spans="2:12" ht="12">
      <c r="B36" s="97" t="s">
        <v>139</v>
      </c>
      <c r="C36" s="194" t="s">
        <v>53</v>
      </c>
      <c r="D36" s="191" t="s">
        <v>150</v>
      </c>
      <c r="E36" s="195"/>
      <c r="F36" s="97" t="s">
        <v>139</v>
      </c>
      <c r="G36" s="194" t="s">
        <v>53</v>
      </c>
      <c r="H36" s="191" t="s">
        <v>148</v>
      </c>
      <c r="I36" s="196"/>
      <c r="J36" s="97" t="s">
        <v>139</v>
      </c>
      <c r="K36" s="194" t="s">
        <v>53</v>
      </c>
      <c r="L36" s="191" t="s">
        <v>146</v>
      </c>
    </row>
    <row r="37" spans="2:12" ht="12">
      <c r="B37" s="97" t="s">
        <v>140</v>
      </c>
      <c r="C37" s="194" t="s">
        <v>53</v>
      </c>
      <c r="D37" s="191" t="s">
        <v>149</v>
      </c>
      <c r="E37" s="195"/>
      <c r="F37" s="97" t="s">
        <v>140</v>
      </c>
      <c r="G37" s="194" t="s">
        <v>53</v>
      </c>
      <c r="H37" s="191" t="s">
        <v>146</v>
      </c>
      <c r="I37" s="196"/>
      <c r="J37" s="97" t="s">
        <v>140</v>
      </c>
      <c r="K37" s="194" t="s">
        <v>53</v>
      </c>
      <c r="L37" s="191" t="s">
        <v>148</v>
      </c>
    </row>
    <row r="38" spans="2:12" ht="12" customHeight="1">
      <c r="B38" s="97" t="s">
        <v>142</v>
      </c>
      <c r="C38" s="190" t="s">
        <v>53</v>
      </c>
      <c r="D38" s="105" t="s">
        <v>147</v>
      </c>
      <c r="E38" s="192"/>
      <c r="F38" s="97" t="s">
        <v>142</v>
      </c>
      <c r="G38" s="190" t="s">
        <v>53</v>
      </c>
      <c r="H38" s="191" t="s">
        <v>149</v>
      </c>
      <c r="I38" s="96"/>
      <c r="J38" s="97" t="s">
        <v>142</v>
      </c>
      <c r="K38" s="190" t="s">
        <v>53</v>
      </c>
      <c r="L38" s="191" t="s">
        <v>145</v>
      </c>
    </row>
    <row r="39" spans="2:12" s="96" customFormat="1" ht="12">
      <c r="B39" s="97" t="s">
        <v>141</v>
      </c>
      <c r="C39" s="190" t="s">
        <v>53</v>
      </c>
      <c r="D39" s="105" t="s">
        <v>145</v>
      </c>
      <c r="E39" s="192"/>
      <c r="F39" s="97" t="s">
        <v>141</v>
      </c>
      <c r="G39" s="190" t="s">
        <v>53</v>
      </c>
      <c r="H39" s="191" t="s">
        <v>150</v>
      </c>
      <c r="J39" s="97" t="s">
        <v>141</v>
      </c>
      <c r="K39" s="190" t="s">
        <v>53</v>
      </c>
      <c r="L39" s="191" t="s">
        <v>147</v>
      </c>
    </row>
    <row r="40" spans="2:12" s="96" customFormat="1" ht="12">
      <c r="B40" s="189" t="s">
        <v>146</v>
      </c>
      <c r="C40" s="190" t="s">
        <v>53</v>
      </c>
      <c r="D40" s="99" t="s">
        <v>56</v>
      </c>
      <c r="E40" s="192"/>
      <c r="F40" s="189" t="s">
        <v>145</v>
      </c>
      <c r="G40" s="190" t="s">
        <v>53</v>
      </c>
      <c r="H40" s="99" t="s">
        <v>56</v>
      </c>
      <c r="J40" s="102" t="s">
        <v>149</v>
      </c>
      <c r="K40" s="190" t="s">
        <v>53</v>
      </c>
      <c r="L40" s="99" t="s">
        <v>56</v>
      </c>
    </row>
    <row r="41" spans="2:12" s="96" customFormat="1" ht="12">
      <c r="B41" s="189" t="s">
        <v>148</v>
      </c>
      <c r="C41" s="190" t="s">
        <v>53</v>
      </c>
      <c r="D41" s="99" t="s">
        <v>56</v>
      </c>
      <c r="E41" s="192"/>
      <c r="F41" s="189" t="s">
        <v>147</v>
      </c>
      <c r="G41" s="190" t="s">
        <v>53</v>
      </c>
      <c r="H41" s="99" t="s">
        <v>56</v>
      </c>
      <c r="J41" s="102" t="s">
        <v>150</v>
      </c>
      <c r="K41" s="190" t="s">
        <v>53</v>
      </c>
      <c r="L41" s="99" t="s">
        <v>56</v>
      </c>
    </row>
    <row r="42" spans="2:12" s="96" customFormat="1" ht="12">
      <c r="B42" s="189"/>
      <c r="C42" s="190"/>
      <c r="D42" s="197"/>
      <c r="E42" s="192"/>
      <c r="F42" s="189"/>
      <c r="G42" s="190"/>
      <c r="H42" s="99"/>
      <c r="J42" s="97"/>
      <c r="K42" s="190"/>
      <c r="L42" s="99"/>
    </row>
    <row r="43" spans="2:12" ht="12">
      <c r="B43" s="96"/>
      <c r="D43" s="96"/>
      <c r="F43" s="96"/>
      <c r="G43" s="96"/>
      <c r="H43" s="96"/>
      <c r="I43" s="96"/>
      <c r="J43" s="96"/>
      <c r="K43" s="96"/>
      <c r="L43" s="96"/>
    </row>
  </sheetData>
  <sheetProtection/>
  <mergeCells count="21">
    <mergeCell ref="B23:L23"/>
    <mergeCell ref="B25:D25"/>
    <mergeCell ref="F25:H25"/>
    <mergeCell ref="J25:L25"/>
    <mergeCell ref="B33:L33"/>
    <mergeCell ref="B35:D35"/>
    <mergeCell ref="F35:H35"/>
    <mergeCell ref="J35:L35"/>
    <mergeCell ref="B13:D13"/>
    <mergeCell ref="F13:H13"/>
    <mergeCell ref="J13:L13"/>
    <mergeCell ref="B17:L17"/>
    <mergeCell ref="B19:D19"/>
    <mergeCell ref="F19:H19"/>
    <mergeCell ref="J19:L19"/>
    <mergeCell ref="B2:L2"/>
    <mergeCell ref="B4:L4"/>
    <mergeCell ref="B6:D6"/>
    <mergeCell ref="F6:H6"/>
    <mergeCell ref="J6:L6"/>
    <mergeCell ref="B11:L11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62" t="s">
        <v>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9.5" customHeight="1" thickBot="1">
      <c r="A2" s="200" t="s">
        <v>0</v>
      </c>
      <c r="B2" s="201"/>
      <c r="C2" s="276" t="s">
        <v>270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01"/>
      <c r="Q2" s="201"/>
      <c r="R2" s="201"/>
      <c r="S2" s="202" t="s">
        <v>205</v>
      </c>
    </row>
    <row r="3" spans="1:19" ht="19.5" customHeight="1" thickTop="1">
      <c r="A3" s="203" t="s">
        <v>2</v>
      </c>
      <c r="B3" s="204"/>
      <c r="C3" s="205" t="s">
        <v>139</v>
      </c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06"/>
      <c r="O3" s="206"/>
      <c r="P3" s="263" t="s">
        <v>13</v>
      </c>
      <c r="Q3" s="264"/>
      <c r="R3" s="265">
        <f>'[1]Los'!C38</f>
        <v>43764</v>
      </c>
      <c r="S3" s="266"/>
    </row>
    <row r="4" spans="1:19" ht="19.5" customHeight="1">
      <c r="A4" s="203" t="s">
        <v>3</v>
      </c>
      <c r="B4" s="208"/>
      <c r="C4" s="209" t="s">
        <v>140</v>
      </c>
      <c r="D4" s="207"/>
      <c r="E4" s="207"/>
      <c r="F4" s="207"/>
      <c r="G4" s="206"/>
      <c r="H4" s="206"/>
      <c r="I4" s="206"/>
      <c r="J4" s="206"/>
      <c r="K4" s="206"/>
      <c r="L4" s="206"/>
      <c r="M4" s="206"/>
      <c r="N4" s="206"/>
      <c r="O4" s="206"/>
      <c r="P4" s="267" t="s">
        <v>1</v>
      </c>
      <c r="Q4" s="268"/>
      <c r="R4" s="269" t="str">
        <f>'[1]Los'!C43</f>
        <v>Vodňany</v>
      </c>
      <c r="S4" s="270"/>
    </row>
    <row r="5" spans="1:19" ht="19.5" customHeight="1" thickBot="1">
      <c r="A5" s="210" t="s">
        <v>4</v>
      </c>
      <c r="B5" s="211"/>
      <c r="C5" s="212" t="str">
        <f>'[1]Los'!B38</f>
        <v>Vladimír Marek</v>
      </c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4"/>
      <c r="O5" s="214"/>
      <c r="P5" s="215"/>
      <c r="Q5" s="216"/>
      <c r="R5" s="254" t="s">
        <v>27</v>
      </c>
      <c r="S5" s="217" t="s">
        <v>26</v>
      </c>
    </row>
    <row r="6" spans="1:19" ht="24.75" customHeight="1">
      <c r="A6" s="218"/>
      <c r="B6" s="219" t="s">
        <v>206</v>
      </c>
      <c r="C6" s="219" t="s">
        <v>207</v>
      </c>
      <c r="D6" s="271" t="s">
        <v>5</v>
      </c>
      <c r="E6" s="272"/>
      <c r="F6" s="272"/>
      <c r="G6" s="272"/>
      <c r="H6" s="272"/>
      <c r="I6" s="272"/>
      <c r="J6" s="272"/>
      <c r="K6" s="272"/>
      <c r="L6" s="273"/>
      <c r="M6" s="274" t="s">
        <v>14</v>
      </c>
      <c r="N6" s="275"/>
      <c r="O6" s="274" t="s">
        <v>15</v>
      </c>
      <c r="P6" s="275"/>
      <c r="Q6" s="274" t="s">
        <v>16</v>
      </c>
      <c r="R6" s="275"/>
      <c r="S6" s="220" t="s">
        <v>6</v>
      </c>
    </row>
    <row r="7" spans="1:19" ht="9.75" customHeight="1" thickBot="1">
      <c r="A7" s="221"/>
      <c r="B7" s="222"/>
      <c r="C7" s="223"/>
      <c r="D7" s="224">
        <v>1</v>
      </c>
      <c r="E7" s="224"/>
      <c r="F7" s="224"/>
      <c r="G7" s="224">
        <v>2</v>
      </c>
      <c r="H7" s="224"/>
      <c r="I7" s="224"/>
      <c r="J7" s="224">
        <v>3</v>
      </c>
      <c r="K7" s="225"/>
      <c r="L7" s="226"/>
      <c r="M7" s="227"/>
      <c r="N7" s="228"/>
      <c r="O7" s="227"/>
      <c r="P7" s="228"/>
      <c r="Q7" s="227"/>
      <c r="R7" s="228"/>
      <c r="S7" s="229"/>
    </row>
    <row r="8" spans="1:19" ht="30" customHeight="1" thickTop="1">
      <c r="A8" s="230" t="s">
        <v>25</v>
      </c>
      <c r="B8" s="231" t="s">
        <v>208</v>
      </c>
      <c r="C8" s="231" t="s">
        <v>209</v>
      </c>
      <c r="D8" s="232">
        <v>18</v>
      </c>
      <c r="E8" s="233" t="s">
        <v>23</v>
      </c>
      <c r="F8" s="234">
        <v>21</v>
      </c>
      <c r="G8" s="232">
        <v>15</v>
      </c>
      <c r="H8" s="233" t="s">
        <v>23</v>
      </c>
      <c r="I8" s="234">
        <v>21</v>
      </c>
      <c r="J8" s="232"/>
      <c r="K8" s="233" t="s">
        <v>23</v>
      </c>
      <c r="L8" s="234"/>
      <c r="M8" s="235">
        <f>D8+G8+J8</f>
        <v>33</v>
      </c>
      <c r="N8" s="236">
        <f>F8+I8+L8</f>
        <v>42</v>
      </c>
      <c r="O8" s="237">
        <f>D36+G36+J36</f>
        <v>0</v>
      </c>
      <c r="P8" s="234">
        <f>F36+I36+L36</f>
        <v>2</v>
      </c>
      <c r="Q8" s="237">
        <f>IF(O8&gt;P8,1,0)</f>
        <v>0</v>
      </c>
      <c r="R8" s="234">
        <f>IF(P8&gt;O8,1,0)</f>
        <v>1</v>
      </c>
      <c r="S8" s="238" t="str">
        <f>C3</f>
        <v>TJ ČZ Strakonice A</v>
      </c>
    </row>
    <row r="9" spans="1:19" ht="30" customHeight="1">
      <c r="A9" s="230" t="s">
        <v>22</v>
      </c>
      <c r="B9" s="231" t="s">
        <v>210</v>
      </c>
      <c r="C9" s="231" t="s">
        <v>211</v>
      </c>
      <c r="D9" s="232">
        <v>21</v>
      </c>
      <c r="E9" s="232" t="s">
        <v>23</v>
      </c>
      <c r="F9" s="234">
        <v>15</v>
      </c>
      <c r="G9" s="232">
        <v>21</v>
      </c>
      <c r="H9" s="232" t="s">
        <v>23</v>
      </c>
      <c r="I9" s="234">
        <v>14</v>
      </c>
      <c r="J9" s="232"/>
      <c r="K9" s="232" t="s">
        <v>23</v>
      </c>
      <c r="L9" s="234"/>
      <c r="M9" s="235">
        <f aca="true" t="shared" si="0" ref="M9:M15">D9+G9+J9</f>
        <v>42</v>
      </c>
      <c r="N9" s="236">
        <f aca="true" t="shared" si="1" ref="N9:N15">F9+I9+L9</f>
        <v>29</v>
      </c>
      <c r="O9" s="237">
        <f aca="true" t="shared" si="2" ref="O9:O15">D37+G37+J37</f>
        <v>2</v>
      </c>
      <c r="P9" s="234">
        <f aca="true" t="shared" si="3" ref="P9:P15">F37+I37+L37</f>
        <v>0</v>
      </c>
      <c r="Q9" s="237">
        <f aca="true" t="shared" si="4" ref="Q9:Q15">IF(O9&gt;P9,1,0)</f>
        <v>1</v>
      </c>
      <c r="R9" s="234">
        <f aca="true" t="shared" si="5" ref="R9:R15">IF(P9&gt;O9,1,0)</f>
        <v>0</v>
      </c>
      <c r="S9" s="238" t="str">
        <f>C4</f>
        <v>TJ Sokol Křemže B</v>
      </c>
    </row>
    <row r="10" spans="1:19" ht="30" customHeight="1">
      <c r="A10" s="230" t="s">
        <v>21</v>
      </c>
      <c r="B10" s="231" t="s">
        <v>212</v>
      </c>
      <c r="C10" s="231" t="s">
        <v>213</v>
      </c>
      <c r="D10" s="232">
        <v>21</v>
      </c>
      <c r="E10" s="232" t="s">
        <v>23</v>
      </c>
      <c r="F10" s="234">
        <v>17</v>
      </c>
      <c r="G10" s="232">
        <v>21</v>
      </c>
      <c r="H10" s="232" t="s">
        <v>23</v>
      </c>
      <c r="I10" s="234">
        <v>16</v>
      </c>
      <c r="J10" s="232"/>
      <c r="K10" s="232" t="s">
        <v>23</v>
      </c>
      <c r="L10" s="234"/>
      <c r="M10" s="235">
        <f t="shared" si="0"/>
        <v>42</v>
      </c>
      <c r="N10" s="236">
        <f t="shared" si="1"/>
        <v>33</v>
      </c>
      <c r="O10" s="237">
        <f t="shared" si="2"/>
        <v>2</v>
      </c>
      <c r="P10" s="234">
        <f t="shared" si="3"/>
        <v>0</v>
      </c>
      <c r="Q10" s="237">
        <f t="shared" si="4"/>
        <v>1</v>
      </c>
      <c r="R10" s="234">
        <f t="shared" si="5"/>
        <v>0</v>
      </c>
      <c r="S10" s="238" t="str">
        <f>C3</f>
        <v>TJ ČZ Strakonice A</v>
      </c>
    </row>
    <row r="11" spans="1:19" ht="30" customHeight="1">
      <c r="A11" s="230" t="s">
        <v>20</v>
      </c>
      <c r="B11" s="231" t="s">
        <v>214</v>
      </c>
      <c r="C11" s="231" t="s">
        <v>215</v>
      </c>
      <c r="D11" s="232">
        <v>21</v>
      </c>
      <c r="E11" s="232" t="s">
        <v>23</v>
      </c>
      <c r="F11" s="234">
        <v>9</v>
      </c>
      <c r="G11" s="232">
        <v>21</v>
      </c>
      <c r="H11" s="232" t="s">
        <v>23</v>
      </c>
      <c r="I11" s="234">
        <v>7</v>
      </c>
      <c r="J11" s="232"/>
      <c r="K11" s="232" t="s">
        <v>23</v>
      </c>
      <c r="L11" s="234"/>
      <c r="M11" s="235">
        <f t="shared" si="0"/>
        <v>42</v>
      </c>
      <c r="N11" s="236">
        <f t="shared" si="1"/>
        <v>16</v>
      </c>
      <c r="O11" s="237">
        <f t="shared" si="2"/>
        <v>2</v>
      </c>
      <c r="P11" s="234">
        <f t="shared" si="3"/>
        <v>0</v>
      </c>
      <c r="Q11" s="237">
        <f t="shared" si="4"/>
        <v>1</v>
      </c>
      <c r="R11" s="234">
        <f t="shared" si="5"/>
        <v>0</v>
      </c>
      <c r="S11" s="238" t="str">
        <f>C4</f>
        <v>TJ Sokol Křemže B</v>
      </c>
    </row>
    <row r="12" spans="1:19" ht="30" customHeight="1">
      <c r="A12" s="230" t="s">
        <v>19</v>
      </c>
      <c r="B12" s="231" t="s">
        <v>216</v>
      </c>
      <c r="C12" s="231" t="s">
        <v>217</v>
      </c>
      <c r="D12" s="232">
        <v>21</v>
      </c>
      <c r="E12" s="232" t="s">
        <v>23</v>
      </c>
      <c r="F12" s="234">
        <v>12</v>
      </c>
      <c r="G12" s="232">
        <v>21</v>
      </c>
      <c r="H12" s="232" t="s">
        <v>23</v>
      </c>
      <c r="I12" s="234">
        <v>11</v>
      </c>
      <c r="J12" s="232"/>
      <c r="K12" s="232" t="s">
        <v>23</v>
      </c>
      <c r="L12" s="234"/>
      <c r="M12" s="235">
        <f t="shared" si="0"/>
        <v>42</v>
      </c>
      <c r="N12" s="236">
        <f t="shared" si="1"/>
        <v>23</v>
      </c>
      <c r="O12" s="237">
        <f t="shared" si="2"/>
        <v>2</v>
      </c>
      <c r="P12" s="234">
        <f t="shared" si="3"/>
        <v>0</v>
      </c>
      <c r="Q12" s="237">
        <f t="shared" si="4"/>
        <v>1</v>
      </c>
      <c r="R12" s="234">
        <f t="shared" si="5"/>
        <v>0</v>
      </c>
      <c r="S12" s="238" t="str">
        <f>C3</f>
        <v>TJ ČZ Strakonice A</v>
      </c>
    </row>
    <row r="13" spans="1:19" ht="30" customHeight="1">
      <c r="A13" s="230" t="s">
        <v>18</v>
      </c>
      <c r="B13" s="231" t="s">
        <v>218</v>
      </c>
      <c r="C13" s="231" t="s">
        <v>219</v>
      </c>
      <c r="D13" s="232">
        <v>21</v>
      </c>
      <c r="E13" s="232" t="s">
        <v>23</v>
      </c>
      <c r="F13" s="234">
        <v>11</v>
      </c>
      <c r="G13" s="232">
        <v>21</v>
      </c>
      <c r="H13" s="232" t="s">
        <v>23</v>
      </c>
      <c r="I13" s="234">
        <v>9</v>
      </c>
      <c r="J13" s="232"/>
      <c r="K13" s="232" t="s">
        <v>23</v>
      </c>
      <c r="L13" s="234"/>
      <c r="M13" s="235">
        <f t="shared" si="0"/>
        <v>42</v>
      </c>
      <c r="N13" s="236">
        <f t="shared" si="1"/>
        <v>20</v>
      </c>
      <c r="O13" s="237">
        <f t="shared" si="2"/>
        <v>2</v>
      </c>
      <c r="P13" s="234">
        <f t="shared" si="3"/>
        <v>0</v>
      </c>
      <c r="Q13" s="237">
        <f t="shared" si="4"/>
        <v>1</v>
      </c>
      <c r="R13" s="234">
        <f t="shared" si="5"/>
        <v>0</v>
      </c>
      <c r="S13" s="238" t="str">
        <f>C4</f>
        <v>TJ Sokol Křemže B</v>
      </c>
    </row>
    <row r="14" spans="1:19" ht="30" customHeight="1">
      <c r="A14" s="230" t="s">
        <v>24</v>
      </c>
      <c r="B14" s="231" t="s">
        <v>220</v>
      </c>
      <c r="C14" s="231" t="s">
        <v>221</v>
      </c>
      <c r="D14" s="232">
        <v>15</v>
      </c>
      <c r="E14" s="232" t="s">
        <v>23</v>
      </c>
      <c r="F14" s="234">
        <v>21</v>
      </c>
      <c r="G14" s="232">
        <v>21</v>
      </c>
      <c r="H14" s="232" t="s">
        <v>23</v>
      </c>
      <c r="I14" s="234">
        <v>11</v>
      </c>
      <c r="J14" s="232">
        <v>20</v>
      </c>
      <c r="K14" s="232" t="s">
        <v>23</v>
      </c>
      <c r="L14" s="234">
        <v>22</v>
      </c>
      <c r="M14" s="235">
        <f t="shared" si="0"/>
        <v>56</v>
      </c>
      <c r="N14" s="236">
        <f t="shared" si="1"/>
        <v>54</v>
      </c>
      <c r="O14" s="237">
        <f t="shared" si="2"/>
        <v>1</v>
      </c>
      <c r="P14" s="234">
        <f t="shared" si="3"/>
        <v>2</v>
      </c>
      <c r="Q14" s="237">
        <f t="shared" si="4"/>
        <v>0</v>
      </c>
      <c r="R14" s="234">
        <f t="shared" si="5"/>
        <v>1</v>
      </c>
      <c r="S14" s="238" t="str">
        <f>C3</f>
        <v>TJ ČZ Strakonice A</v>
      </c>
    </row>
    <row r="15" spans="1:19" ht="30" customHeight="1" thickBot="1">
      <c r="A15" s="230" t="s">
        <v>17</v>
      </c>
      <c r="B15" s="231" t="s">
        <v>222</v>
      </c>
      <c r="C15" s="231" t="s">
        <v>223</v>
      </c>
      <c r="D15" s="232">
        <v>21</v>
      </c>
      <c r="E15" s="232" t="s">
        <v>23</v>
      </c>
      <c r="F15" s="234">
        <v>15</v>
      </c>
      <c r="G15" s="232">
        <v>13</v>
      </c>
      <c r="H15" s="232" t="s">
        <v>23</v>
      </c>
      <c r="I15" s="234">
        <v>21</v>
      </c>
      <c r="J15" s="232">
        <v>21</v>
      </c>
      <c r="K15" s="232" t="s">
        <v>23</v>
      </c>
      <c r="L15" s="234">
        <v>13</v>
      </c>
      <c r="M15" s="235">
        <f t="shared" si="0"/>
        <v>55</v>
      </c>
      <c r="N15" s="236">
        <f t="shared" si="1"/>
        <v>49</v>
      </c>
      <c r="O15" s="237">
        <f t="shared" si="2"/>
        <v>2</v>
      </c>
      <c r="P15" s="234">
        <f t="shared" si="3"/>
        <v>1</v>
      </c>
      <c r="Q15" s="237">
        <f t="shared" si="4"/>
        <v>1</v>
      </c>
      <c r="R15" s="234">
        <f t="shared" si="5"/>
        <v>0</v>
      </c>
      <c r="S15" s="238" t="str">
        <f>C4</f>
        <v>TJ Sokol Křemže B</v>
      </c>
    </row>
    <row r="16" spans="1:19" ht="34.5" customHeight="1" thickBot="1">
      <c r="A16" s="239" t="s">
        <v>7</v>
      </c>
      <c r="B16" s="240" t="str">
        <f>IF(Q16+R16=0,C45,IF(Q16=R16,C44,IF(Q16&gt;R16,C3,C4)))</f>
        <v>TJ ČZ Strakonice A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3"/>
      <c r="M16" s="244">
        <f aca="true" t="shared" si="6" ref="M16:R16">SUM(M8:M15)</f>
        <v>354</v>
      </c>
      <c r="N16" s="245">
        <f t="shared" si="6"/>
        <v>266</v>
      </c>
      <c r="O16" s="244">
        <f t="shared" si="6"/>
        <v>13</v>
      </c>
      <c r="P16" s="246">
        <f t="shared" si="6"/>
        <v>5</v>
      </c>
      <c r="Q16" s="244">
        <f t="shared" si="6"/>
        <v>6</v>
      </c>
      <c r="R16" s="245">
        <f t="shared" si="6"/>
        <v>2</v>
      </c>
      <c r="S16" s="247"/>
    </row>
    <row r="17" spans="4:19" ht="15"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 t="s">
        <v>8</v>
      </c>
    </row>
    <row r="18" ht="12.75">
      <c r="A18" s="250" t="s">
        <v>9</v>
      </c>
    </row>
    <row r="20" spans="1:2" ht="19.5" customHeight="1">
      <c r="A20" s="251" t="s">
        <v>10</v>
      </c>
      <c r="B20" s="1" t="s">
        <v>224</v>
      </c>
    </row>
    <row r="21" spans="1:2" ht="19.5" customHeight="1">
      <c r="A21" s="252"/>
      <c r="B21" s="1" t="s">
        <v>224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3">
        <f>IF(D8&gt;F8,1,0)</f>
        <v>0</v>
      </c>
      <c r="E36" s="253"/>
      <c r="F36" s="253">
        <f>IF(F8&gt;D8,1,0)</f>
        <v>1</v>
      </c>
      <c r="G36" s="253">
        <f>IF(G8&gt;I8,1,0)</f>
        <v>0</v>
      </c>
      <c r="H36" s="253"/>
      <c r="I36" s="253">
        <f>IF(I8&gt;G8,1,0)</f>
        <v>1</v>
      </c>
      <c r="J36" s="253">
        <f>IF(J8&gt;L8,1,0)</f>
        <v>0</v>
      </c>
      <c r="K36" s="253"/>
      <c r="L36" s="253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3">
        <f aca="true" t="shared" si="7" ref="D37:D43">IF(D9&gt;F9,1,0)</f>
        <v>1</v>
      </c>
      <c r="E37" s="253"/>
      <c r="F37" s="253">
        <f aca="true" t="shared" si="8" ref="F37:F43">IF(F9&gt;D9,1,0)</f>
        <v>0</v>
      </c>
      <c r="G37" s="253">
        <f aca="true" t="shared" si="9" ref="G37:G43">IF(G9&gt;I9,1,0)</f>
        <v>1</v>
      </c>
      <c r="H37" s="253"/>
      <c r="I37" s="253">
        <f aca="true" t="shared" si="10" ref="I37:I43">IF(I9&gt;G9,1,0)</f>
        <v>0</v>
      </c>
      <c r="J37" s="253">
        <f aca="true" t="shared" si="11" ref="J37:J43">IF(J9&gt;L9,1,0)</f>
        <v>0</v>
      </c>
      <c r="K37" s="253"/>
      <c r="L37" s="253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3">
        <f t="shared" si="7"/>
        <v>1</v>
      </c>
      <c r="E38" s="253"/>
      <c r="F38" s="253">
        <f t="shared" si="8"/>
        <v>0</v>
      </c>
      <c r="G38" s="253">
        <f t="shared" si="9"/>
        <v>1</v>
      </c>
      <c r="H38" s="253"/>
      <c r="I38" s="253">
        <f t="shared" si="10"/>
        <v>0</v>
      </c>
      <c r="J38" s="253">
        <f t="shared" si="11"/>
        <v>0</v>
      </c>
      <c r="K38" s="253"/>
      <c r="L38" s="253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3">
        <f t="shared" si="7"/>
        <v>1</v>
      </c>
      <c r="E39" s="253"/>
      <c r="F39" s="253">
        <f t="shared" si="8"/>
        <v>0</v>
      </c>
      <c r="G39" s="253">
        <f t="shared" si="9"/>
        <v>1</v>
      </c>
      <c r="H39" s="253"/>
      <c r="I39" s="253">
        <f t="shared" si="10"/>
        <v>0</v>
      </c>
      <c r="J39" s="253">
        <f t="shared" si="11"/>
        <v>0</v>
      </c>
      <c r="K39" s="253"/>
      <c r="L39" s="253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3">
        <f t="shared" si="7"/>
        <v>1</v>
      </c>
      <c r="E40" s="253"/>
      <c r="F40" s="253">
        <f t="shared" si="8"/>
        <v>0</v>
      </c>
      <c r="G40" s="253">
        <f t="shared" si="9"/>
        <v>1</v>
      </c>
      <c r="H40" s="253"/>
      <c r="I40" s="253">
        <f t="shared" si="10"/>
        <v>0</v>
      </c>
      <c r="J40" s="253">
        <f t="shared" si="11"/>
        <v>0</v>
      </c>
      <c r="K40" s="253"/>
      <c r="L40" s="253">
        <f t="shared" si="12"/>
        <v>0</v>
      </c>
    </row>
    <row r="41" spans="3:12" ht="12.75" hidden="1">
      <c r="C41" s="1" t="s">
        <v>18</v>
      </c>
      <c r="D41" s="253">
        <f t="shared" si="7"/>
        <v>1</v>
      </c>
      <c r="E41" s="253"/>
      <c r="F41" s="253">
        <f t="shared" si="8"/>
        <v>0</v>
      </c>
      <c r="G41" s="253">
        <f t="shared" si="9"/>
        <v>1</v>
      </c>
      <c r="H41" s="253"/>
      <c r="I41" s="253">
        <f t="shared" si="10"/>
        <v>0</v>
      </c>
      <c r="J41" s="253">
        <f t="shared" si="11"/>
        <v>0</v>
      </c>
      <c r="K41" s="253"/>
      <c r="L41" s="253">
        <f t="shared" si="12"/>
        <v>0</v>
      </c>
    </row>
    <row r="42" spans="3:12" ht="12.75" hidden="1">
      <c r="C42" s="1" t="s">
        <v>24</v>
      </c>
      <c r="D42" s="253">
        <f t="shared" si="7"/>
        <v>0</v>
      </c>
      <c r="E42" s="253"/>
      <c r="F42" s="253">
        <f t="shared" si="8"/>
        <v>1</v>
      </c>
      <c r="G42" s="253">
        <f t="shared" si="9"/>
        <v>1</v>
      </c>
      <c r="H42" s="253"/>
      <c r="I42" s="253">
        <f t="shared" si="10"/>
        <v>0</v>
      </c>
      <c r="J42" s="253">
        <f t="shared" si="11"/>
        <v>0</v>
      </c>
      <c r="K42" s="253"/>
      <c r="L42" s="253">
        <f t="shared" si="12"/>
        <v>1</v>
      </c>
    </row>
    <row r="43" spans="3:12" ht="12.75" hidden="1">
      <c r="C43" s="1" t="s">
        <v>17</v>
      </c>
      <c r="D43" s="253">
        <f t="shared" si="7"/>
        <v>1</v>
      </c>
      <c r="E43" s="253"/>
      <c r="F43" s="253">
        <f t="shared" si="8"/>
        <v>0</v>
      </c>
      <c r="G43" s="253">
        <f t="shared" si="9"/>
        <v>0</v>
      </c>
      <c r="H43" s="253"/>
      <c r="I43" s="253">
        <f t="shared" si="10"/>
        <v>1</v>
      </c>
      <c r="J43" s="253">
        <f t="shared" si="11"/>
        <v>1</v>
      </c>
      <c r="K43" s="253"/>
      <c r="L43" s="253">
        <f t="shared" si="12"/>
        <v>0</v>
      </c>
    </row>
    <row r="44" ht="12.75" hidden="1">
      <c r="C44" s="1" t="s">
        <v>225</v>
      </c>
    </row>
  </sheetData>
  <sheetProtection password="CC26" sheet="1" objects="1" scenarios="1"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11" name="Oblast1_1"/>
    <protectedRange sqref="L12:L15" name="Oblast7_1"/>
    <protectedRange sqref="J12:J15" name="Oblast6_1"/>
    <protectedRange sqref="I12:I15" name="Oblast5_1"/>
    <protectedRange sqref="G12:G15" name="Oblast4_1"/>
    <protectedRange sqref="F12 F14:F15" name="Oblast3_1"/>
    <protectedRange sqref="D12 D14:D15" name="Oblast2_1"/>
    <protectedRange sqref="B12:C15" name="Oblast1_2"/>
    <protectedRange sqref="F13" name="Oblast3_2_1"/>
    <protectedRange sqref="D13" name="Oblast2_2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62" t="s">
        <v>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9.5" customHeight="1" thickBot="1">
      <c r="A2" s="200" t="s">
        <v>0</v>
      </c>
      <c r="B2" s="201"/>
      <c r="C2" s="276" t="s">
        <v>270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01"/>
      <c r="Q2" s="201"/>
      <c r="R2" s="201"/>
      <c r="S2" s="202" t="s">
        <v>226</v>
      </c>
    </row>
    <row r="3" spans="1:19" ht="19.5" customHeight="1" thickTop="1">
      <c r="A3" s="203" t="s">
        <v>2</v>
      </c>
      <c r="B3" s="204"/>
      <c r="C3" s="205" t="s">
        <v>142</v>
      </c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06"/>
      <c r="O3" s="206"/>
      <c r="P3" s="263" t="s">
        <v>13</v>
      </c>
      <c r="Q3" s="264"/>
      <c r="R3" s="265">
        <f>'[1]Los'!C38</f>
        <v>43764</v>
      </c>
      <c r="S3" s="266"/>
    </row>
    <row r="4" spans="1:19" ht="19.5" customHeight="1">
      <c r="A4" s="203" t="s">
        <v>3</v>
      </c>
      <c r="B4" s="208"/>
      <c r="C4" s="205" t="s">
        <v>141</v>
      </c>
      <c r="D4" s="207"/>
      <c r="E4" s="207"/>
      <c r="F4" s="207"/>
      <c r="G4" s="206"/>
      <c r="H4" s="206"/>
      <c r="I4" s="206"/>
      <c r="J4" s="206"/>
      <c r="K4" s="206"/>
      <c r="L4" s="206"/>
      <c r="M4" s="206"/>
      <c r="N4" s="206"/>
      <c r="O4" s="206"/>
      <c r="P4" s="267" t="s">
        <v>1</v>
      </c>
      <c r="Q4" s="268"/>
      <c r="R4" s="269" t="str">
        <f>'[1]Los'!C43</f>
        <v>Vodňany</v>
      </c>
      <c r="S4" s="270"/>
    </row>
    <row r="5" spans="1:19" ht="19.5" customHeight="1" thickBot="1">
      <c r="A5" s="210" t="s">
        <v>4</v>
      </c>
      <c r="B5" s="211"/>
      <c r="C5" s="212" t="str">
        <f>'[1]Los'!B38</f>
        <v>Vladimír Marek</v>
      </c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4"/>
      <c r="O5" s="214"/>
      <c r="P5" s="215"/>
      <c r="Q5" s="216"/>
      <c r="R5" s="254" t="s">
        <v>27</v>
      </c>
      <c r="S5" s="217" t="s">
        <v>26</v>
      </c>
    </row>
    <row r="6" spans="1:19" ht="24.75" customHeight="1">
      <c r="A6" s="218"/>
      <c r="B6" s="219" t="s">
        <v>206</v>
      </c>
      <c r="C6" s="219" t="s">
        <v>207</v>
      </c>
      <c r="D6" s="271" t="s">
        <v>5</v>
      </c>
      <c r="E6" s="272"/>
      <c r="F6" s="272"/>
      <c r="G6" s="272"/>
      <c r="H6" s="272"/>
      <c r="I6" s="272"/>
      <c r="J6" s="272"/>
      <c r="K6" s="272"/>
      <c r="L6" s="273"/>
      <c r="M6" s="274" t="s">
        <v>14</v>
      </c>
      <c r="N6" s="275"/>
      <c r="O6" s="274" t="s">
        <v>15</v>
      </c>
      <c r="P6" s="275"/>
      <c r="Q6" s="274" t="s">
        <v>16</v>
      </c>
      <c r="R6" s="275"/>
      <c r="S6" s="220" t="s">
        <v>6</v>
      </c>
    </row>
    <row r="7" spans="1:19" ht="9.75" customHeight="1" thickBot="1">
      <c r="A7" s="221"/>
      <c r="B7" s="222"/>
      <c r="C7" s="223"/>
      <c r="D7" s="224">
        <v>1</v>
      </c>
      <c r="E7" s="224"/>
      <c r="F7" s="224"/>
      <c r="G7" s="224">
        <v>2</v>
      </c>
      <c r="H7" s="224"/>
      <c r="I7" s="224"/>
      <c r="J7" s="224">
        <v>3</v>
      </c>
      <c r="K7" s="225"/>
      <c r="L7" s="226"/>
      <c r="M7" s="227"/>
      <c r="N7" s="228"/>
      <c r="O7" s="227"/>
      <c r="P7" s="228"/>
      <c r="Q7" s="227"/>
      <c r="R7" s="228"/>
      <c r="S7" s="229"/>
    </row>
    <row r="8" spans="1:19" ht="30" customHeight="1" thickTop="1">
      <c r="A8" s="230" t="s">
        <v>25</v>
      </c>
      <c r="B8" s="231" t="s">
        <v>227</v>
      </c>
      <c r="C8" s="231" t="s">
        <v>228</v>
      </c>
      <c r="D8" s="232">
        <v>14</v>
      </c>
      <c r="E8" s="233" t="s">
        <v>23</v>
      </c>
      <c r="F8" s="234">
        <v>21</v>
      </c>
      <c r="G8" s="232">
        <v>9</v>
      </c>
      <c r="H8" s="233" t="s">
        <v>23</v>
      </c>
      <c r="I8" s="234">
        <v>21</v>
      </c>
      <c r="J8" s="232"/>
      <c r="K8" s="233" t="s">
        <v>23</v>
      </c>
      <c r="L8" s="234"/>
      <c r="M8" s="235">
        <f aca="true" t="shared" si="0" ref="M8:M15">D8+G8+J8</f>
        <v>23</v>
      </c>
      <c r="N8" s="236">
        <f aca="true" t="shared" si="1" ref="N8:N15">F8+I8+L8</f>
        <v>42</v>
      </c>
      <c r="O8" s="237">
        <f aca="true" t="shared" si="2" ref="O8:O15">D36+G36+J36</f>
        <v>0</v>
      </c>
      <c r="P8" s="234">
        <f aca="true" t="shared" si="3" ref="P8:P15">F36+I36+L36</f>
        <v>2</v>
      </c>
      <c r="Q8" s="237">
        <f aca="true" t="shared" si="4" ref="Q8:Q15">IF(O8&gt;P8,1,0)</f>
        <v>0</v>
      </c>
      <c r="R8" s="234">
        <f aca="true" t="shared" si="5" ref="R8:R15">IF(P8&gt;O8,1,0)</f>
        <v>1</v>
      </c>
      <c r="S8" s="238" t="str">
        <f>C3</f>
        <v>SK Badminton Tábor</v>
      </c>
    </row>
    <row r="9" spans="1:19" ht="30" customHeight="1">
      <c r="A9" s="230" t="s">
        <v>22</v>
      </c>
      <c r="B9" s="231" t="s">
        <v>229</v>
      </c>
      <c r="C9" s="231" t="s">
        <v>230</v>
      </c>
      <c r="D9" s="232">
        <v>21</v>
      </c>
      <c r="E9" s="232" t="s">
        <v>23</v>
      </c>
      <c r="F9" s="234">
        <v>19</v>
      </c>
      <c r="G9" s="232">
        <v>17</v>
      </c>
      <c r="H9" s="232" t="s">
        <v>23</v>
      </c>
      <c r="I9" s="234">
        <v>21</v>
      </c>
      <c r="J9" s="232">
        <v>14</v>
      </c>
      <c r="K9" s="232" t="s">
        <v>23</v>
      </c>
      <c r="L9" s="234">
        <v>21</v>
      </c>
      <c r="M9" s="235">
        <f t="shared" si="0"/>
        <v>52</v>
      </c>
      <c r="N9" s="236">
        <f t="shared" si="1"/>
        <v>61</v>
      </c>
      <c r="O9" s="237">
        <f t="shared" si="2"/>
        <v>1</v>
      </c>
      <c r="P9" s="234">
        <f t="shared" si="3"/>
        <v>2</v>
      </c>
      <c r="Q9" s="237">
        <f t="shared" si="4"/>
        <v>0</v>
      </c>
      <c r="R9" s="234">
        <f t="shared" si="5"/>
        <v>1</v>
      </c>
      <c r="S9" s="238" t="str">
        <f>C4</f>
        <v>TJ Sokol Vodňany</v>
      </c>
    </row>
    <row r="10" spans="1:19" ht="30" customHeight="1">
      <c r="A10" s="230" t="s">
        <v>21</v>
      </c>
      <c r="B10" s="231" t="s">
        <v>231</v>
      </c>
      <c r="C10" s="231" t="s">
        <v>232</v>
      </c>
      <c r="D10" s="232">
        <v>21</v>
      </c>
      <c r="E10" s="232" t="s">
        <v>23</v>
      </c>
      <c r="F10" s="234">
        <v>15</v>
      </c>
      <c r="G10" s="232">
        <v>15</v>
      </c>
      <c r="H10" s="232" t="s">
        <v>23</v>
      </c>
      <c r="I10" s="234">
        <v>21</v>
      </c>
      <c r="J10" s="232">
        <v>21</v>
      </c>
      <c r="K10" s="232" t="s">
        <v>23</v>
      </c>
      <c r="L10" s="234">
        <v>14</v>
      </c>
      <c r="M10" s="235">
        <f t="shared" si="0"/>
        <v>57</v>
      </c>
      <c r="N10" s="236">
        <f t="shared" si="1"/>
        <v>50</v>
      </c>
      <c r="O10" s="237">
        <f t="shared" si="2"/>
        <v>2</v>
      </c>
      <c r="P10" s="234">
        <f t="shared" si="3"/>
        <v>1</v>
      </c>
      <c r="Q10" s="237">
        <f t="shared" si="4"/>
        <v>1</v>
      </c>
      <c r="R10" s="234">
        <f t="shared" si="5"/>
        <v>0</v>
      </c>
      <c r="S10" s="238" t="str">
        <f>C3</f>
        <v>SK Badminton Tábor</v>
      </c>
    </row>
    <row r="11" spans="1:19" ht="30" customHeight="1">
      <c r="A11" s="230" t="s">
        <v>20</v>
      </c>
      <c r="B11" s="231" t="s">
        <v>233</v>
      </c>
      <c r="C11" s="231" t="s">
        <v>234</v>
      </c>
      <c r="D11" s="232">
        <v>10</v>
      </c>
      <c r="E11" s="232" t="s">
        <v>23</v>
      </c>
      <c r="F11" s="234">
        <v>21</v>
      </c>
      <c r="G11" s="232">
        <v>21</v>
      </c>
      <c r="H11" s="232" t="s">
        <v>23</v>
      </c>
      <c r="I11" s="234">
        <v>19</v>
      </c>
      <c r="J11" s="232">
        <v>13</v>
      </c>
      <c r="K11" s="232" t="s">
        <v>23</v>
      </c>
      <c r="L11" s="234">
        <v>21</v>
      </c>
      <c r="M11" s="235">
        <f t="shared" si="0"/>
        <v>44</v>
      </c>
      <c r="N11" s="236">
        <f t="shared" si="1"/>
        <v>61</v>
      </c>
      <c r="O11" s="237">
        <f t="shared" si="2"/>
        <v>1</v>
      </c>
      <c r="P11" s="234">
        <f t="shared" si="3"/>
        <v>2</v>
      </c>
      <c r="Q11" s="237">
        <f t="shared" si="4"/>
        <v>0</v>
      </c>
      <c r="R11" s="234">
        <f t="shared" si="5"/>
        <v>1</v>
      </c>
      <c r="S11" s="238" t="str">
        <f>C4</f>
        <v>TJ Sokol Vodňany</v>
      </c>
    </row>
    <row r="12" spans="1:19" ht="30" customHeight="1">
      <c r="A12" s="230" t="s">
        <v>19</v>
      </c>
      <c r="B12" s="231" t="s">
        <v>235</v>
      </c>
      <c r="C12" s="231" t="s">
        <v>236</v>
      </c>
      <c r="D12" s="232">
        <v>15</v>
      </c>
      <c r="E12" s="232" t="s">
        <v>23</v>
      </c>
      <c r="F12" s="234">
        <v>21</v>
      </c>
      <c r="G12" s="232">
        <v>21</v>
      </c>
      <c r="H12" s="232" t="s">
        <v>23</v>
      </c>
      <c r="I12" s="234">
        <v>9</v>
      </c>
      <c r="J12" s="232">
        <v>21</v>
      </c>
      <c r="K12" s="232" t="s">
        <v>23</v>
      </c>
      <c r="L12" s="234">
        <v>16</v>
      </c>
      <c r="M12" s="235">
        <f t="shared" si="0"/>
        <v>57</v>
      </c>
      <c r="N12" s="236">
        <f t="shared" si="1"/>
        <v>46</v>
      </c>
      <c r="O12" s="237">
        <f t="shared" si="2"/>
        <v>2</v>
      </c>
      <c r="P12" s="234">
        <f t="shared" si="3"/>
        <v>1</v>
      </c>
      <c r="Q12" s="237">
        <f t="shared" si="4"/>
        <v>1</v>
      </c>
      <c r="R12" s="234">
        <f t="shared" si="5"/>
        <v>0</v>
      </c>
      <c r="S12" s="238" t="str">
        <f>C3</f>
        <v>SK Badminton Tábor</v>
      </c>
    </row>
    <row r="13" spans="1:19" ht="30" customHeight="1">
      <c r="A13" s="230" t="s">
        <v>18</v>
      </c>
      <c r="B13" s="231" t="s">
        <v>237</v>
      </c>
      <c r="C13" s="231" t="s">
        <v>238</v>
      </c>
      <c r="D13" s="232">
        <v>21</v>
      </c>
      <c r="E13" s="232" t="s">
        <v>23</v>
      </c>
      <c r="F13" s="234">
        <v>6</v>
      </c>
      <c r="G13" s="232">
        <v>21</v>
      </c>
      <c r="H13" s="232" t="s">
        <v>23</v>
      </c>
      <c r="I13" s="234">
        <v>18</v>
      </c>
      <c r="J13" s="232"/>
      <c r="K13" s="232" t="s">
        <v>23</v>
      </c>
      <c r="L13" s="234"/>
      <c r="M13" s="235">
        <f t="shared" si="0"/>
        <v>42</v>
      </c>
      <c r="N13" s="236">
        <f t="shared" si="1"/>
        <v>24</v>
      </c>
      <c r="O13" s="237">
        <f t="shared" si="2"/>
        <v>2</v>
      </c>
      <c r="P13" s="234">
        <f t="shared" si="3"/>
        <v>0</v>
      </c>
      <c r="Q13" s="237">
        <f t="shared" si="4"/>
        <v>1</v>
      </c>
      <c r="R13" s="234">
        <f t="shared" si="5"/>
        <v>0</v>
      </c>
      <c r="S13" s="238" t="str">
        <f>C4</f>
        <v>TJ Sokol Vodňany</v>
      </c>
    </row>
    <row r="14" spans="1:19" ht="30" customHeight="1">
      <c r="A14" s="230" t="s">
        <v>24</v>
      </c>
      <c r="B14" s="231" t="s">
        <v>239</v>
      </c>
      <c r="C14" s="231" t="s">
        <v>240</v>
      </c>
      <c r="D14" s="232">
        <v>19</v>
      </c>
      <c r="E14" s="232" t="s">
        <v>23</v>
      </c>
      <c r="F14" s="234">
        <v>21</v>
      </c>
      <c r="G14" s="232">
        <v>18</v>
      </c>
      <c r="H14" s="232" t="s">
        <v>23</v>
      </c>
      <c r="I14" s="234">
        <v>21</v>
      </c>
      <c r="J14" s="232"/>
      <c r="K14" s="232" t="s">
        <v>23</v>
      </c>
      <c r="L14" s="234"/>
      <c r="M14" s="235">
        <f t="shared" si="0"/>
        <v>37</v>
      </c>
      <c r="N14" s="236">
        <f t="shared" si="1"/>
        <v>42</v>
      </c>
      <c r="O14" s="237">
        <f t="shared" si="2"/>
        <v>0</v>
      </c>
      <c r="P14" s="234">
        <f t="shared" si="3"/>
        <v>2</v>
      </c>
      <c r="Q14" s="237">
        <f t="shared" si="4"/>
        <v>0</v>
      </c>
      <c r="R14" s="234">
        <f t="shared" si="5"/>
        <v>1</v>
      </c>
      <c r="S14" s="238" t="str">
        <f>C3</f>
        <v>SK Badminton Tábor</v>
      </c>
    </row>
    <row r="15" spans="1:19" ht="30" customHeight="1" thickBot="1">
      <c r="A15" s="230" t="s">
        <v>17</v>
      </c>
      <c r="B15" s="231" t="s">
        <v>241</v>
      </c>
      <c r="C15" s="231" t="s">
        <v>242</v>
      </c>
      <c r="D15" s="232">
        <v>21</v>
      </c>
      <c r="E15" s="232" t="s">
        <v>23</v>
      </c>
      <c r="F15" s="234">
        <v>16</v>
      </c>
      <c r="G15" s="232">
        <v>21</v>
      </c>
      <c r="H15" s="232" t="s">
        <v>23</v>
      </c>
      <c r="I15" s="234">
        <v>19</v>
      </c>
      <c r="J15" s="232"/>
      <c r="K15" s="232" t="s">
        <v>23</v>
      </c>
      <c r="L15" s="234"/>
      <c r="M15" s="235">
        <f t="shared" si="0"/>
        <v>42</v>
      </c>
      <c r="N15" s="236">
        <f t="shared" si="1"/>
        <v>35</v>
      </c>
      <c r="O15" s="237">
        <f t="shared" si="2"/>
        <v>2</v>
      </c>
      <c r="P15" s="234">
        <f t="shared" si="3"/>
        <v>0</v>
      </c>
      <c r="Q15" s="237">
        <f t="shared" si="4"/>
        <v>1</v>
      </c>
      <c r="R15" s="234">
        <f t="shared" si="5"/>
        <v>0</v>
      </c>
      <c r="S15" s="238" t="str">
        <f>C4</f>
        <v>TJ Sokol Vodňany</v>
      </c>
    </row>
    <row r="16" spans="1:19" ht="34.5" customHeight="1" thickBot="1">
      <c r="A16" s="239" t="s">
        <v>7</v>
      </c>
      <c r="B16" s="240" t="str">
        <f>IF(Q16+R16=0,C45,IF(Q16=R16,C44,IF(Q16&gt;R16,C3,C4)))</f>
        <v>Remíza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3"/>
      <c r="M16" s="244">
        <f aca="true" t="shared" si="6" ref="M16:R16">SUM(M8:M15)</f>
        <v>354</v>
      </c>
      <c r="N16" s="245">
        <f t="shared" si="6"/>
        <v>361</v>
      </c>
      <c r="O16" s="244">
        <f t="shared" si="6"/>
        <v>10</v>
      </c>
      <c r="P16" s="246">
        <f t="shared" si="6"/>
        <v>10</v>
      </c>
      <c r="Q16" s="244">
        <f t="shared" si="6"/>
        <v>4</v>
      </c>
      <c r="R16" s="245">
        <f t="shared" si="6"/>
        <v>4</v>
      </c>
      <c r="S16" s="247"/>
    </row>
    <row r="17" spans="4:19" ht="15"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 t="s">
        <v>8</v>
      </c>
    </row>
    <row r="18" ht="12.75">
      <c r="A18" s="250" t="s">
        <v>9</v>
      </c>
    </row>
    <row r="20" spans="1:2" ht="19.5" customHeight="1">
      <c r="A20" s="251" t="s">
        <v>10</v>
      </c>
      <c r="B20" s="1" t="s">
        <v>224</v>
      </c>
    </row>
    <row r="21" spans="1:2" ht="19.5" customHeight="1">
      <c r="A21" s="252"/>
      <c r="B21" s="1" t="s">
        <v>224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3">
        <f>IF(D8&gt;F8,1,0)</f>
        <v>0</v>
      </c>
      <c r="E36" s="253"/>
      <c r="F36" s="253">
        <f>IF(F8&gt;D8,1,0)</f>
        <v>1</v>
      </c>
      <c r="G36" s="253">
        <f>IF(G8&gt;I8,1,0)</f>
        <v>0</v>
      </c>
      <c r="H36" s="253"/>
      <c r="I36" s="253">
        <f>IF(I8&gt;G8,1,0)</f>
        <v>1</v>
      </c>
      <c r="J36" s="253">
        <f>IF(J8&gt;L8,1,0)</f>
        <v>0</v>
      </c>
      <c r="K36" s="253"/>
      <c r="L36" s="253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3">
        <f aca="true" t="shared" si="7" ref="D37:D43">IF(D9&gt;F9,1,0)</f>
        <v>1</v>
      </c>
      <c r="E37" s="253"/>
      <c r="F37" s="253">
        <f aca="true" t="shared" si="8" ref="F37:F43">IF(F9&gt;D9,1,0)</f>
        <v>0</v>
      </c>
      <c r="G37" s="253">
        <f aca="true" t="shared" si="9" ref="G37:G43">IF(G9&gt;I9,1,0)</f>
        <v>0</v>
      </c>
      <c r="H37" s="253"/>
      <c r="I37" s="253">
        <f aca="true" t="shared" si="10" ref="I37:I43">IF(I9&gt;G9,1,0)</f>
        <v>1</v>
      </c>
      <c r="J37" s="253">
        <f aca="true" t="shared" si="11" ref="J37:J43">IF(J9&gt;L9,1,0)</f>
        <v>0</v>
      </c>
      <c r="K37" s="253"/>
      <c r="L37" s="253">
        <f aca="true" t="shared" si="12" ref="L37:L43">IF(L9&gt;J9,1,0)</f>
        <v>1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3">
        <f t="shared" si="7"/>
        <v>1</v>
      </c>
      <c r="E38" s="253"/>
      <c r="F38" s="253">
        <f t="shared" si="8"/>
        <v>0</v>
      </c>
      <c r="G38" s="253">
        <f t="shared" si="9"/>
        <v>0</v>
      </c>
      <c r="H38" s="253"/>
      <c r="I38" s="253">
        <f t="shared" si="10"/>
        <v>1</v>
      </c>
      <c r="J38" s="253">
        <f t="shared" si="11"/>
        <v>1</v>
      </c>
      <c r="K38" s="253"/>
      <c r="L38" s="253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3">
        <f t="shared" si="7"/>
        <v>0</v>
      </c>
      <c r="E39" s="253"/>
      <c r="F39" s="253">
        <f t="shared" si="8"/>
        <v>1</v>
      </c>
      <c r="G39" s="253">
        <f t="shared" si="9"/>
        <v>1</v>
      </c>
      <c r="H39" s="253"/>
      <c r="I39" s="253">
        <f t="shared" si="10"/>
        <v>0</v>
      </c>
      <c r="J39" s="253">
        <f t="shared" si="11"/>
        <v>0</v>
      </c>
      <c r="K39" s="253"/>
      <c r="L39" s="253">
        <f t="shared" si="12"/>
        <v>1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3">
        <f t="shared" si="7"/>
        <v>0</v>
      </c>
      <c r="E40" s="253"/>
      <c r="F40" s="253">
        <f t="shared" si="8"/>
        <v>1</v>
      </c>
      <c r="G40" s="253">
        <f t="shared" si="9"/>
        <v>1</v>
      </c>
      <c r="H40" s="253"/>
      <c r="I40" s="253">
        <f t="shared" si="10"/>
        <v>0</v>
      </c>
      <c r="J40" s="253">
        <f t="shared" si="11"/>
        <v>1</v>
      </c>
      <c r="K40" s="253"/>
      <c r="L40" s="253">
        <f t="shared" si="12"/>
        <v>0</v>
      </c>
    </row>
    <row r="41" spans="3:12" ht="12.75" hidden="1">
      <c r="C41" s="1" t="s">
        <v>18</v>
      </c>
      <c r="D41" s="253">
        <f t="shared" si="7"/>
        <v>1</v>
      </c>
      <c r="E41" s="253"/>
      <c r="F41" s="253">
        <f t="shared" si="8"/>
        <v>0</v>
      </c>
      <c r="G41" s="253">
        <f t="shared" si="9"/>
        <v>1</v>
      </c>
      <c r="H41" s="253"/>
      <c r="I41" s="253">
        <f t="shared" si="10"/>
        <v>0</v>
      </c>
      <c r="J41" s="253">
        <f t="shared" si="11"/>
        <v>0</v>
      </c>
      <c r="K41" s="253"/>
      <c r="L41" s="253">
        <f t="shared" si="12"/>
        <v>0</v>
      </c>
    </row>
    <row r="42" spans="3:12" ht="12.75" hidden="1">
      <c r="C42" s="1" t="s">
        <v>24</v>
      </c>
      <c r="D42" s="253">
        <f t="shared" si="7"/>
        <v>0</v>
      </c>
      <c r="E42" s="253"/>
      <c r="F42" s="253">
        <f t="shared" si="8"/>
        <v>1</v>
      </c>
      <c r="G42" s="253">
        <f t="shared" si="9"/>
        <v>0</v>
      </c>
      <c r="H42" s="253"/>
      <c r="I42" s="253">
        <f t="shared" si="10"/>
        <v>1</v>
      </c>
      <c r="J42" s="253">
        <f t="shared" si="11"/>
        <v>0</v>
      </c>
      <c r="K42" s="253"/>
      <c r="L42" s="253">
        <f t="shared" si="12"/>
        <v>0</v>
      </c>
    </row>
    <row r="43" spans="3:12" ht="12.75" hidden="1">
      <c r="C43" s="1" t="s">
        <v>17</v>
      </c>
      <c r="D43" s="253">
        <f t="shared" si="7"/>
        <v>1</v>
      </c>
      <c r="E43" s="253"/>
      <c r="F43" s="253">
        <f t="shared" si="8"/>
        <v>0</v>
      </c>
      <c r="G43" s="253">
        <f t="shared" si="9"/>
        <v>1</v>
      </c>
      <c r="H43" s="253"/>
      <c r="I43" s="253">
        <f t="shared" si="10"/>
        <v>0</v>
      </c>
      <c r="J43" s="253">
        <f t="shared" si="11"/>
        <v>0</v>
      </c>
      <c r="K43" s="253"/>
      <c r="L43" s="253">
        <f t="shared" si="12"/>
        <v>0</v>
      </c>
    </row>
    <row r="44" ht="12.75" hidden="1">
      <c r="C44" s="1" t="s">
        <v>225</v>
      </c>
    </row>
  </sheetData>
  <sheetProtection password="CC26" sheet="1" objects="1" scenarios="1"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8:B11" name="Oblast1_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12:C15" name="Oblast1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62" t="s">
        <v>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9.5" customHeight="1" thickBot="1">
      <c r="A2" s="200" t="s">
        <v>0</v>
      </c>
      <c r="B2" s="201"/>
      <c r="C2" s="276" t="s">
        <v>270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01"/>
      <c r="Q2" s="201"/>
      <c r="R2" s="201"/>
      <c r="S2" s="202" t="s">
        <v>243</v>
      </c>
    </row>
    <row r="3" spans="1:19" ht="19.5" customHeight="1" thickTop="1">
      <c r="A3" s="203" t="s">
        <v>2</v>
      </c>
      <c r="B3" s="204"/>
      <c r="C3" s="209" t="s">
        <v>140</v>
      </c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06"/>
      <c r="O3" s="206"/>
      <c r="P3" s="263" t="s">
        <v>13</v>
      </c>
      <c r="Q3" s="279"/>
      <c r="R3" s="265">
        <f>'[1]Los'!C38</f>
        <v>43764</v>
      </c>
      <c r="S3" s="280"/>
    </row>
    <row r="4" spans="1:19" ht="19.5" customHeight="1">
      <c r="A4" s="203" t="s">
        <v>3</v>
      </c>
      <c r="B4" s="208"/>
      <c r="C4" s="205" t="s">
        <v>141</v>
      </c>
      <c r="D4" s="207"/>
      <c r="E4" s="207"/>
      <c r="F4" s="207"/>
      <c r="G4" s="206"/>
      <c r="H4" s="206"/>
      <c r="I4" s="206"/>
      <c r="J4" s="206"/>
      <c r="K4" s="206"/>
      <c r="L4" s="206"/>
      <c r="M4" s="206"/>
      <c r="N4" s="206"/>
      <c r="O4" s="206"/>
      <c r="P4" s="267" t="s">
        <v>1</v>
      </c>
      <c r="Q4" s="281"/>
      <c r="R4" s="269" t="str">
        <f>'[1]Los'!C43</f>
        <v>Vodňany</v>
      </c>
      <c r="S4" s="282"/>
    </row>
    <row r="5" spans="1:19" ht="19.5" customHeight="1" thickBot="1">
      <c r="A5" s="210" t="s">
        <v>4</v>
      </c>
      <c r="B5" s="211"/>
      <c r="C5" s="212" t="str">
        <f>'[1]Los'!B38</f>
        <v>Vladimír Marek</v>
      </c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4"/>
      <c r="O5" s="214"/>
      <c r="P5" s="215"/>
      <c r="Q5" s="216"/>
      <c r="R5" s="254" t="s">
        <v>27</v>
      </c>
      <c r="S5" s="217" t="s">
        <v>26</v>
      </c>
    </row>
    <row r="6" spans="1:19" ht="24.75" customHeight="1">
      <c r="A6" s="218"/>
      <c r="B6" s="219" t="s">
        <v>206</v>
      </c>
      <c r="C6" s="219" t="s">
        <v>207</v>
      </c>
      <c r="D6" s="271" t="s">
        <v>5</v>
      </c>
      <c r="E6" s="272"/>
      <c r="F6" s="272"/>
      <c r="G6" s="272"/>
      <c r="H6" s="272"/>
      <c r="I6" s="272"/>
      <c r="J6" s="272"/>
      <c r="K6" s="272"/>
      <c r="L6" s="273"/>
      <c r="M6" s="274" t="s">
        <v>14</v>
      </c>
      <c r="N6" s="275"/>
      <c r="O6" s="274" t="s">
        <v>15</v>
      </c>
      <c r="P6" s="275"/>
      <c r="Q6" s="274" t="s">
        <v>16</v>
      </c>
      <c r="R6" s="275"/>
      <c r="S6" s="220" t="s">
        <v>6</v>
      </c>
    </row>
    <row r="7" spans="1:19" ht="9.75" customHeight="1" thickBot="1">
      <c r="A7" s="221"/>
      <c r="B7" s="222"/>
      <c r="C7" s="223"/>
      <c r="D7" s="224">
        <v>1</v>
      </c>
      <c r="E7" s="224"/>
      <c r="F7" s="224"/>
      <c r="G7" s="224">
        <v>2</v>
      </c>
      <c r="H7" s="224"/>
      <c r="I7" s="224"/>
      <c r="J7" s="224">
        <v>3</v>
      </c>
      <c r="K7" s="225"/>
      <c r="L7" s="226"/>
      <c r="M7" s="227"/>
      <c r="N7" s="228"/>
      <c r="O7" s="227"/>
      <c r="P7" s="228"/>
      <c r="Q7" s="227"/>
      <c r="R7" s="228"/>
      <c r="S7" s="229"/>
    </row>
    <row r="8" spans="1:19" ht="30" customHeight="1" thickTop="1">
      <c r="A8" s="230" t="s">
        <v>25</v>
      </c>
      <c r="B8" s="231" t="s">
        <v>244</v>
      </c>
      <c r="C8" s="231" t="s">
        <v>228</v>
      </c>
      <c r="D8" s="232">
        <v>19</v>
      </c>
      <c r="E8" s="233" t="s">
        <v>23</v>
      </c>
      <c r="F8" s="234">
        <v>21</v>
      </c>
      <c r="G8" s="232">
        <v>5</v>
      </c>
      <c r="H8" s="233" t="s">
        <v>23</v>
      </c>
      <c r="I8" s="234">
        <v>21</v>
      </c>
      <c r="J8" s="232"/>
      <c r="K8" s="233" t="s">
        <v>23</v>
      </c>
      <c r="L8" s="234"/>
      <c r="M8" s="235">
        <f aca="true" t="shared" si="0" ref="M8:M15">D8+G8+J8</f>
        <v>24</v>
      </c>
      <c r="N8" s="236">
        <f aca="true" t="shared" si="1" ref="N8:N15">F8+I8+L8</f>
        <v>42</v>
      </c>
      <c r="O8" s="237">
        <f aca="true" t="shared" si="2" ref="O8:O15">D36+G36+J36</f>
        <v>0</v>
      </c>
      <c r="P8" s="234">
        <f aca="true" t="shared" si="3" ref="P8:P15">F36+I36+L36</f>
        <v>2</v>
      </c>
      <c r="Q8" s="237">
        <f aca="true" t="shared" si="4" ref="Q8:Q15">IF(O8&gt;P8,1,0)</f>
        <v>0</v>
      </c>
      <c r="R8" s="234">
        <f aca="true" t="shared" si="5" ref="R8:R15">IF(P8&gt;O8,1,0)</f>
        <v>1</v>
      </c>
      <c r="S8" s="238" t="str">
        <f>C3</f>
        <v>TJ Sokol Křemže B</v>
      </c>
    </row>
    <row r="9" spans="1:19" ht="30" customHeight="1">
      <c r="A9" s="230" t="s">
        <v>22</v>
      </c>
      <c r="B9" s="231" t="s">
        <v>245</v>
      </c>
      <c r="C9" s="231" t="s">
        <v>230</v>
      </c>
      <c r="D9" s="232">
        <v>21</v>
      </c>
      <c r="E9" s="232" t="s">
        <v>23</v>
      </c>
      <c r="F9" s="234">
        <v>14</v>
      </c>
      <c r="G9" s="232">
        <v>21</v>
      </c>
      <c r="H9" s="232" t="s">
        <v>23</v>
      </c>
      <c r="I9" s="234">
        <v>11</v>
      </c>
      <c r="J9" s="232"/>
      <c r="K9" s="232" t="s">
        <v>23</v>
      </c>
      <c r="L9" s="234"/>
      <c r="M9" s="235">
        <f t="shared" si="0"/>
        <v>42</v>
      </c>
      <c r="N9" s="236">
        <f t="shared" si="1"/>
        <v>25</v>
      </c>
      <c r="O9" s="237">
        <f t="shared" si="2"/>
        <v>2</v>
      </c>
      <c r="P9" s="234">
        <f t="shared" si="3"/>
        <v>0</v>
      </c>
      <c r="Q9" s="237">
        <f t="shared" si="4"/>
        <v>1</v>
      </c>
      <c r="R9" s="234">
        <f t="shared" si="5"/>
        <v>0</v>
      </c>
      <c r="S9" s="238" t="str">
        <f>C4</f>
        <v>TJ Sokol Vodňany</v>
      </c>
    </row>
    <row r="10" spans="1:19" ht="30" customHeight="1">
      <c r="A10" s="230" t="s">
        <v>21</v>
      </c>
      <c r="B10" s="231" t="s">
        <v>246</v>
      </c>
      <c r="C10" s="231" t="s">
        <v>247</v>
      </c>
      <c r="D10" s="232">
        <v>21</v>
      </c>
      <c r="E10" s="232" t="s">
        <v>23</v>
      </c>
      <c r="F10" s="234">
        <v>17</v>
      </c>
      <c r="G10" s="232">
        <v>21</v>
      </c>
      <c r="H10" s="232" t="s">
        <v>23</v>
      </c>
      <c r="I10" s="234">
        <v>18</v>
      </c>
      <c r="J10" s="232"/>
      <c r="K10" s="232" t="s">
        <v>23</v>
      </c>
      <c r="L10" s="234"/>
      <c r="M10" s="235">
        <f t="shared" si="0"/>
        <v>42</v>
      </c>
      <c r="N10" s="236">
        <f t="shared" si="1"/>
        <v>35</v>
      </c>
      <c r="O10" s="237">
        <f t="shared" si="2"/>
        <v>2</v>
      </c>
      <c r="P10" s="234">
        <f t="shared" si="3"/>
        <v>0</v>
      </c>
      <c r="Q10" s="237">
        <f t="shared" si="4"/>
        <v>1</v>
      </c>
      <c r="R10" s="234">
        <f t="shared" si="5"/>
        <v>0</v>
      </c>
      <c r="S10" s="238" t="str">
        <f>C3</f>
        <v>TJ Sokol Křemže B</v>
      </c>
    </row>
    <row r="11" spans="1:19" ht="30" customHeight="1">
      <c r="A11" s="230" t="s">
        <v>20</v>
      </c>
      <c r="B11" s="231" t="s">
        <v>248</v>
      </c>
      <c r="C11" s="231" t="s">
        <v>234</v>
      </c>
      <c r="D11" s="232">
        <v>13</v>
      </c>
      <c r="E11" s="232" t="s">
        <v>23</v>
      </c>
      <c r="F11" s="234">
        <v>21</v>
      </c>
      <c r="G11" s="232">
        <v>14</v>
      </c>
      <c r="H11" s="232" t="s">
        <v>23</v>
      </c>
      <c r="I11" s="234">
        <v>21</v>
      </c>
      <c r="J11" s="232"/>
      <c r="K11" s="232" t="s">
        <v>23</v>
      </c>
      <c r="L11" s="234"/>
      <c r="M11" s="235">
        <f t="shared" si="0"/>
        <v>27</v>
      </c>
      <c r="N11" s="236">
        <f t="shared" si="1"/>
        <v>42</v>
      </c>
      <c r="O11" s="237">
        <f t="shared" si="2"/>
        <v>0</v>
      </c>
      <c r="P11" s="234">
        <f t="shared" si="3"/>
        <v>2</v>
      </c>
      <c r="Q11" s="237">
        <f t="shared" si="4"/>
        <v>0</v>
      </c>
      <c r="R11" s="234">
        <f t="shared" si="5"/>
        <v>1</v>
      </c>
      <c r="S11" s="238" t="str">
        <f>C4</f>
        <v>TJ Sokol Vodňany</v>
      </c>
    </row>
    <row r="12" spans="1:19" ht="30" customHeight="1">
      <c r="A12" s="230" t="s">
        <v>19</v>
      </c>
      <c r="B12" s="231" t="s">
        <v>217</v>
      </c>
      <c r="C12" s="231" t="s">
        <v>236</v>
      </c>
      <c r="D12" s="232">
        <v>21</v>
      </c>
      <c r="E12" s="232" t="s">
        <v>23</v>
      </c>
      <c r="F12" s="234">
        <v>11</v>
      </c>
      <c r="G12" s="232">
        <v>10</v>
      </c>
      <c r="H12" s="232" t="s">
        <v>23</v>
      </c>
      <c r="I12" s="234">
        <v>21</v>
      </c>
      <c r="J12" s="232">
        <v>21</v>
      </c>
      <c r="K12" s="232" t="s">
        <v>23</v>
      </c>
      <c r="L12" s="234">
        <v>17</v>
      </c>
      <c r="M12" s="235">
        <f t="shared" si="0"/>
        <v>52</v>
      </c>
      <c r="N12" s="236">
        <f t="shared" si="1"/>
        <v>49</v>
      </c>
      <c r="O12" s="237">
        <f t="shared" si="2"/>
        <v>2</v>
      </c>
      <c r="P12" s="234">
        <f t="shared" si="3"/>
        <v>1</v>
      </c>
      <c r="Q12" s="237">
        <f t="shared" si="4"/>
        <v>1</v>
      </c>
      <c r="R12" s="234">
        <f t="shared" si="5"/>
        <v>0</v>
      </c>
      <c r="S12" s="238" t="str">
        <f>C3</f>
        <v>TJ Sokol Křemže B</v>
      </c>
    </row>
    <row r="13" spans="1:19" ht="30" customHeight="1">
      <c r="A13" s="230" t="s">
        <v>18</v>
      </c>
      <c r="B13" s="231" t="s">
        <v>219</v>
      </c>
      <c r="C13" s="231" t="s">
        <v>238</v>
      </c>
      <c r="D13" s="232">
        <v>21</v>
      </c>
      <c r="E13" s="232" t="s">
        <v>23</v>
      </c>
      <c r="F13" s="234">
        <v>15</v>
      </c>
      <c r="G13" s="232">
        <v>19</v>
      </c>
      <c r="H13" s="232" t="s">
        <v>23</v>
      </c>
      <c r="I13" s="234">
        <v>21</v>
      </c>
      <c r="J13" s="232">
        <v>21</v>
      </c>
      <c r="K13" s="232" t="s">
        <v>23</v>
      </c>
      <c r="L13" s="234">
        <v>18</v>
      </c>
      <c r="M13" s="235">
        <f t="shared" si="0"/>
        <v>61</v>
      </c>
      <c r="N13" s="236">
        <f t="shared" si="1"/>
        <v>54</v>
      </c>
      <c r="O13" s="237">
        <f t="shared" si="2"/>
        <v>2</v>
      </c>
      <c r="P13" s="234">
        <f t="shared" si="3"/>
        <v>1</v>
      </c>
      <c r="Q13" s="237">
        <f t="shared" si="4"/>
        <v>1</v>
      </c>
      <c r="R13" s="234">
        <f t="shared" si="5"/>
        <v>0</v>
      </c>
      <c r="S13" s="238" t="str">
        <f>C4</f>
        <v>TJ Sokol Vodňany</v>
      </c>
    </row>
    <row r="14" spans="1:19" ht="30" customHeight="1">
      <c r="A14" s="230" t="s">
        <v>24</v>
      </c>
      <c r="B14" s="231" t="s">
        <v>249</v>
      </c>
      <c r="C14" s="231" t="s">
        <v>240</v>
      </c>
      <c r="D14" s="232">
        <v>17</v>
      </c>
      <c r="E14" s="232" t="s">
        <v>23</v>
      </c>
      <c r="F14" s="234">
        <v>21</v>
      </c>
      <c r="G14" s="232">
        <v>21</v>
      </c>
      <c r="H14" s="232" t="s">
        <v>23</v>
      </c>
      <c r="I14" s="234">
        <v>19</v>
      </c>
      <c r="J14" s="232">
        <v>21</v>
      </c>
      <c r="K14" s="232" t="s">
        <v>23</v>
      </c>
      <c r="L14" s="234">
        <v>18</v>
      </c>
      <c r="M14" s="235">
        <f t="shared" si="0"/>
        <v>59</v>
      </c>
      <c r="N14" s="236">
        <f t="shared" si="1"/>
        <v>58</v>
      </c>
      <c r="O14" s="237">
        <f t="shared" si="2"/>
        <v>2</v>
      </c>
      <c r="P14" s="234">
        <f t="shared" si="3"/>
        <v>1</v>
      </c>
      <c r="Q14" s="237">
        <f t="shared" si="4"/>
        <v>1</v>
      </c>
      <c r="R14" s="234">
        <f t="shared" si="5"/>
        <v>0</v>
      </c>
      <c r="S14" s="238" t="str">
        <f>C3</f>
        <v>TJ Sokol Křemže B</v>
      </c>
    </row>
    <row r="15" spans="1:19" ht="30" customHeight="1" thickBot="1">
      <c r="A15" s="230" t="s">
        <v>17</v>
      </c>
      <c r="B15" s="231" t="s">
        <v>223</v>
      </c>
      <c r="C15" s="231" t="s">
        <v>242</v>
      </c>
      <c r="D15" s="232">
        <v>18</v>
      </c>
      <c r="E15" s="232" t="s">
        <v>23</v>
      </c>
      <c r="F15" s="234">
        <v>21</v>
      </c>
      <c r="G15" s="232">
        <v>21</v>
      </c>
      <c r="H15" s="232" t="s">
        <v>23</v>
      </c>
      <c r="I15" s="234">
        <v>16</v>
      </c>
      <c r="J15" s="232">
        <v>21</v>
      </c>
      <c r="K15" s="232" t="s">
        <v>23</v>
      </c>
      <c r="L15" s="234">
        <v>14</v>
      </c>
      <c r="M15" s="235">
        <f t="shared" si="0"/>
        <v>60</v>
      </c>
      <c r="N15" s="236">
        <f t="shared" si="1"/>
        <v>51</v>
      </c>
      <c r="O15" s="237">
        <f t="shared" si="2"/>
        <v>2</v>
      </c>
      <c r="P15" s="234">
        <f t="shared" si="3"/>
        <v>1</v>
      </c>
      <c r="Q15" s="237">
        <f t="shared" si="4"/>
        <v>1</v>
      </c>
      <c r="R15" s="234">
        <f t="shared" si="5"/>
        <v>0</v>
      </c>
      <c r="S15" s="238" t="str">
        <f>C4</f>
        <v>TJ Sokol Vodňany</v>
      </c>
    </row>
    <row r="16" spans="1:19" ht="34.5" customHeight="1" thickBot="1">
      <c r="A16" s="239" t="s">
        <v>7</v>
      </c>
      <c r="B16" s="240" t="str">
        <f>IF(Q16+R16=0,C45,IF(Q16=R16,C44,IF(Q16&gt;R16,C3,C4)))</f>
        <v>TJ Sokol Křemže B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3"/>
      <c r="M16" s="244">
        <f aca="true" t="shared" si="6" ref="M16:R16">SUM(M8:M15)</f>
        <v>367</v>
      </c>
      <c r="N16" s="245">
        <f t="shared" si="6"/>
        <v>356</v>
      </c>
      <c r="O16" s="244">
        <f t="shared" si="6"/>
        <v>12</v>
      </c>
      <c r="P16" s="246">
        <f t="shared" si="6"/>
        <v>8</v>
      </c>
      <c r="Q16" s="244">
        <f t="shared" si="6"/>
        <v>6</v>
      </c>
      <c r="R16" s="245">
        <f t="shared" si="6"/>
        <v>2</v>
      </c>
      <c r="S16" s="247"/>
    </row>
    <row r="17" spans="4:19" ht="15"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 t="s">
        <v>8</v>
      </c>
    </row>
    <row r="18" ht="12.75">
      <c r="A18" s="250" t="s">
        <v>9</v>
      </c>
    </row>
    <row r="20" spans="1:2" ht="19.5" customHeight="1">
      <c r="A20" s="251" t="s">
        <v>10</v>
      </c>
      <c r="B20" s="1" t="s">
        <v>224</v>
      </c>
    </row>
    <row r="21" spans="1:2" ht="19.5" customHeight="1">
      <c r="A21" s="252"/>
      <c r="B21" s="1" t="s">
        <v>224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3">
        <f>IF(D8&gt;F8,1,0)</f>
        <v>0</v>
      </c>
      <c r="E36" s="253"/>
      <c r="F36" s="253">
        <f>IF(F8&gt;D8,1,0)</f>
        <v>1</v>
      </c>
      <c r="G36" s="253">
        <f>IF(G8&gt;I8,1,0)</f>
        <v>0</v>
      </c>
      <c r="H36" s="253"/>
      <c r="I36" s="253">
        <f>IF(I8&gt;G8,1,0)</f>
        <v>1</v>
      </c>
      <c r="J36" s="253">
        <f>IF(J8&gt;L8,1,0)</f>
        <v>0</v>
      </c>
      <c r="K36" s="253"/>
      <c r="L36" s="253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3">
        <f aca="true" t="shared" si="7" ref="D37:D43">IF(D9&gt;F9,1,0)</f>
        <v>1</v>
      </c>
      <c r="E37" s="253"/>
      <c r="F37" s="253">
        <f aca="true" t="shared" si="8" ref="F37:F43">IF(F9&gt;D9,1,0)</f>
        <v>0</v>
      </c>
      <c r="G37" s="253">
        <f aca="true" t="shared" si="9" ref="G37:G43">IF(G9&gt;I9,1,0)</f>
        <v>1</v>
      </c>
      <c r="H37" s="253"/>
      <c r="I37" s="253">
        <f aca="true" t="shared" si="10" ref="I37:I43">IF(I9&gt;G9,1,0)</f>
        <v>0</v>
      </c>
      <c r="J37" s="253">
        <f aca="true" t="shared" si="11" ref="J37:J43">IF(J9&gt;L9,1,0)</f>
        <v>0</v>
      </c>
      <c r="K37" s="253"/>
      <c r="L37" s="253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3">
        <f t="shared" si="7"/>
        <v>1</v>
      </c>
      <c r="E38" s="253"/>
      <c r="F38" s="253">
        <f t="shared" si="8"/>
        <v>0</v>
      </c>
      <c r="G38" s="253">
        <f t="shared" si="9"/>
        <v>1</v>
      </c>
      <c r="H38" s="253"/>
      <c r="I38" s="253">
        <f t="shared" si="10"/>
        <v>0</v>
      </c>
      <c r="J38" s="253">
        <f t="shared" si="11"/>
        <v>0</v>
      </c>
      <c r="K38" s="253"/>
      <c r="L38" s="253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3">
        <f t="shared" si="7"/>
        <v>0</v>
      </c>
      <c r="E39" s="253"/>
      <c r="F39" s="253">
        <f t="shared" si="8"/>
        <v>1</v>
      </c>
      <c r="G39" s="253">
        <f t="shared" si="9"/>
        <v>0</v>
      </c>
      <c r="H39" s="253"/>
      <c r="I39" s="253">
        <f t="shared" si="10"/>
        <v>1</v>
      </c>
      <c r="J39" s="253">
        <f t="shared" si="11"/>
        <v>0</v>
      </c>
      <c r="K39" s="253"/>
      <c r="L39" s="253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3">
        <f t="shared" si="7"/>
        <v>1</v>
      </c>
      <c r="E40" s="253"/>
      <c r="F40" s="253">
        <f t="shared" si="8"/>
        <v>0</v>
      </c>
      <c r="G40" s="253">
        <f t="shared" si="9"/>
        <v>0</v>
      </c>
      <c r="H40" s="253"/>
      <c r="I40" s="253">
        <f t="shared" si="10"/>
        <v>1</v>
      </c>
      <c r="J40" s="253">
        <f t="shared" si="11"/>
        <v>1</v>
      </c>
      <c r="K40" s="253"/>
      <c r="L40" s="253">
        <f t="shared" si="12"/>
        <v>0</v>
      </c>
    </row>
    <row r="41" spans="3:12" ht="12.75" hidden="1">
      <c r="C41" s="1" t="s">
        <v>18</v>
      </c>
      <c r="D41" s="253">
        <f t="shared" si="7"/>
        <v>1</v>
      </c>
      <c r="E41" s="253"/>
      <c r="F41" s="253">
        <f t="shared" si="8"/>
        <v>0</v>
      </c>
      <c r="G41" s="253">
        <f t="shared" si="9"/>
        <v>0</v>
      </c>
      <c r="H41" s="253"/>
      <c r="I41" s="253">
        <f t="shared" si="10"/>
        <v>1</v>
      </c>
      <c r="J41" s="253">
        <f t="shared" si="11"/>
        <v>1</v>
      </c>
      <c r="K41" s="253"/>
      <c r="L41" s="253">
        <f t="shared" si="12"/>
        <v>0</v>
      </c>
    </row>
    <row r="42" spans="3:12" ht="12.75" hidden="1">
      <c r="C42" s="1" t="s">
        <v>24</v>
      </c>
      <c r="D42" s="253">
        <f t="shared" si="7"/>
        <v>0</v>
      </c>
      <c r="E42" s="253"/>
      <c r="F42" s="253">
        <f t="shared" si="8"/>
        <v>1</v>
      </c>
      <c r="G42" s="253">
        <f t="shared" si="9"/>
        <v>1</v>
      </c>
      <c r="H42" s="253"/>
      <c r="I42" s="253">
        <f t="shared" si="10"/>
        <v>0</v>
      </c>
      <c r="J42" s="253">
        <f t="shared" si="11"/>
        <v>1</v>
      </c>
      <c r="K42" s="253"/>
      <c r="L42" s="253">
        <f t="shared" si="12"/>
        <v>0</v>
      </c>
    </row>
    <row r="43" spans="3:12" ht="12.75" hidden="1">
      <c r="C43" s="1" t="s">
        <v>17</v>
      </c>
      <c r="D43" s="253">
        <f t="shared" si="7"/>
        <v>0</v>
      </c>
      <c r="E43" s="253"/>
      <c r="F43" s="253">
        <f t="shared" si="8"/>
        <v>1</v>
      </c>
      <c r="G43" s="253">
        <f t="shared" si="9"/>
        <v>1</v>
      </c>
      <c r="H43" s="253"/>
      <c r="I43" s="253">
        <f t="shared" si="10"/>
        <v>0</v>
      </c>
      <c r="J43" s="253">
        <f t="shared" si="11"/>
        <v>1</v>
      </c>
      <c r="K43" s="253"/>
      <c r="L43" s="253">
        <f t="shared" si="12"/>
        <v>0</v>
      </c>
    </row>
    <row r="44" ht="12.75" hidden="1">
      <c r="C44" s="1" t="s">
        <v>225</v>
      </c>
    </row>
  </sheetData>
  <sheetProtection password="CC26" sheet="1" objects="1" scenarios="1"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2"/>
    <protectedRange sqref="J12:J15" name="Oblast6_2"/>
    <protectedRange sqref="I12:I15" name="Oblast5_2"/>
    <protectedRange sqref="G12:G15" name="Oblast4_2"/>
    <protectedRange sqref="F12:F15" name="Oblast3_2"/>
    <protectedRange sqref="D12:D15" name="Oblast2_2"/>
    <protectedRange sqref="B8:B11" name="Oblast1_1"/>
    <protectedRange sqref="B12:B15" name="Oblast1_2_1"/>
    <protectedRange sqref="C8:C11" name="Oblast1_3"/>
    <protectedRange sqref="C12:C15" name="Oblast1_1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62" t="s">
        <v>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9.5" customHeight="1" thickBot="1">
      <c r="A2" s="200" t="s">
        <v>0</v>
      </c>
      <c r="B2" s="201"/>
      <c r="C2" s="276" t="s">
        <v>270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01"/>
      <c r="Q2" s="201"/>
      <c r="R2" s="201"/>
      <c r="S2" s="202" t="s">
        <v>250</v>
      </c>
    </row>
    <row r="3" spans="1:19" ht="19.5" customHeight="1" thickTop="1">
      <c r="A3" s="203" t="s">
        <v>2</v>
      </c>
      <c r="B3" s="204"/>
      <c r="C3" s="205" t="s">
        <v>139</v>
      </c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06"/>
      <c r="O3" s="206"/>
      <c r="P3" s="263" t="s">
        <v>13</v>
      </c>
      <c r="Q3" s="264"/>
      <c r="R3" s="265">
        <f>'[1]Los'!C38</f>
        <v>43764</v>
      </c>
      <c r="S3" s="266"/>
    </row>
    <row r="4" spans="1:19" ht="19.5" customHeight="1">
      <c r="A4" s="203" t="s">
        <v>3</v>
      </c>
      <c r="B4" s="208"/>
      <c r="C4" s="205" t="s">
        <v>142</v>
      </c>
      <c r="D4" s="207"/>
      <c r="E4" s="207"/>
      <c r="F4" s="207"/>
      <c r="G4" s="206"/>
      <c r="H4" s="206"/>
      <c r="I4" s="206"/>
      <c r="J4" s="206"/>
      <c r="K4" s="206"/>
      <c r="L4" s="206"/>
      <c r="M4" s="206"/>
      <c r="N4" s="206"/>
      <c r="O4" s="206"/>
      <c r="P4" s="267" t="s">
        <v>1</v>
      </c>
      <c r="Q4" s="268"/>
      <c r="R4" s="269" t="str">
        <f>'[1]Los'!C43</f>
        <v>Vodňany</v>
      </c>
      <c r="S4" s="270"/>
    </row>
    <row r="5" spans="1:19" ht="19.5" customHeight="1" thickBot="1">
      <c r="A5" s="210" t="s">
        <v>4</v>
      </c>
      <c r="B5" s="211"/>
      <c r="C5" s="212" t="str">
        <f>'[1]Los'!B38</f>
        <v>Vladimír Marek</v>
      </c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4"/>
      <c r="O5" s="214"/>
      <c r="P5" s="215"/>
      <c r="Q5" s="216"/>
      <c r="R5" s="254" t="s">
        <v>27</v>
      </c>
      <c r="S5" s="217" t="s">
        <v>26</v>
      </c>
    </row>
    <row r="6" spans="1:19" ht="24.75" customHeight="1">
      <c r="A6" s="218"/>
      <c r="B6" s="219" t="s">
        <v>206</v>
      </c>
      <c r="C6" s="219" t="s">
        <v>207</v>
      </c>
      <c r="D6" s="271" t="s">
        <v>5</v>
      </c>
      <c r="E6" s="272"/>
      <c r="F6" s="272"/>
      <c r="G6" s="272"/>
      <c r="H6" s="272"/>
      <c r="I6" s="272"/>
      <c r="J6" s="272"/>
      <c r="K6" s="272"/>
      <c r="L6" s="273"/>
      <c r="M6" s="274" t="s">
        <v>14</v>
      </c>
      <c r="N6" s="275"/>
      <c r="O6" s="274" t="s">
        <v>15</v>
      </c>
      <c r="P6" s="275"/>
      <c r="Q6" s="274" t="s">
        <v>16</v>
      </c>
      <c r="R6" s="275"/>
      <c r="S6" s="220" t="s">
        <v>6</v>
      </c>
    </row>
    <row r="7" spans="1:19" ht="9.75" customHeight="1" thickBot="1">
      <c r="A7" s="221"/>
      <c r="B7" s="222"/>
      <c r="C7" s="223"/>
      <c r="D7" s="224">
        <v>1</v>
      </c>
      <c r="E7" s="224"/>
      <c r="F7" s="224"/>
      <c r="G7" s="224">
        <v>2</v>
      </c>
      <c r="H7" s="224"/>
      <c r="I7" s="224"/>
      <c r="J7" s="224">
        <v>3</v>
      </c>
      <c r="K7" s="225"/>
      <c r="L7" s="226"/>
      <c r="M7" s="227"/>
      <c r="N7" s="228"/>
      <c r="O7" s="227"/>
      <c r="P7" s="228"/>
      <c r="Q7" s="227"/>
      <c r="R7" s="228"/>
      <c r="S7" s="229"/>
    </row>
    <row r="8" spans="1:19" ht="30" customHeight="1" thickTop="1">
      <c r="A8" s="230" t="s">
        <v>25</v>
      </c>
      <c r="B8" s="231" t="s">
        <v>251</v>
      </c>
      <c r="C8" s="231" t="s">
        <v>252</v>
      </c>
      <c r="D8" s="232">
        <v>21</v>
      </c>
      <c r="E8" s="233" t="s">
        <v>23</v>
      </c>
      <c r="F8" s="234">
        <v>16</v>
      </c>
      <c r="G8" s="232">
        <v>21</v>
      </c>
      <c r="H8" s="233" t="s">
        <v>23</v>
      </c>
      <c r="I8" s="234">
        <v>12</v>
      </c>
      <c r="J8" s="232"/>
      <c r="K8" s="233" t="s">
        <v>23</v>
      </c>
      <c r="L8" s="234"/>
      <c r="M8" s="235">
        <f aca="true" t="shared" si="0" ref="M8:M15">D8+G8+J8</f>
        <v>42</v>
      </c>
      <c r="N8" s="236">
        <f aca="true" t="shared" si="1" ref="N8:N15">F8+I8+L8</f>
        <v>28</v>
      </c>
      <c r="O8" s="237">
        <f aca="true" t="shared" si="2" ref="O8:O15">D36+G36+J36</f>
        <v>2</v>
      </c>
      <c r="P8" s="234">
        <f aca="true" t="shared" si="3" ref="P8:P15">F36+I36+L36</f>
        <v>0</v>
      </c>
      <c r="Q8" s="237">
        <f aca="true" t="shared" si="4" ref="Q8:Q15">IF(O8&gt;P8,1,0)</f>
        <v>1</v>
      </c>
      <c r="R8" s="234">
        <f aca="true" t="shared" si="5" ref="R8:R15">IF(P8&gt;O8,1,0)</f>
        <v>0</v>
      </c>
      <c r="S8" s="238" t="str">
        <f>C3</f>
        <v>TJ ČZ Strakonice A</v>
      </c>
    </row>
    <row r="9" spans="1:19" ht="30" customHeight="1">
      <c r="A9" s="230" t="s">
        <v>22</v>
      </c>
      <c r="B9" s="231" t="s">
        <v>210</v>
      </c>
      <c r="C9" s="231" t="s">
        <v>253</v>
      </c>
      <c r="D9" s="232">
        <v>21</v>
      </c>
      <c r="E9" s="232" t="s">
        <v>23</v>
      </c>
      <c r="F9" s="234">
        <v>19</v>
      </c>
      <c r="G9" s="232">
        <v>15</v>
      </c>
      <c r="H9" s="232" t="s">
        <v>23</v>
      </c>
      <c r="I9" s="234">
        <v>21</v>
      </c>
      <c r="J9" s="232">
        <v>22</v>
      </c>
      <c r="K9" s="232" t="s">
        <v>23</v>
      </c>
      <c r="L9" s="234">
        <v>20</v>
      </c>
      <c r="M9" s="235">
        <f t="shared" si="0"/>
        <v>58</v>
      </c>
      <c r="N9" s="236">
        <f t="shared" si="1"/>
        <v>60</v>
      </c>
      <c r="O9" s="237">
        <f t="shared" si="2"/>
        <v>2</v>
      </c>
      <c r="P9" s="234">
        <f t="shared" si="3"/>
        <v>1</v>
      </c>
      <c r="Q9" s="237">
        <f t="shared" si="4"/>
        <v>1</v>
      </c>
      <c r="R9" s="234">
        <f t="shared" si="5"/>
        <v>0</v>
      </c>
      <c r="S9" s="238" t="str">
        <f>C4</f>
        <v>SK Badminton Tábor</v>
      </c>
    </row>
    <row r="10" spans="1:19" ht="30" customHeight="1">
      <c r="A10" s="230" t="s">
        <v>21</v>
      </c>
      <c r="B10" s="231" t="s">
        <v>212</v>
      </c>
      <c r="C10" s="231" t="s">
        <v>231</v>
      </c>
      <c r="D10" s="232">
        <v>18</v>
      </c>
      <c r="E10" s="232" t="s">
        <v>23</v>
      </c>
      <c r="F10" s="234">
        <v>21</v>
      </c>
      <c r="G10" s="232">
        <v>13</v>
      </c>
      <c r="H10" s="232" t="s">
        <v>23</v>
      </c>
      <c r="I10" s="234">
        <v>21</v>
      </c>
      <c r="J10" s="232"/>
      <c r="K10" s="232" t="s">
        <v>23</v>
      </c>
      <c r="L10" s="234"/>
      <c r="M10" s="235">
        <f t="shared" si="0"/>
        <v>31</v>
      </c>
      <c r="N10" s="236">
        <f t="shared" si="1"/>
        <v>42</v>
      </c>
      <c r="O10" s="237">
        <f t="shared" si="2"/>
        <v>0</v>
      </c>
      <c r="P10" s="234">
        <f t="shared" si="3"/>
        <v>2</v>
      </c>
      <c r="Q10" s="237">
        <f t="shared" si="4"/>
        <v>0</v>
      </c>
      <c r="R10" s="234">
        <f t="shared" si="5"/>
        <v>1</v>
      </c>
      <c r="S10" s="238" t="str">
        <f>C3</f>
        <v>TJ ČZ Strakonice A</v>
      </c>
    </row>
    <row r="11" spans="1:19" ht="30" customHeight="1">
      <c r="A11" s="230" t="s">
        <v>20</v>
      </c>
      <c r="B11" s="231" t="s">
        <v>214</v>
      </c>
      <c r="C11" s="231" t="s">
        <v>233</v>
      </c>
      <c r="D11" s="232">
        <v>21</v>
      </c>
      <c r="E11" s="232" t="s">
        <v>23</v>
      </c>
      <c r="F11" s="234">
        <v>12</v>
      </c>
      <c r="G11" s="232">
        <v>21</v>
      </c>
      <c r="H11" s="232" t="s">
        <v>23</v>
      </c>
      <c r="I11" s="234">
        <v>9</v>
      </c>
      <c r="J11" s="232"/>
      <c r="K11" s="232" t="s">
        <v>23</v>
      </c>
      <c r="L11" s="234"/>
      <c r="M11" s="235">
        <f t="shared" si="0"/>
        <v>42</v>
      </c>
      <c r="N11" s="236">
        <f t="shared" si="1"/>
        <v>21</v>
      </c>
      <c r="O11" s="237">
        <f t="shared" si="2"/>
        <v>2</v>
      </c>
      <c r="P11" s="234">
        <f t="shared" si="3"/>
        <v>0</v>
      </c>
      <c r="Q11" s="237">
        <f t="shared" si="4"/>
        <v>1</v>
      </c>
      <c r="R11" s="234">
        <f t="shared" si="5"/>
        <v>0</v>
      </c>
      <c r="S11" s="238" t="str">
        <f>C4</f>
        <v>SK Badminton Tábor</v>
      </c>
    </row>
    <row r="12" spans="1:19" ht="30" customHeight="1">
      <c r="A12" s="230" t="s">
        <v>19</v>
      </c>
      <c r="B12" s="231" t="s">
        <v>254</v>
      </c>
      <c r="C12" s="231" t="s">
        <v>237</v>
      </c>
      <c r="D12" s="232">
        <v>17</v>
      </c>
      <c r="E12" s="232" t="s">
        <v>23</v>
      </c>
      <c r="F12" s="234">
        <v>21</v>
      </c>
      <c r="G12" s="232">
        <v>7</v>
      </c>
      <c r="H12" s="232" t="s">
        <v>23</v>
      </c>
      <c r="I12" s="234">
        <v>21</v>
      </c>
      <c r="J12" s="232"/>
      <c r="K12" s="232" t="s">
        <v>23</v>
      </c>
      <c r="L12" s="234"/>
      <c r="M12" s="235">
        <f t="shared" si="0"/>
        <v>24</v>
      </c>
      <c r="N12" s="236">
        <f t="shared" si="1"/>
        <v>42</v>
      </c>
      <c r="O12" s="237">
        <f t="shared" si="2"/>
        <v>0</v>
      </c>
      <c r="P12" s="234">
        <f t="shared" si="3"/>
        <v>2</v>
      </c>
      <c r="Q12" s="237">
        <f t="shared" si="4"/>
        <v>0</v>
      </c>
      <c r="R12" s="234">
        <f t="shared" si="5"/>
        <v>1</v>
      </c>
      <c r="S12" s="238" t="str">
        <f>C3</f>
        <v>TJ ČZ Strakonice A</v>
      </c>
    </row>
    <row r="13" spans="1:19" ht="30" customHeight="1">
      <c r="A13" s="230" t="s">
        <v>18</v>
      </c>
      <c r="B13" s="231" t="s">
        <v>216</v>
      </c>
      <c r="C13" s="231" t="s">
        <v>255</v>
      </c>
      <c r="D13" s="232">
        <v>21</v>
      </c>
      <c r="E13" s="232" t="s">
        <v>23</v>
      </c>
      <c r="F13" s="234">
        <v>13</v>
      </c>
      <c r="G13" s="232">
        <v>22</v>
      </c>
      <c r="H13" s="232" t="s">
        <v>23</v>
      </c>
      <c r="I13" s="234">
        <v>20</v>
      </c>
      <c r="J13" s="232"/>
      <c r="K13" s="232" t="s">
        <v>23</v>
      </c>
      <c r="L13" s="234"/>
      <c r="M13" s="235">
        <f t="shared" si="0"/>
        <v>43</v>
      </c>
      <c r="N13" s="236">
        <f t="shared" si="1"/>
        <v>33</v>
      </c>
      <c r="O13" s="237">
        <f t="shared" si="2"/>
        <v>2</v>
      </c>
      <c r="P13" s="234">
        <f t="shared" si="3"/>
        <v>0</v>
      </c>
      <c r="Q13" s="237">
        <f t="shared" si="4"/>
        <v>1</v>
      </c>
      <c r="R13" s="234">
        <f t="shared" si="5"/>
        <v>0</v>
      </c>
      <c r="S13" s="238" t="str">
        <f>C4</f>
        <v>SK Badminton Tábor</v>
      </c>
    </row>
    <row r="14" spans="1:21" ht="30" customHeight="1">
      <c r="A14" s="230" t="s">
        <v>24</v>
      </c>
      <c r="B14" s="231" t="s">
        <v>256</v>
      </c>
      <c r="C14" s="231" t="s">
        <v>257</v>
      </c>
      <c r="D14" s="232">
        <v>19</v>
      </c>
      <c r="E14" s="232" t="s">
        <v>23</v>
      </c>
      <c r="F14" s="234">
        <v>21</v>
      </c>
      <c r="G14" s="232">
        <v>21</v>
      </c>
      <c r="H14" s="232" t="s">
        <v>23</v>
      </c>
      <c r="I14" s="234">
        <v>18</v>
      </c>
      <c r="J14" s="232">
        <v>12</v>
      </c>
      <c r="K14" s="232" t="s">
        <v>23</v>
      </c>
      <c r="L14" s="234">
        <v>21</v>
      </c>
      <c r="M14" s="235">
        <f t="shared" si="0"/>
        <v>52</v>
      </c>
      <c r="N14" s="236">
        <f t="shared" si="1"/>
        <v>60</v>
      </c>
      <c r="O14" s="237">
        <f t="shared" si="2"/>
        <v>1</v>
      </c>
      <c r="P14" s="234">
        <f t="shared" si="3"/>
        <v>2</v>
      </c>
      <c r="Q14" s="237">
        <f t="shared" si="4"/>
        <v>0</v>
      </c>
      <c r="R14" s="234">
        <f t="shared" si="5"/>
        <v>1</v>
      </c>
      <c r="S14" s="238" t="str">
        <f>C3</f>
        <v>TJ ČZ Strakonice A</v>
      </c>
      <c r="U14" s="1" t="s">
        <v>258</v>
      </c>
    </row>
    <row r="15" spans="1:19" ht="30" customHeight="1" thickBot="1">
      <c r="A15" s="230" t="s">
        <v>17</v>
      </c>
      <c r="B15" s="231" t="s">
        <v>218</v>
      </c>
      <c r="C15" s="231" t="s">
        <v>241</v>
      </c>
      <c r="D15" s="232">
        <v>19</v>
      </c>
      <c r="E15" s="232" t="s">
        <v>23</v>
      </c>
      <c r="F15" s="234">
        <v>21</v>
      </c>
      <c r="G15" s="232">
        <v>21</v>
      </c>
      <c r="H15" s="232" t="s">
        <v>23</v>
      </c>
      <c r="I15" s="234">
        <v>15</v>
      </c>
      <c r="J15" s="232">
        <v>23</v>
      </c>
      <c r="K15" s="232" t="s">
        <v>23</v>
      </c>
      <c r="L15" s="234">
        <v>21</v>
      </c>
      <c r="M15" s="235">
        <f t="shared" si="0"/>
        <v>63</v>
      </c>
      <c r="N15" s="236">
        <f t="shared" si="1"/>
        <v>57</v>
      </c>
      <c r="O15" s="237">
        <f t="shared" si="2"/>
        <v>2</v>
      </c>
      <c r="P15" s="234">
        <f t="shared" si="3"/>
        <v>1</v>
      </c>
      <c r="Q15" s="237">
        <f t="shared" si="4"/>
        <v>1</v>
      </c>
      <c r="R15" s="234">
        <f t="shared" si="5"/>
        <v>0</v>
      </c>
      <c r="S15" s="238" t="str">
        <f>C4</f>
        <v>SK Badminton Tábor</v>
      </c>
    </row>
    <row r="16" spans="1:19" ht="34.5" customHeight="1" thickBot="1">
      <c r="A16" s="239" t="s">
        <v>7</v>
      </c>
      <c r="B16" s="240" t="str">
        <f>IF(Q16+R16=0,C45,IF(Q16=R16,C44,IF(Q16&gt;R16,C3,C4)))</f>
        <v>TJ ČZ Strakonice A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3"/>
      <c r="M16" s="244">
        <f aca="true" t="shared" si="6" ref="M16:R16">SUM(M8:M15)</f>
        <v>355</v>
      </c>
      <c r="N16" s="245">
        <f t="shared" si="6"/>
        <v>343</v>
      </c>
      <c r="O16" s="244">
        <f t="shared" si="6"/>
        <v>11</v>
      </c>
      <c r="P16" s="246">
        <f t="shared" si="6"/>
        <v>8</v>
      </c>
      <c r="Q16" s="244">
        <f t="shared" si="6"/>
        <v>5</v>
      </c>
      <c r="R16" s="245">
        <f t="shared" si="6"/>
        <v>3</v>
      </c>
      <c r="S16" s="247"/>
    </row>
    <row r="17" spans="4:19" ht="15"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 t="s">
        <v>8</v>
      </c>
    </row>
    <row r="18" ht="12.75">
      <c r="A18" s="250" t="s">
        <v>9</v>
      </c>
    </row>
    <row r="20" spans="1:2" ht="19.5" customHeight="1">
      <c r="A20" s="251" t="s">
        <v>10</v>
      </c>
      <c r="B20" s="1" t="s">
        <v>224</v>
      </c>
    </row>
    <row r="21" spans="1:2" ht="19.5" customHeight="1">
      <c r="A21" s="252"/>
      <c r="B21" s="1" t="s">
        <v>224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3">
        <f>IF(D8&gt;F8,1,0)</f>
        <v>1</v>
      </c>
      <c r="E36" s="253"/>
      <c r="F36" s="253">
        <f>IF(F8&gt;D8,1,0)</f>
        <v>0</v>
      </c>
      <c r="G36" s="253">
        <f>IF(G8&gt;I8,1,0)</f>
        <v>1</v>
      </c>
      <c r="H36" s="253"/>
      <c r="I36" s="253">
        <f>IF(I8&gt;G8,1,0)</f>
        <v>0</v>
      </c>
      <c r="J36" s="253">
        <f>IF(J8&gt;L8,1,0)</f>
        <v>0</v>
      </c>
      <c r="K36" s="253"/>
      <c r="L36" s="253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3">
        <f aca="true" t="shared" si="7" ref="D37:D43">IF(D9&gt;F9,1,0)</f>
        <v>1</v>
      </c>
      <c r="E37" s="253"/>
      <c r="F37" s="253">
        <f aca="true" t="shared" si="8" ref="F37:F43">IF(F9&gt;D9,1,0)</f>
        <v>0</v>
      </c>
      <c r="G37" s="253">
        <f aca="true" t="shared" si="9" ref="G37:G43">IF(G9&gt;I9,1,0)</f>
        <v>0</v>
      </c>
      <c r="H37" s="253"/>
      <c r="I37" s="253">
        <f aca="true" t="shared" si="10" ref="I37:I43">IF(I9&gt;G9,1,0)</f>
        <v>1</v>
      </c>
      <c r="J37" s="253">
        <f aca="true" t="shared" si="11" ref="J37:J43">IF(J9&gt;L9,1,0)</f>
        <v>1</v>
      </c>
      <c r="K37" s="253"/>
      <c r="L37" s="253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3">
        <f t="shared" si="7"/>
        <v>0</v>
      </c>
      <c r="E38" s="253"/>
      <c r="F38" s="253">
        <f t="shared" si="8"/>
        <v>1</v>
      </c>
      <c r="G38" s="253">
        <f t="shared" si="9"/>
        <v>0</v>
      </c>
      <c r="H38" s="253"/>
      <c r="I38" s="253">
        <f t="shared" si="10"/>
        <v>1</v>
      </c>
      <c r="J38" s="253">
        <f t="shared" si="11"/>
        <v>0</v>
      </c>
      <c r="K38" s="253"/>
      <c r="L38" s="253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3">
        <f t="shared" si="7"/>
        <v>1</v>
      </c>
      <c r="E39" s="253"/>
      <c r="F39" s="253">
        <f t="shared" si="8"/>
        <v>0</v>
      </c>
      <c r="G39" s="253">
        <f t="shared" si="9"/>
        <v>1</v>
      </c>
      <c r="H39" s="253"/>
      <c r="I39" s="253">
        <f t="shared" si="10"/>
        <v>0</v>
      </c>
      <c r="J39" s="253">
        <f t="shared" si="11"/>
        <v>0</v>
      </c>
      <c r="K39" s="253"/>
      <c r="L39" s="253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3">
        <f t="shared" si="7"/>
        <v>0</v>
      </c>
      <c r="E40" s="253"/>
      <c r="F40" s="253">
        <f t="shared" si="8"/>
        <v>1</v>
      </c>
      <c r="G40" s="253">
        <f t="shared" si="9"/>
        <v>0</v>
      </c>
      <c r="H40" s="253"/>
      <c r="I40" s="253">
        <f t="shared" si="10"/>
        <v>1</v>
      </c>
      <c r="J40" s="253">
        <f t="shared" si="11"/>
        <v>0</v>
      </c>
      <c r="K40" s="253"/>
      <c r="L40" s="253">
        <f t="shared" si="12"/>
        <v>0</v>
      </c>
    </row>
    <row r="41" spans="3:12" ht="12.75" hidden="1">
      <c r="C41" s="1" t="s">
        <v>18</v>
      </c>
      <c r="D41" s="253">
        <f t="shared" si="7"/>
        <v>1</v>
      </c>
      <c r="E41" s="253"/>
      <c r="F41" s="253">
        <f t="shared" si="8"/>
        <v>0</v>
      </c>
      <c r="G41" s="253">
        <f t="shared" si="9"/>
        <v>1</v>
      </c>
      <c r="H41" s="253"/>
      <c r="I41" s="253">
        <f t="shared" si="10"/>
        <v>0</v>
      </c>
      <c r="J41" s="253">
        <f t="shared" si="11"/>
        <v>0</v>
      </c>
      <c r="K41" s="253"/>
      <c r="L41" s="253">
        <f t="shared" si="12"/>
        <v>0</v>
      </c>
    </row>
    <row r="42" spans="3:12" ht="12.75" hidden="1">
      <c r="C42" s="1" t="s">
        <v>24</v>
      </c>
      <c r="D42" s="253">
        <f t="shared" si="7"/>
        <v>0</v>
      </c>
      <c r="E42" s="253"/>
      <c r="F42" s="253">
        <f t="shared" si="8"/>
        <v>1</v>
      </c>
      <c r="G42" s="253">
        <f t="shared" si="9"/>
        <v>1</v>
      </c>
      <c r="H42" s="253"/>
      <c r="I42" s="253">
        <f t="shared" si="10"/>
        <v>0</v>
      </c>
      <c r="J42" s="253">
        <f t="shared" si="11"/>
        <v>0</v>
      </c>
      <c r="K42" s="253"/>
      <c r="L42" s="253">
        <f t="shared" si="12"/>
        <v>1</v>
      </c>
    </row>
    <row r="43" spans="3:12" ht="12.75" hidden="1">
      <c r="C43" s="1" t="s">
        <v>17</v>
      </c>
      <c r="D43" s="253">
        <f t="shared" si="7"/>
        <v>0</v>
      </c>
      <c r="E43" s="253"/>
      <c r="F43" s="253">
        <f t="shared" si="8"/>
        <v>1</v>
      </c>
      <c r="G43" s="253">
        <f t="shared" si="9"/>
        <v>1</v>
      </c>
      <c r="H43" s="253"/>
      <c r="I43" s="253">
        <f t="shared" si="10"/>
        <v>0</v>
      </c>
      <c r="J43" s="253">
        <f t="shared" si="11"/>
        <v>1</v>
      </c>
      <c r="K43" s="253"/>
      <c r="L43" s="253">
        <f t="shared" si="12"/>
        <v>0</v>
      </c>
    </row>
    <row r="44" ht="12.75" hidden="1">
      <c r="C44" s="1" t="s">
        <v>225</v>
      </c>
    </row>
  </sheetData>
  <sheetProtection password="CC26" sheet="1" objects="1" scenarios="1"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8:B11" name="Oblast1_1_1"/>
    <protectedRange sqref="B12:B15" name="Oblast1_2_1"/>
    <protectedRange sqref="C8:C11" name="Oblast1_2_2"/>
    <protectedRange sqref="C12:C15" name="Oblast1_1_2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62" t="s">
        <v>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9.5" customHeight="1" thickBot="1">
      <c r="A2" s="200" t="s">
        <v>0</v>
      </c>
      <c r="B2" s="201"/>
      <c r="C2" s="276" t="s">
        <v>270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01"/>
      <c r="Q2" s="201"/>
      <c r="R2" s="201"/>
      <c r="S2" s="202" t="s">
        <v>259</v>
      </c>
    </row>
    <row r="3" spans="1:19" ht="19.5" customHeight="1" thickTop="1">
      <c r="A3" s="203" t="s">
        <v>2</v>
      </c>
      <c r="B3" s="204"/>
      <c r="C3" s="205" t="s">
        <v>142</v>
      </c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06"/>
      <c r="O3" s="206"/>
      <c r="P3" s="263" t="s">
        <v>13</v>
      </c>
      <c r="Q3" s="264"/>
      <c r="R3" s="265">
        <f>'[1]Los'!C38</f>
        <v>43764</v>
      </c>
      <c r="S3" s="266"/>
    </row>
    <row r="4" spans="1:19" ht="19.5" customHeight="1">
      <c r="A4" s="203" t="s">
        <v>3</v>
      </c>
      <c r="B4" s="208"/>
      <c r="C4" s="209" t="s">
        <v>140</v>
      </c>
      <c r="D4" s="207"/>
      <c r="E4" s="207"/>
      <c r="F4" s="207"/>
      <c r="G4" s="206"/>
      <c r="H4" s="206"/>
      <c r="I4" s="206"/>
      <c r="J4" s="206"/>
      <c r="K4" s="206"/>
      <c r="L4" s="206"/>
      <c r="M4" s="206"/>
      <c r="N4" s="206"/>
      <c r="O4" s="206"/>
      <c r="P4" s="267" t="s">
        <v>1</v>
      </c>
      <c r="Q4" s="268"/>
      <c r="R4" s="269" t="str">
        <f>'[1]Los'!C43</f>
        <v>Vodňany</v>
      </c>
      <c r="S4" s="270"/>
    </row>
    <row r="5" spans="1:19" ht="19.5" customHeight="1" thickBot="1">
      <c r="A5" s="210" t="s">
        <v>4</v>
      </c>
      <c r="B5" s="211"/>
      <c r="C5" s="212" t="str">
        <f>'[1]Los'!B38</f>
        <v>Vladimír Marek</v>
      </c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4"/>
      <c r="O5" s="214"/>
      <c r="P5" s="215"/>
      <c r="Q5" s="216"/>
      <c r="R5" s="254" t="s">
        <v>27</v>
      </c>
      <c r="S5" s="217" t="s">
        <v>26</v>
      </c>
    </row>
    <row r="6" spans="1:19" ht="24.75" customHeight="1">
      <c r="A6" s="218"/>
      <c r="B6" s="219" t="s">
        <v>206</v>
      </c>
      <c r="C6" s="219" t="s">
        <v>207</v>
      </c>
      <c r="D6" s="271" t="s">
        <v>5</v>
      </c>
      <c r="E6" s="272"/>
      <c r="F6" s="272"/>
      <c r="G6" s="272"/>
      <c r="H6" s="272"/>
      <c r="I6" s="272"/>
      <c r="J6" s="272"/>
      <c r="K6" s="272"/>
      <c r="L6" s="273"/>
      <c r="M6" s="274" t="s">
        <v>14</v>
      </c>
      <c r="N6" s="275"/>
      <c r="O6" s="274" t="s">
        <v>15</v>
      </c>
      <c r="P6" s="275"/>
      <c r="Q6" s="274" t="s">
        <v>16</v>
      </c>
      <c r="R6" s="275"/>
      <c r="S6" s="220" t="s">
        <v>6</v>
      </c>
    </row>
    <row r="7" spans="1:19" ht="9.75" customHeight="1" thickBot="1">
      <c r="A7" s="221"/>
      <c r="B7" s="222"/>
      <c r="C7" s="223"/>
      <c r="D7" s="224">
        <v>1</v>
      </c>
      <c r="E7" s="224"/>
      <c r="F7" s="224"/>
      <c r="G7" s="224">
        <v>2</v>
      </c>
      <c r="H7" s="224"/>
      <c r="I7" s="224"/>
      <c r="J7" s="224">
        <v>3</v>
      </c>
      <c r="K7" s="225"/>
      <c r="L7" s="226"/>
      <c r="M7" s="227"/>
      <c r="N7" s="228"/>
      <c r="O7" s="227"/>
      <c r="P7" s="228"/>
      <c r="Q7" s="227"/>
      <c r="R7" s="228"/>
      <c r="S7" s="229"/>
    </row>
    <row r="8" spans="1:19" ht="30" customHeight="1" thickTop="1">
      <c r="A8" s="230" t="s">
        <v>25</v>
      </c>
      <c r="B8" s="231" t="s">
        <v>227</v>
      </c>
      <c r="C8" s="231" t="s">
        <v>260</v>
      </c>
      <c r="D8" s="232">
        <v>13</v>
      </c>
      <c r="E8" s="233" t="s">
        <v>23</v>
      </c>
      <c r="F8" s="234">
        <v>21</v>
      </c>
      <c r="G8" s="232">
        <v>13</v>
      </c>
      <c r="H8" s="233" t="s">
        <v>23</v>
      </c>
      <c r="I8" s="234">
        <v>21</v>
      </c>
      <c r="J8" s="232"/>
      <c r="K8" s="233" t="s">
        <v>23</v>
      </c>
      <c r="L8" s="234"/>
      <c r="M8" s="235">
        <f aca="true" t="shared" si="0" ref="M8:M15">D8+G8+J8</f>
        <v>26</v>
      </c>
      <c r="N8" s="236">
        <f aca="true" t="shared" si="1" ref="N8:N15">F8+I8+L8</f>
        <v>42</v>
      </c>
      <c r="O8" s="237">
        <f aca="true" t="shared" si="2" ref="O8:O15">D36+G36+J36</f>
        <v>0</v>
      </c>
      <c r="P8" s="234">
        <f aca="true" t="shared" si="3" ref="P8:P15">F36+I36+L36</f>
        <v>2</v>
      </c>
      <c r="Q8" s="237">
        <f aca="true" t="shared" si="4" ref="Q8:Q15">IF(O8&gt;P8,1,0)</f>
        <v>0</v>
      </c>
      <c r="R8" s="234">
        <f aca="true" t="shared" si="5" ref="R8:R15">IF(P8&gt;O8,1,0)</f>
        <v>1</v>
      </c>
      <c r="S8" s="238" t="str">
        <f>C3</f>
        <v>SK Badminton Tábor</v>
      </c>
    </row>
    <row r="9" spans="1:19" ht="30" customHeight="1">
      <c r="A9" s="230" t="s">
        <v>22</v>
      </c>
      <c r="B9" s="231" t="s">
        <v>261</v>
      </c>
      <c r="C9" s="231" t="s">
        <v>245</v>
      </c>
      <c r="D9" s="232">
        <v>21</v>
      </c>
      <c r="E9" s="232" t="s">
        <v>23</v>
      </c>
      <c r="F9" s="234">
        <v>18</v>
      </c>
      <c r="G9" s="232">
        <v>13</v>
      </c>
      <c r="H9" s="232" t="s">
        <v>23</v>
      </c>
      <c r="I9" s="234">
        <v>21</v>
      </c>
      <c r="J9" s="232">
        <v>14</v>
      </c>
      <c r="K9" s="232" t="s">
        <v>23</v>
      </c>
      <c r="L9" s="234">
        <v>21</v>
      </c>
      <c r="M9" s="235">
        <f t="shared" si="0"/>
        <v>48</v>
      </c>
      <c r="N9" s="236">
        <f t="shared" si="1"/>
        <v>60</v>
      </c>
      <c r="O9" s="237">
        <f t="shared" si="2"/>
        <v>1</v>
      </c>
      <c r="P9" s="234">
        <f t="shared" si="3"/>
        <v>2</v>
      </c>
      <c r="Q9" s="237">
        <f t="shared" si="4"/>
        <v>0</v>
      </c>
      <c r="R9" s="234">
        <f t="shared" si="5"/>
        <v>1</v>
      </c>
      <c r="S9" s="238" t="str">
        <f>C4</f>
        <v>TJ Sokol Křemže B</v>
      </c>
    </row>
    <row r="10" spans="1:19" ht="30" customHeight="1">
      <c r="A10" s="230" t="s">
        <v>21</v>
      </c>
      <c r="B10" s="231" t="s">
        <v>231</v>
      </c>
      <c r="C10" s="231" t="s">
        <v>246</v>
      </c>
      <c r="D10" s="232">
        <v>22</v>
      </c>
      <c r="E10" s="232" t="s">
        <v>23</v>
      </c>
      <c r="F10" s="234">
        <v>20</v>
      </c>
      <c r="G10" s="232">
        <v>21</v>
      </c>
      <c r="H10" s="232" t="s">
        <v>23</v>
      </c>
      <c r="I10" s="234">
        <v>16</v>
      </c>
      <c r="J10" s="232"/>
      <c r="K10" s="232" t="s">
        <v>23</v>
      </c>
      <c r="L10" s="234"/>
      <c r="M10" s="235">
        <f t="shared" si="0"/>
        <v>43</v>
      </c>
      <c r="N10" s="236">
        <f t="shared" si="1"/>
        <v>36</v>
      </c>
      <c r="O10" s="237">
        <f t="shared" si="2"/>
        <v>2</v>
      </c>
      <c r="P10" s="234">
        <f t="shared" si="3"/>
        <v>0</v>
      </c>
      <c r="Q10" s="237">
        <f t="shared" si="4"/>
        <v>1</v>
      </c>
      <c r="R10" s="234">
        <f t="shared" si="5"/>
        <v>0</v>
      </c>
      <c r="S10" s="238" t="str">
        <f>C3</f>
        <v>SK Badminton Tábor</v>
      </c>
    </row>
    <row r="11" spans="1:19" ht="30" customHeight="1">
      <c r="A11" s="230" t="s">
        <v>20</v>
      </c>
      <c r="B11" s="231" t="s">
        <v>233</v>
      </c>
      <c r="C11" s="231" t="s">
        <v>262</v>
      </c>
      <c r="D11" s="232">
        <v>21</v>
      </c>
      <c r="E11" s="232" t="s">
        <v>23</v>
      </c>
      <c r="F11" s="234">
        <v>14</v>
      </c>
      <c r="G11" s="232">
        <v>21</v>
      </c>
      <c r="H11" s="232" t="s">
        <v>23</v>
      </c>
      <c r="I11" s="234">
        <v>15</v>
      </c>
      <c r="J11" s="232"/>
      <c r="K11" s="232" t="s">
        <v>23</v>
      </c>
      <c r="L11" s="234"/>
      <c r="M11" s="235">
        <f t="shared" si="0"/>
        <v>42</v>
      </c>
      <c r="N11" s="236">
        <f t="shared" si="1"/>
        <v>29</v>
      </c>
      <c r="O11" s="237">
        <f t="shared" si="2"/>
        <v>2</v>
      </c>
      <c r="P11" s="234">
        <f t="shared" si="3"/>
        <v>0</v>
      </c>
      <c r="Q11" s="237">
        <f t="shared" si="4"/>
        <v>1</v>
      </c>
      <c r="R11" s="234">
        <f t="shared" si="5"/>
        <v>0</v>
      </c>
      <c r="S11" s="238" t="str">
        <f>C4</f>
        <v>TJ Sokol Křemže B</v>
      </c>
    </row>
    <row r="12" spans="1:19" ht="30" customHeight="1">
      <c r="A12" s="230" t="s">
        <v>19</v>
      </c>
      <c r="B12" s="231" t="s">
        <v>263</v>
      </c>
      <c r="C12" s="231" t="s">
        <v>217</v>
      </c>
      <c r="D12" s="232">
        <v>16</v>
      </c>
      <c r="E12" s="232" t="s">
        <v>23</v>
      </c>
      <c r="F12" s="234">
        <v>21</v>
      </c>
      <c r="G12" s="232">
        <v>16</v>
      </c>
      <c r="H12" s="232" t="s">
        <v>23</v>
      </c>
      <c r="I12" s="234">
        <v>21</v>
      </c>
      <c r="J12" s="232"/>
      <c r="K12" s="232" t="s">
        <v>23</v>
      </c>
      <c r="L12" s="234"/>
      <c r="M12" s="235">
        <f t="shared" si="0"/>
        <v>32</v>
      </c>
      <c r="N12" s="236">
        <f t="shared" si="1"/>
        <v>42</v>
      </c>
      <c r="O12" s="237">
        <f t="shared" si="2"/>
        <v>0</v>
      </c>
      <c r="P12" s="234">
        <f t="shared" si="3"/>
        <v>2</v>
      </c>
      <c r="Q12" s="237">
        <f t="shared" si="4"/>
        <v>0</v>
      </c>
      <c r="R12" s="234">
        <f t="shared" si="5"/>
        <v>1</v>
      </c>
      <c r="S12" s="238" t="str">
        <f>C3</f>
        <v>SK Badminton Tábor</v>
      </c>
    </row>
    <row r="13" spans="1:19" ht="30" customHeight="1">
      <c r="A13" s="230" t="s">
        <v>18</v>
      </c>
      <c r="B13" s="231" t="s">
        <v>264</v>
      </c>
      <c r="C13" s="231" t="s">
        <v>219</v>
      </c>
      <c r="D13" s="232">
        <v>21</v>
      </c>
      <c r="E13" s="232" t="s">
        <v>23</v>
      </c>
      <c r="F13" s="234">
        <v>17</v>
      </c>
      <c r="G13" s="232">
        <v>21</v>
      </c>
      <c r="H13" s="232" t="s">
        <v>23</v>
      </c>
      <c r="I13" s="234">
        <v>11</v>
      </c>
      <c r="J13" s="232"/>
      <c r="K13" s="232" t="s">
        <v>23</v>
      </c>
      <c r="L13" s="234"/>
      <c r="M13" s="235">
        <f t="shared" si="0"/>
        <v>42</v>
      </c>
      <c r="N13" s="236">
        <f t="shared" si="1"/>
        <v>28</v>
      </c>
      <c r="O13" s="237">
        <f t="shared" si="2"/>
        <v>2</v>
      </c>
      <c r="P13" s="234">
        <f t="shared" si="3"/>
        <v>0</v>
      </c>
      <c r="Q13" s="237">
        <f t="shared" si="4"/>
        <v>1</v>
      </c>
      <c r="R13" s="234">
        <f t="shared" si="5"/>
        <v>0</v>
      </c>
      <c r="S13" s="238" t="str">
        <f>C4</f>
        <v>TJ Sokol Křemže B</v>
      </c>
    </row>
    <row r="14" spans="1:19" ht="30" customHeight="1">
      <c r="A14" s="230" t="s">
        <v>24</v>
      </c>
      <c r="B14" s="231" t="s">
        <v>239</v>
      </c>
      <c r="C14" s="231" t="s">
        <v>249</v>
      </c>
      <c r="D14" s="232">
        <v>21</v>
      </c>
      <c r="E14" s="232" t="s">
        <v>23</v>
      </c>
      <c r="F14" s="234">
        <v>17</v>
      </c>
      <c r="G14" s="232">
        <v>21</v>
      </c>
      <c r="H14" s="232" t="s">
        <v>23</v>
      </c>
      <c r="I14" s="234">
        <v>8</v>
      </c>
      <c r="J14" s="232"/>
      <c r="K14" s="232" t="s">
        <v>23</v>
      </c>
      <c r="L14" s="234"/>
      <c r="M14" s="235">
        <f t="shared" si="0"/>
        <v>42</v>
      </c>
      <c r="N14" s="236">
        <f t="shared" si="1"/>
        <v>25</v>
      </c>
      <c r="O14" s="237">
        <f t="shared" si="2"/>
        <v>2</v>
      </c>
      <c r="P14" s="234">
        <f t="shared" si="3"/>
        <v>0</v>
      </c>
      <c r="Q14" s="237">
        <f t="shared" si="4"/>
        <v>1</v>
      </c>
      <c r="R14" s="234">
        <f t="shared" si="5"/>
        <v>0</v>
      </c>
      <c r="S14" s="238" t="str">
        <f>C3</f>
        <v>SK Badminton Tábor</v>
      </c>
    </row>
    <row r="15" spans="1:19" ht="30" customHeight="1" thickBot="1">
      <c r="A15" s="230" t="s">
        <v>17</v>
      </c>
      <c r="B15" s="231" t="s">
        <v>255</v>
      </c>
      <c r="C15" s="231" t="s">
        <v>223</v>
      </c>
      <c r="D15" s="232">
        <v>20</v>
      </c>
      <c r="E15" s="232" t="s">
        <v>23</v>
      </c>
      <c r="F15" s="234">
        <v>22</v>
      </c>
      <c r="G15" s="232">
        <v>23</v>
      </c>
      <c r="H15" s="232" t="s">
        <v>23</v>
      </c>
      <c r="I15" s="234">
        <v>21</v>
      </c>
      <c r="J15" s="232">
        <v>18</v>
      </c>
      <c r="K15" s="232" t="s">
        <v>23</v>
      </c>
      <c r="L15" s="234">
        <v>21</v>
      </c>
      <c r="M15" s="235">
        <f t="shared" si="0"/>
        <v>61</v>
      </c>
      <c r="N15" s="236">
        <f t="shared" si="1"/>
        <v>64</v>
      </c>
      <c r="O15" s="237">
        <f t="shared" si="2"/>
        <v>1</v>
      </c>
      <c r="P15" s="234">
        <f t="shared" si="3"/>
        <v>2</v>
      </c>
      <c r="Q15" s="237">
        <f t="shared" si="4"/>
        <v>0</v>
      </c>
      <c r="R15" s="234">
        <f t="shared" si="5"/>
        <v>1</v>
      </c>
      <c r="S15" s="238" t="str">
        <f>C4</f>
        <v>TJ Sokol Křemže B</v>
      </c>
    </row>
    <row r="16" spans="1:19" ht="34.5" customHeight="1" thickBot="1">
      <c r="A16" s="239" t="s">
        <v>7</v>
      </c>
      <c r="B16" s="240" t="str">
        <f>IF(Q16+R16=0,C45,IF(Q16=R16,C44,IF(Q16&gt;R16,C3,C4)))</f>
        <v>Remíza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3"/>
      <c r="M16" s="244">
        <f aca="true" t="shared" si="6" ref="M16:R16">SUM(M8:M15)</f>
        <v>336</v>
      </c>
      <c r="N16" s="245">
        <f t="shared" si="6"/>
        <v>326</v>
      </c>
      <c r="O16" s="244">
        <f t="shared" si="6"/>
        <v>10</v>
      </c>
      <c r="P16" s="246">
        <f t="shared" si="6"/>
        <v>8</v>
      </c>
      <c r="Q16" s="244">
        <f t="shared" si="6"/>
        <v>4</v>
      </c>
      <c r="R16" s="245">
        <f t="shared" si="6"/>
        <v>4</v>
      </c>
      <c r="S16" s="247"/>
    </row>
    <row r="17" spans="4:19" ht="15"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 t="s">
        <v>8</v>
      </c>
    </row>
    <row r="18" ht="12.75">
      <c r="A18" s="250" t="s">
        <v>9</v>
      </c>
    </row>
    <row r="20" spans="1:2" ht="19.5" customHeight="1">
      <c r="A20" s="251" t="s">
        <v>10</v>
      </c>
      <c r="B20" s="1" t="s">
        <v>224</v>
      </c>
    </row>
    <row r="21" spans="1:2" ht="19.5" customHeight="1">
      <c r="A21" s="252"/>
      <c r="B21" s="1" t="s">
        <v>224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3">
        <f>IF(D8&gt;F8,1,0)</f>
        <v>0</v>
      </c>
      <c r="E36" s="253"/>
      <c r="F36" s="253">
        <f>IF(F8&gt;D8,1,0)</f>
        <v>1</v>
      </c>
      <c r="G36" s="253">
        <f>IF(G8&gt;I8,1,0)</f>
        <v>0</v>
      </c>
      <c r="H36" s="253"/>
      <c r="I36" s="253">
        <f>IF(I8&gt;G8,1,0)</f>
        <v>1</v>
      </c>
      <c r="J36" s="253">
        <f>IF(J8&gt;L8,1,0)</f>
        <v>0</v>
      </c>
      <c r="K36" s="253"/>
      <c r="L36" s="253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3">
        <f aca="true" t="shared" si="7" ref="D37:D43">IF(D9&gt;F9,1,0)</f>
        <v>1</v>
      </c>
      <c r="E37" s="253"/>
      <c r="F37" s="253">
        <f aca="true" t="shared" si="8" ref="F37:F43">IF(F9&gt;D9,1,0)</f>
        <v>0</v>
      </c>
      <c r="G37" s="253">
        <f aca="true" t="shared" si="9" ref="G37:G43">IF(G9&gt;I9,1,0)</f>
        <v>0</v>
      </c>
      <c r="H37" s="253"/>
      <c r="I37" s="253">
        <f aca="true" t="shared" si="10" ref="I37:I43">IF(I9&gt;G9,1,0)</f>
        <v>1</v>
      </c>
      <c r="J37" s="253">
        <f aca="true" t="shared" si="11" ref="J37:J43">IF(J9&gt;L9,1,0)</f>
        <v>0</v>
      </c>
      <c r="K37" s="253"/>
      <c r="L37" s="253">
        <f aca="true" t="shared" si="12" ref="L37:L43">IF(L9&gt;J9,1,0)</f>
        <v>1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3">
        <f t="shared" si="7"/>
        <v>1</v>
      </c>
      <c r="E38" s="253"/>
      <c r="F38" s="253">
        <f t="shared" si="8"/>
        <v>0</v>
      </c>
      <c r="G38" s="253">
        <f t="shared" si="9"/>
        <v>1</v>
      </c>
      <c r="H38" s="253"/>
      <c r="I38" s="253">
        <f t="shared" si="10"/>
        <v>0</v>
      </c>
      <c r="J38" s="253">
        <f t="shared" si="11"/>
        <v>0</v>
      </c>
      <c r="K38" s="253"/>
      <c r="L38" s="253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3">
        <f t="shared" si="7"/>
        <v>1</v>
      </c>
      <c r="E39" s="253"/>
      <c r="F39" s="253">
        <f t="shared" si="8"/>
        <v>0</v>
      </c>
      <c r="G39" s="253">
        <f t="shared" si="9"/>
        <v>1</v>
      </c>
      <c r="H39" s="253"/>
      <c r="I39" s="253">
        <f t="shared" si="10"/>
        <v>0</v>
      </c>
      <c r="J39" s="253">
        <f t="shared" si="11"/>
        <v>0</v>
      </c>
      <c r="K39" s="253"/>
      <c r="L39" s="253">
        <f t="shared" si="12"/>
        <v>0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3">
        <f t="shared" si="7"/>
        <v>0</v>
      </c>
      <c r="E40" s="253"/>
      <c r="F40" s="253">
        <f t="shared" si="8"/>
        <v>1</v>
      </c>
      <c r="G40" s="253">
        <f t="shared" si="9"/>
        <v>0</v>
      </c>
      <c r="H40" s="253"/>
      <c r="I40" s="253">
        <f t="shared" si="10"/>
        <v>1</v>
      </c>
      <c r="J40" s="253">
        <f t="shared" si="11"/>
        <v>0</v>
      </c>
      <c r="K40" s="253"/>
      <c r="L40" s="253">
        <f t="shared" si="12"/>
        <v>0</v>
      </c>
    </row>
    <row r="41" spans="3:12" ht="12.75" hidden="1">
      <c r="C41" s="1" t="s">
        <v>18</v>
      </c>
      <c r="D41" s="253">
        <f t="shared" si="7"/>
        <v>1</v>
      </c>
      <c r="E41" s="253"/>
      <c r="F41" s="253">
        <f t="shared" si="8"/>
        <v>0</v>
      </c>
      <c r="G41" s="253">
        <f t="shared" si="9"/>
        <v>1</v>
      </c>
      <c r="H41" s="253"/>
      <c r="I41" s="253">
        <f t="shared" si="10"/>
        <v>0</v>
      </c>
      <c r="J41" s="253">
        <f t="shared" si="11"/>
        <v>0</v>
      </c>
      <c r="K41" s="253"/>
      <c r="L41" s="253">
        <f t="shared" si="12"/>
        <v>0</v>
      </c>
    </row>
    <row r="42" spans="3:12" ht="12.75" hidden="1">
      <c r="C42" s="1" t="s">
        <v>24</v>
      </c>
      <c r="D42" s="253">
        <f t="shared" si="7"/>
        <v>1</v>
      </c>
      <c r="E42" s="253"/>
      <c r="F42" s="253">
        <f t="shared" si="8"/>
        <v>0</v>
      </c>
      <c r="G42" s="253">
        <f t="shared" si="9"/>
        <v>1</v>
      </c>
      <c r="H42" s="253"/>
      <c r="I42" s="253">
        <f t="shared" si="10"/>
        <v>0</v>
      </c>
      <c r="J42" s="253">
        <f t="shared" si="11"/>
        <v>0</v>
      </c>
      <c r="K42" s="253"/>
      <c r="L42" s="253">
        <f t="shared" si="12"/>
        <v>0</v>
      </c>
    </row>
    <row r="43" spans="3:12" ht="12.75" hidden="1">
      <c r="C43" s="1" t="s">
        <v>17</v>
      </c>
      <c r="D43" s="253">
        <f t="shared" si="7"/>
        <v>0</v>
      </c>
      <c r="E43" s="253"/>
      <c r="F43" s="253">
        <f t="shared" si="8"/>
        <v>1</v>
      </c>
      <c r="G43" s="253">
        <f t="shared" si="9"/>
        <v>1</v>
      </c>
      <c r="H43" s="253"/>
      <c r="I43" s="253">
        <f t="shared" si="10"/>
        <v>0</v>
      </c>
      <c r="J43" s="253">
        <f t="shared" si="11"/>
        <v>0</v>
      </c>
      <c r="K43" s="253"/>
      <c r="L43" s="253">
        <f t="shared" si="12"/>
        <v>1</v>
      </c>
    </row>
    <row r="44" ht="12.75" hidden="1">
      <c r="C44" s="1" t="s">
        <v>225</v>
      </c>
    </row>
  </sheetData>
  <sheetProtection password="CC26" sheet="1" objects="1" scenarios="1"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8:B11" name="Oblast1_2_2"/>
    <protectedRange sqref="B12:B15" name="Oblast1_1_2"/>
    <protectedRange sqref="C8:C11" name="Oblast1_1_1"/>
    <protectedRange sqref="C12:C15" name="Oblast1_2_1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0.75390625" style="1" customWidth="1"/>
    <col min="2" max="3" width="32.75390625" style="1" customWidth="1"/>
    <col min="4" max="4" width="3.75390625" style="1" customWidth="1"/>
    <col min="5" max="5" width="0.875" style="1" customWidth="1"/>
    <col min="6" max="7" width="3.75390625" style="1" customWidth="1"/>
    <col min="8" max="8" width="0.875" style="1" customWidth="1"/>
    <col min="9" max="10" width="3.75390625" style="1" customWidth="1"/>
    <col min="11" max="11" width="0.875" style="1" customWidth="1"/>
    <col min="12" max="12" width="3.75390625" style="1" customWidth="1"/>
    <col min="13" max="17" width="5.75390625" style="1" customWidth="1"/>
    <col min="18" max="18" width="5.125" style="1" customWidth="1"/>
    <col min="19" max="19" width="15.00390625" style="1" customWidth="1"/>
    <col min="20" max="20" width="2.25390625" style="1" customWidth="1"/>
    <col min="21" max="16384" width="9.125" style="1" customWidth="1"/>
  </cols>
  <sheetData>
    <row r="1" spans="1:19" ht="27" thickBot="1">
      <c r="A1" s="262" t="s">
        <v>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19.5" customHeight="1" thickBot="1">
      <c r="A2" s="200" t="s">
        <v>0</v>
      </c>
      <c r="B2" s="201"/>
      <c r="C2" s="276" t="s">
        <v>270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01"/>
      <c r="Q2" s="201"/>
      <c r="R2" s="201"/>
      <c r="S2" s="202" t="s">
        <v>265</v>
      </c>
    </row>
    <row r="3" spans="1:19" ht="19.5" customHeight="1" thickTop="1">
      <c r="A3" s="203" t="s">
        <v>2</v>
      </c>
      <c r="B3" s="204"/>
      <c r="C3" s="205" t="s">
        <v>141</v>
      </c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06"/>
      <c r="O3" s="206"/>
      <c r="P3" s="263" t="s">
        <v>13</v>
      </c>
      <c r="Q3" s="264"/>
      <c r="R3" s="265">
        <f>'[1]Los'!C38</f>
        <v>43764</v>
      </c>
      <c r="S3" s="266"/>
    </row>
    <row r="4" spans="1:19" ht="19.5" customHeight="1">
      <c r="A4" s="203" t="s">
        <v>3</v>
      </c>
      <c r="B4" s="208"/>
      <c r="C4" s="205" t="s">
        <v>139</v>
      </c>
      <c r="D4" s="207"/>
      <c r="E4" s="207"/>
      <c r="F4" s="207"/>
      <c r="G4" s="206"/>
      <c r="H4" s="206"/>
      <c r="I4" s="206"/>
      <c r="J4" s="206"/>
      <c r="K4" s="206"/>
      <c r="L4" s="206"/>
      <c r="M4" s="206"/>
      <c r="N4" s="206"/>
      <c r="O4" s="206"/>
      <c r="P4" s="267" t="s">
        <v>1</v>
      </c>
      <c r="Q4" s="268"/>
      <c r="R4" s="269" t="str">
        <f>'[1]Los'!C43</f>
        <v>Vodňany</v>
      </c>
      <c r="S4" s="270"/>
    </row>
    <row r="5" spans="1:19" ht="19.5" customHeight="1" thickBot="1">
      <c r="A5" s="210" t="s">
        <v>4</v>
      </c>
      <c r="B5" s="211"/>
      <c r="C5" s="212" t="str">
        <f>'[1]Los'!B38</f>
        <v>Vladimír Marek</v>
      </c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4"/>
      <c r="O5" s="214"/>
      <c r="P5" s="215"/>
      <c r="Q5" s="216"/>
      <c r="R5" s="254" t="s">
        <v>27</v>
      </c>
      <c r="S5" s="217" t="s">
        <v>26</v>
      </c>
    </row>
    <row r="6" spans="1:19" ht="24.75" customHeight="1">
      <c r="A6" s="218"/>
      <c r="B6" s="219" t="s">
        <v>206</v>
      </c>
      <c r="C6" s="219" t="s">
        <v>207</v>
      </c>
      <c r="D6" s="271" t="s">
        <v>5</v>
      </c>
      <c r="E6" s="272"/>
      <c r="F6" s="272"/>
      <c r="G6" s="272"/>
      <c r="H6" s="272"/>
      <c r="I6" s="272"/>
      <c r="J6" s="272"/>
      <c r="K6" s="272"/>
      <c r="L6" s="273"/>
      <c r="M6" s="274" t="s">
        <v>14</v>
      </c>
      <c r="N6" s="275"/>
      <c r="O6" s="274" t="s">
        <v>15</v>
      </c>
      <c r="P6" s="275"/>
      <c r="Q6" s="274" t="s">
        <v>16</v>
      </c>
      <c r="R6" s="275"/>
      <c r="S6" s="220" t="s">
        <v>6</v>
      </c>
    </row>
    <row r="7" spans="1:19" ht="9.75" customHeight="1" thickBot="1">
      <c r="A7" s="221"/>
      <c r="B7" s="222"/>
      <c r="C7" s="223"/>
      <c r="D7" s="224">
        <v>1</v>
      </c>
      <c r="E7" s="224"/>
      <c r="F7" s="224"/>
      <c r="G7" s="224">
        <v>2</v>
      </c>
      <c r="H7" s="224"/>
      <c r="I7" s="224"/>
      <c r="J7" s="224">
        <v>3</v>
      </c>
      <c r="K7" s="225"/>
      <c r="L7" s="226"/>
      <c r="M7" s="227"/>
      <c r="N7" s="228"/>
      <c r="O7" s="227"/>
      <c r="P7" s="228"/>
      <c r="Q7" s="227"/>
      <c r="R7" s="228"/>
      <c r="S7" s="229"/>
    </row>
    <row r="8" spans="1:19" ht="30" customHeight="1" thickTop="1">
      <c r="A8" s="230" t="s">
        <v>25</v>
      </c>
      <c r="B8" s="231" t="s">
        <v>228</v>
      </c>
      <c r="C8" s="231" t="s">
        <v>251</v>
      </c>
      <c r="D8" s="232">
        <v>21</v>
      </c>
      <c r="E8" s="233" t="s">
        <v>23</v>
      </c>
      <c r="F8" s="234">
        <v>15</v>
      </c>
      <c r="G8" s="232">
        <v>21</v>
      </c>
      <c r="H8" s="233" t="s">
        <v>23</v>
      </c>
      <c r="I8" s="234">
        <v>10</v>
      </c>
      <c r="J8" s="232"/>
      <c r="K8" s="233" t="s">
        <v>23</v>
      </c>
      <c r="L8" s="234"/>
      <c r="M8" s="235">
        <f aca="true" t="shared" si="0" ref="M8:M15">D8+G8+J8</f>
        <v>42</v>
      </c>
      <c r="N8" s="236">
        <f aca="true" t="shared" si="1" ref="N8:N15">F8+I8+L8</f>
        <v>25</v>
      </c>
      <c r="O8" s="237">
        <f aca="true" t="shared" si="2" ref="O8:O15">D36+G36+J36</f>
        <v>2</v>
      </c>
      <c r="P8" s="234">
        <f aca="true" t="shared" si="3" ref="P8:P15">F36+I36+L36</f>
        <v>0</v>
      </c>
      <c r="Q8" s="237">
        <f aca="true" t="shared" si="4" ref="Q8:Q15">IF(O8&gt;P8,1,0)</f>
        <v>1</v>
      </c>
      <c r="R8" s="234">
        <f aca="true" t="shared" si="5" ref="R8:R15">IF(P8&gt;O8,1,0)</f>
        <v>0</v>
      </c>
      <c r="S8" s="238" t="str">
        <f>C3</f>
        <v>TJ Sokol Vodňany</v>
      </c>
    </row>
    <row r="9" spans="1:19" ht="30" customHeight="1">
      <c r="A9" s="230" t="s">
        <v>22</v>
      </c>
      <c r="B9" s="231" t="s">
        <v>230</v>
      </c>
      <c r="C9" s="231" t="s">
        <v>266</v>
      </c>
      <c r="D9" s="232">
        <v>21</v>
      </c>
      <c r="E9" s="232" t="s">
        <v>23</v>
      </c>
      <c r="F9" s="234">
        <v>15</v>
      </c>
      <c r="G9" s="232">
        <v>18</v>
      </c>
      <c r="H9" s="232" t="s">
        <v>23</v>
      </c>
      <c r="I9" s="234">
        <v>21</v>
      </c>
      <c r="J9" s="232">
        <v>21</v>
      </c>
      <c r="K9" s="232" t="s">
        <v>23</v>
      </c>
      <c r="L9" s="234">
        <v>19</v>
      </c>
      <c r="M9" s="235">
        <f t="shared" si="0"/>
        <v>60</v>
      </c>
      <c r="N9" s="236">
        <f t="shared" si="1"/>
        <v>55</v>
      </c>
      <c r="O9" s="237">
        <f t="shared" si="2"/>
        <v>2</v>
      </c>
      <c r="P9" s="234">
        <f t="shared" si="3"/>
        <v>1</v>
      </c>
      <c r="Q9" s="237">
        <f t="shared" si="4"/>
        <v>1</v>
      </c>
      <c r="R9" s="234">
        <f t="shared" si="5"/>
        <v>0</v>
      </c>
      <c r="S9" s="238" t="str">
        <f>C4</f>
        <v>TJ ČZ Strakonice A</v>
      </c>
    </row>
    <row r="10" spans="1:19" ht="30" customHeight="1">
      <c r="A10" s="230" t="s">
        <v>21</v>
      </c>
      <c r="B10" s="231" t="s">
        <v>247</v>
      </c>
      <c r="C10" s="231" t="s">
        <v>212</v>
      </c>
      <c r="D10" s="232">
        <v>21</v>
      </c>
      <c r="E10" s="232" t="s">
        <v>23</v>
      </c>
      <c r="F10" s="234">
        <v>13</v>
      </c>
      <c r="G10" s="232">
        <v>21</v>
      </c>
      <c r="H10" s="232" t="s">
        <v>23</v>
      </c>
      <c r="I10" s="234">
        <v>19</v>
      </c>
      <c r="J10" s="232"/>
      <c r="K10" s="232" t="s">
        <v>23</v>
      </c>
      <c r="L10" s="234"/>
      <c r="M10" s="235">
        <f t="shared" si="0"/>
        <v>42</v>
      </c>
      <c r="N10" s="236">
        <f t="shared" si="1"/>
        <v>32</v>
      </c>
      <c r="O10" s="237">
        <f t="shared" si="2"/>
        <v>2</v>
      </c>
      <c r="P10" s="234">
        <f t="shared" si="3"/>
        <v>0</v>
      </c>
      <c r="Q10" s="237">
        <f t="shared" si="4"/>
        <v>1</v>
      </c>
      <c r="R10" s="234">
        <f t="shared" si="5"/>
        <v>0</v>
      </c>
      <c r="S10" s="238" t="str">
        <f>C3</f>
        <v>TJ Sokol Vodňany</v>
      </c>
    </row>
    <row r="11" spans="1:19" ht="30" customHeight="1">
      <c r="A11" s="230" t="s">
        <v>20</v>
      </c>
      <c r="B11" s="231" t="s">
        <v>234</v>
      </c>
      <c r="C11" s="231" t="s">
        <v>267</v>
      </c>
      <c r="D11" s="232">
        <v>21</v>
      </c>
      <c r="E11" s="232" t="s">
        <v>23</v>
      </c>
      <c r="F11" s="234">
        <v>13</v>
      </c>
      <c r="G11" s="232">
        <v>13</v>
      </c>
      <c r="H11" s="232" t="s">
        <v>23</v>
      </c>
      <c r="I11" s="234">
        <v>21</v>
      </c>
      <c r="J11" s="232">
        <v>17</v>
      </c>
      <c r="K11" s="232" t="s">
        <v>23</v>
      </c>
      <c r="L11" s="234">
        <v>21</v>
      </c>
      <c r="M11" s="235">
        <f t="shared" si="0"/>
        <v>51</v>
      </c>
      <c r="N11" s="236">
        <f t="shared" si="1"/>
        <v>55</v>
      </c>
      <c r="O11" s="237">
        <f t="shared" si="2"/>
        <v>1</v>
      </c>
      <c r="P11" s="234">
        <f t="shared" si="3"/>
        <v>2</v>
      </c>
      <c r="Q11" s="237">
        <f t="shared" si="4"/>
        <v>0</v>
      </c>
      <c r="R11" s="234">
        <f t="shared" si="5"/>
        <v>1</v>
      </c>
      <c r="S11" s="238" t="str">
        <f>C4</f>
        <v>TJ ČZ Strakonice A</v>
      </c>
    </row>
    <row r="12" spans="1:19" ht="30" customHeight="1">
      <c r="A12" s="230" t="s">
        <v>19</v>
      </c>
      <c r="B12" s="231" t="s">
        <v>268</v>
      </c>
      <c r="C12" s="231" t="s">
        <v>216</v>
      </c>
      <c r="D12" s="232">
        <v>11</v>
      </c>
      <c r="E12" s="232" t="s">
        <v>23</v>
      </c>
      <c r="F12" s="234">
        <v>21</v>
      </c>
      <c r="G12" s="232">
        <v>5</v>
      </c>
      <c r="H12" s="232" t="s">
        <v>23</v>
      </c>
      <c r="I12" s="234">
        <v>21</v>
      </c>
      <c r="J12" s="232"/>
      <c r="K12" s="232" t="s">
        <v>23</v>
      </c>
      <c r="L12" s="234"/>
      <c r="M12" s="235">
        <f t="shared" si="0"/>
        <v>16</v>
      </c>
      <c r="N12" s="236">
        <f t="shared" si="1"/>
        <v>42</v>
      </c>
      <c r="O12" s="237">
        <f t="shared" si="2"/>
        <v>0</v>
      </c>
      <c r="P12" s="234">
        <f t="shared" si="3"/>
        <v>2</v>
      </c>
      <c r="Q12" s="237">
        <f t="shared" si="4"/>
        <v>0</v>
      </c>
      <c r="R12" s="234">
        <f t="shared" si="5"/>
        <v>1</v>
      </c>
      <c r="S12" s="238" t="str">
        <f>C3</f>
        <v>TJ Sokol Vodňany</v>
      </c>
    </row>
    <row r="13" spans="1:19" ht="30" customHeight="1">
      <c r="A13" s="230" t="s">
        <v>18</v>
      </c>
      <c r="B13" s="231" t="s">
        <v>238</v>
      </c>
      <c r="C13" s="231" t="s">
        <v>269</v>
      </c>
      <c r="D13" s="232">
        <v>10</v>
      </c>
      <c r="E13" s="232" t="s">
        <v>23</v>
      </c>
      <c r="F13" s="234">
        <v>21</v>
      </c>
      <c r="G13" s="232">
        <v>6</v>
      </c>
      <c r="H13" s="232" t="s">
        <v>23</v>
      </c>
      <c r="I13" s="234">
        <v>21</v>
      </c>
      <c r="J13" s="232"/>
      <c r="K13" s="232" t="s">
        <v>23</v>
      </c>
      <c r="L13" s="234"/>
      <c r="M13" s="235">
        <f t="shared" si="0"/>
        <v>16</v>
      </c>
      <c r="N13" s="236">
        <f t="shared" si="1"/>
        <v>42</v>
      </c>
      <c r="O13" s="237">
        <f t="shared" si="2"/>
        <v>0</v>
      </c>
      <c r="P13" s="234">
        <f t="shared" si="3"/>
        <v>2</v>
      </c>
      <c r="Q13" s="237">
        <f t="shared" si="4"/>
        <v>0</v>
      </c>
      <c r="R13" s="234">
        <f t="shared" si="5"/>
        <v>1</v>
      </c>
      <c r="S13" s="238" t="str">
        <f>C4</f>
        <v>TJ ČZ Strakonice A</v>
      </c>
    </row>
    <row r="14" spans="1:19" ht="30" customHeight="1">
      <c r="A14" s="230" t="s">
        <v>24</v>
      </c>
      <c r="B14" s="231" t="s">
        <v>240</v>
      </c>
      <c r="C14" s="231" t="s">
        <v>256</v>
      </c>
      <c r="D14" s="232">
        <v>21</v>
      </c>
      <c r="E14" s="232" t="s">
        <v>23</v>
      </c>
      <c r="F14" s="234">
        <v>19</v>
      </c>
      <c r="G14" s="232">
        <v>13</v>
      </c>
      <c r="H14" s="232" t="s">
        <v>23</v>
      </c>
      <c r="I14" s="234">
        <v>21</v>
      </c>
      <c r="J14" s="232">
        <v>21</v>
      </c>
      <c r="K14" s="232" t="s">
        <v>23</v>
      </c>
      <c r="L14" s="234">
        <v>18</v>
      </c>
      <c r="M14" s="235">
        <f t="shared" si="0"/>
        <v>55</v>
      </c>
      <c r="N14" s="236">
        <f t="shared" si="1"/>
        <v>58</v>
      </c>
      <c r="O14" s="237">
        <f t="shared" si="2"/>
        <v>2</v>
      </c>
      <c r="P14" s="234">
        <f t="shared" si="3"/>
        <v>1</v>
      </c>
      <c r="Q14" s="237">
        <f t="shared" si="4"/>
        <v>1</v>
      </c>
      <c r="R14" s="234">
        <f t="shared" si="5"/>
        <v>0</v>
      </c>
      <c r="S14" s="238" t="str">
        <f>C3</f>
        <v>TJ Sokol Vodňany</v>
      </c>
    </row>
    <row r="15" spans="1:19" ht="30" customHeight="1" thickBot="1">
      <c r="A15" s="230" t="s">
        <v>17</v>
      </c>
      <c r="B15" s="231" t="s">
        <v>242</v>
      </c>
      <c r="C15" s="231" t="s">
        <v>218</v>
      </c>
      <c r="D15" s="232">
        <v>4</v>
      </c>
      <c r="E15" s="232" t="s">
        <v>23</v>
      </c>
      <c r="F15" s="234">
        <v>21</v>
      </c>
      <c r="G15" s="232">
        <v>11</v>
      </c>
      <c r="H15" s="232" t="s">
        <v>23</v>
      </c>
      <c r="I15" s="234">
        <v>21</v>
      </c>
      <c r="J15" s="232"/>
      <c r="K15" s="232" t="s">
        <v>23</v>
      </c>
      <c r="L15" s="234"/>
      <c r="M15" s="235">
        <f t="shared" si="0"/>
        <v>15</v>
      </c>
      <c r="N15" s="236">
        <f t="shared" si="1"/>
        <v>42</v>
      </c>
      <c r="O15" s="237">
        <f t="shared" si="2"/>
        <v>0</v>
      </c>
      <c r="P15" s="234">
        <f t="shared" si="3"/>
        <v>2</v>
      </c>
      <c r="Q15" s="237">
        <f t="shared" si="4"/>
        <v>0</v>
      </c>
      <c r="R15" s="234">
        <f t="shared" si="5"/>
        <v>1</v>
      </c>
      <c r="S15" s="238" t="str">
        <f>C4</f>
        <v>TJ ČZ Strakonice A</v>
      </c>
    </row>
    <row r="16" spans="1:19" ht="34.5" customHeight="1" thickBot="1">
      <c r="A16" s="239" t="s">
        <v>7</v>
      </c>
      <c r="B16" s="240" t="str">
        <f>IF(Q16+R16=0,C45,IF(Q16=R16,C44,IF(Q16&gt;R16,C3,C4)))</f>
        <v>Remíza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3"/>
      <c r="M16" s="244">
        <f aca="true" t="shared" si="6" ref="M16:R16">SUM(M8:M15)</f>
        <v>297</v>
      </c>
      <c r="N16" s="245">
        <f t="shared" si="6"/>
        <v>351</v>
      </c>
      <c r="O16" s="244">
        <f t="shared" si="6"/>
        <v>9</v>
      </c>
      <c r="P16" s="246">
        <f t="shared" si="6"/>
        <v>10</v>
      </c>
      <c r="Q16" s="244">
        <f t="shared" si="6"/>
        <v>4</v>
      </c>
      <c r="R16" s="245">
        <f t="shared" si="6"/>
        <v>4</v>
      </c>
      <c r="S16" s="247"/>
    </row>
    <row r="17" spans="4:19" ht="15"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 t="s">
        <v>8</v>
      </c>
    </row>
    <row r="18" ht="12.75">
      <c r="A18" s="250" t="s">
        <v>9</v>
      </c>
    </row>
    <row r="20" spans="1:2" ht="19.5" customHeight="1">
      <c r="A20" s="251" t="s">
        <v>10</v>
      </c>
      <c r="B20" s="1" t="s">
        <v>224</v>
      </c>
    </row>
    <row r="21" spans="1:2" ht="19.5" customHeight="1">
      <c r="A21" s="252"/>
      <c r="B21" s="1" t="s">
        <v>224</v>
      </c>
    </row>
    <row r="23" spans="1:20" ht="12.75">
      <c r="A23" s="3" t="s">
        <v>11</v>
      </c>
      <c r="C23" s="2"/>
      <c r="D23" s="3" t="s">
        <v>12</v>
      </c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3"/>
      <c r="C24" s="2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3"/>
      <c r="C25" s="2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3"/>
      <c r="C26" s="2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3"/>
      <c r="C27" s="2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3"/>
      <c r="C28" s="2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"/>
      <c r="C29" s="2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3"/>
      <c r="C30" s="2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3"/>
      <c r="C31" s="2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3"/>
      <c r="C32" s="2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hidden="1">
      <c r="A36" s="4"/>
      <c r="C36" s="2" t="s">
        <v>25</v>
      </c>
      <c r="D36" s="253">
        <f>IF(D8&gt;F8,1,0)</f>
        <v>1</v>
      </c>
      <c r="E36" s="253"/>
      <c r="F36" s="253">
        <f>IF(F8&gt;D8,1,0)</f>
        <v>0</v>
      </c>
      <c r="G36" s="253">
        <f>IF(G8&gt;I8,1,0)</f>
        <v>1</v>
      </c>
      <c r="H36" s="253"/>
      <c r="I36" s="253">
        <f>IF(I8&gt;G8,1,0)</f>
        <v>0</v>
      </c>
      <c r="J36" s="253">
        <f>IF(J8&gt;L8,1,0)</f>
        <v>0</v>
      </c>
      <c r="K36" s="253"/>
      <c r="L36" s="253">
        <f>IF(L8&gt;J8,1,0)</f>
        <v>0</v>
      </c>
      <c r="M36" s="2"/>
      <c r="N36" s="2"/>
      <c r="O36" s="2"/>
      <c r="P36" s="2"/>
      <c r="Q36" s="2"/>
      <c r="R36" s="2"/>
      <c r="S36" s="2"/>
      <c r="T36" s="2"/>
    </row>
    <row r="37" spans="1:20" ht="12.75" hidden="1">
      <c r="A37" s="3"/>
      <c r="C37" s="2" t="s">
        <v>22</v>
      </c>
      <c r="D37" s="253">
        <f aca="true" t="shared" si="7" ref="D37:D43">IF(D9&gt;F9,1,0)</f>
        <v>1</v>
      </c>
      <c r="E37" s="253"/>
      <c r="F37" s="253">
        <f aca="true" t="shared" si="8" ref="F37:F43">IF(F9&gt;D9,1,0)</f>
        <v>0</v>
      </c>
      <c r="G37" s="253">
        <f aca="true" t="shared" si="9" ref="G37:G43">IF(G9&gt;I9,1,0)</f>
        <v>0</v>
      </c>
      <c r="H37" s="253"/>
      <c r="I37" s="253">
        <f aca="true" t="shared" si="10" ref="I37:I43">IF(I9&gt;G9,1,0)</f>
        <v>1</v>
      </c>
      <c r="J37" s="253">
        <f aca="true" t="shared" si="11" ref="J37:J43">IF(J9&gt;L9,1,0)</f>
        <v>1</v>
      </c>
      <c r="K37" s="253"/>
      <c r="L37" s="253">
        <f aca="true" t="shared" si="12" ref="L37:L43">IF(L9&gt;J9,1,0)</f>
        <v>0</v>
      </c>
      <c r="M37" s="2"/>
      <c r="N37" s="2"/>
      <c r="O37" s="2"/>
      <c r="P37" s="2"/>
      <c r="Q37" s="2"/>
      <c r="R37" s="2"/>
      <c r="S37" s="2"/>
      <c r="T37" s="2"/>
    </row>
    <row r="38" spans="1:20" ht="12.75" hidden="1">
      <c r="A38" s="3"/>
      <c r="C38" s="2" t="s">
        <v>21</v>
      </c>
      <c r="D38" s="253">
        <f t="shared" si="7"/>
        <v>1</v>
      </c>
      <c r="E38" s="253"/>
      <c r="F38" s="253">
        <f t="shared" si="8"/>
        <v>0</v>
      </c>
      <c r="G38" s="253">
        <f t="shared" si="9"/>
        <v>1</v>
      </c>
      <c r="H38" s="253"/>
      <c r="I38" s="253">
        <f t="shared" si="10"/>
        <v>0</v>
      </c>
      <c r="J38" s="253">
        <f t="shared" si="11"/>
        <v>0</v>
      </c>
      <c r="K38" s="253"/>
      <c r="L38" s="253">
        <f t="shared" si="12"/>
        <v>0</v>
      </c>
      <c r="M38" s="2"/>
      <c r="N38" s="2"/>
      <c r="O38" s="2"/>
      <c r="P38" s="2"/>
      <c r="Q38" s="2"/>
      <c r="R38" s="2"/>
      <c r="S38" s="2"/>
      <c r="T38" s="2"/>
    </row>
    <row r="39" spans="1:20" ht="12.75" hidden="1">
      <c r="A39" s="4"/>
      <c r="C39" s="2" t="s">
        <v>20</v>
      </c>
      <c r="D39" s="253">
        <f t="shared" si="7"/>
        <v>1</v>
      </c>
      <c r="E39" s="253"/>
      <c r="F39" s="253">
        <f t="shared" si="8"/>
        <v>0</v>
      </c>
      <c r="G39" s="253">
        <f t="shared" si="9"/>
        <v>0</v>
      </c>
      <c r="H39" s="253"/>
      <c r="I39" s="253">
        <f t="shared" si="10"/>
        <v>1</v>
      </c>
      <c r="J39" s="253">
        <f t="shared" si="11"/>
        <v>0</v>
      </c>
      <c r="K39" s="253"/>
      <c r="L39" s="253">
        <f t="shared" si="12"/>
        <v>1</v>
      </c>
      <c r="M39" s="2"/>
      <c r="N39" s="2"/>
      <c r="O39" s="2"/>
      <c r="P39" s="2"/>
      <c r="Q39" s="2"/>
      <c r="R39" s="2"/>
      <c r="S39" s="2"/>
      <c r="T39" s="2"/>
    </row>
    <row r="40" spans="3:12" ht="12.75" hidden="1">
      <c r="C40" s="1" t="s">
        <v>19</v>
      </c>
      <c r="D40" s="253">
        <f t="shared" si="7"/>
        <v>0</v>
      </c>
      <c r="E40" s="253"/>
      <c r="F40" s="253">
        <f t="shared" si="8"/>
        <v>1</v>
      </c>
      <c r="G40" s="253">
        <f t="shared" si="9"/>
        <v>0</v>
      </c>
      <c r="H40" s="253"/>
      <c r="I40" s="253">
        <f t="shared" si="10"/>
        <v>1</v>
      </c>
      <c r="J40" s="253">
        <f t="shared" si="11"/>
        <v>0</v>
      </c>
      <c r="K40" s="253"/>
      <c r="L40" s="253">
        <f t="shared" si="12"/>
        <v>0</v>
      </c>
    </row>
    <row r="41" spans="3:12" ht="12.75" hidden="1">
      <c r="C41" s="1" t="s">
        <v>18</v>
      </c>
      <c r="D41" s="253">
        <f t="shared" si="7"/>
        <v>0</v>
      </c>
      <c r="E41" s="253"/>
      <c r="F41" s="253">
        <f t="shared" si="8"/>
        <v>1</v>
      </c>
      <c r="G41" s="253">
        <f t="shared" si="9"/>
        <v>0</v>
      </c>
      <c r="H41" s="253"/>
      <c r="I41" s="253">
        <f t="shared" si="10"/>
        <v>1</v>
      </c>
      <c r="J41" s="253">
        <f t="shared" si="11"/>
        <v>0</v>
      </c>
      <c r="K41" s="253"/>
      <c r="L41" s="253">
        <f t="shared" si="12"/>
        <v>0</v>
      </c>
    </row>
    <row r="42" spans="3:12" ht="12.75" hidden="1">
      <c r="C42" s="1" t="s">
        <v>24</v>
      </c>
      <c r="D42" s="253">
        <f t="shared" si="7"/>
        <v>1</v>
      </c>
      <c r="E42" s="253"/>
      <c r="F42" s="253">
        <f t="shared" si="8"/>
        <v>0</v>
      </c>
      <c r="G42" s="253">
        <f t="shared" si="9"/>
        <v>0</v>
      </c>
      <c r="H42" s="253"/>
      <c r="I42" s="253">
        <f t="shared" si="10"/>
        <v>1</v>
      </c>
      <c r="J42" s="253">
        <f t="shared" si="11"/>
        <v>1</v>
      </c>
      <c r="K42" s="253"/>
      <c r="L42" s="253">
        <f t="shared" si="12"/>
        <v>0</v>
      </c>
    </row>
    <row r="43" spans="3:12" ht="12.75" hidden="1">
      <c r="C43" s="1" t="s">
        <v>17</v>
      </c>
      <c r="D43" s="253">
        <f t="shared" si="7"/>
        <v>0</v>
      </c>
      <c r="E43" s="253"/>
      <c r="F43" s="253">
        <f t="shared" si="8"/>
        <v>1</v>
      </c>
      <c r="G43" s="253">
        <f t="shared" si="9"/>
        <v>0</v>
      </c>
      <c r="H43" s="253"/>
      <c r="I43" s="253">
        <f t="shared" si="10"/>
        <v>1</v>
      </c>
      <c r="J43" s="253">
        <f t="shared" si="11"/>
        <v>0</v>
      </c>
      <c r="K43" s="253"/>
      <c r="L43" s="253">
        <f t="shared" si="12"/>
        <v>0</v>
      </c>
    </row>
    <row r="44" ht="12.75" hidden="1">
      <c r="C44" s="1" t="s">
        <v>225</v>
      </c>
    </row>
  </sheetData>
  <sheetProtection password="CC26" sheet="1" objects="1" scenarios="1"/>
  <protectedRanges>
    <protectedRange sqref="B20:S21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L12:L15" name="Oblast7_1"/>
    <protectedRange sqref="J12:J15" name="Oblast6_1"/>
    <protectedRange sqref="I12:I15" name="Oblast5_1"/>
    <protectedRange sqref="G12:G15" name="Oblast4_1"/>
    <protectedRange sqref="F12:F15" name="Oblast3_1"/>
    <protectedRange sqref="D12:D15" name="Oblast2_1"/>
    <protectedRange sqref="B8:B11" name="Oblast1_3_1"/>
    <protectedRange sqref="B12:B15" name="Oblast1_1_1"/>
    <protectedRange sqref="C8:C11" name="Oblast1_1_1_1"/>
    <protectedRange sqref="C12:C15" name="Oblast1_2_1"/>
  </protectedRanges>
  <mergeCells count="10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C2:O2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83" t="s">
        <v>63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2:20" ht="19.5" customHeight="1" thickBot="1">
      <c r="B3" s="5" t="s">
        <v>0</v>
      </c>
      <c r="C3" s="46"/>
      <c r="D3" s="276" t="s">
        <v>98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84" t="s">
        <v>46</v>
      </c>
      <c r="R3" s="285"/>
      <c r="S3" s="276" t="s">
        <v>99</v>
      </c>
      <c r="T3" s="286"/>
    </row>
    <row r="4" spans="2:20" ht="19.5" customHeight="1" thickTop="1">
      <c r="B4" s="6" t="s">
        <v>2</v>
      </c>
      <c r="C4" s="7"/>
      <c r="D4" s="287" t="s">
        <v>29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13</v>
      </c>
      <c r="R4" s="291"/>
      <c r="S4" s="292" t="s">
        <v>100</v>
      </c>
      <c r="T4" s="293"/>
    </row>
    <row r="5" spans="2:20" ht="19.5" customHeight="1">
      <c r="B5" s="6" t="s">
        <v>3</v>
      </c>
      <c r="C5" s="47"/>
      <c r="D5" s="296" t="s">
        <v>68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  <c r="Q5" s="299" t="s">
        <v>1</v>
      </c>
      <c r="R5" s="300"/>
      <c r="S5" s="301" t="s">
        <v>72</v>
      </c>
      <c r="T5" s="302"/>
    </row>
    <row r="6" spans="2:20" ht="19.5" customHeight="1" thickBot="1">
      <c r="B6" s="8" t="s">
        <v>4</v>
      </c>
      <c r="C6" s="9"/>
      <c r="D6" s="303" t="s">
        <v>81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5"/>
      <c r="Q6" s="48"/>
      <c r="R6" s="49"/>
      <c r="S6" s="91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SK Jupiter B</v>
      </c>
      <c r="E7" s="306" t="s">
        <v>5</v>
      </c>
      <c r="F7" s="307"/>
      <c r="G7" s="307"/>
      <c r="H7" s="307"/>
      <c r="I7" s="307"/>
      <c r="J7" s="307"/>
      <c r="K7" s="307"/>
      <c r="L7" s="307"/>
      <c r="M7" s="308"/>
      <c r="N7" s="309" t="s">
        <v>14</v>
      </c>
      <c r="O7" s="310"/>
      <c r="P7" s="309" t="s">
        <v>15</v>
      </c>
      <c r="Q7" s="310"/>
      <c r="R7" s="309" t="s">
        <v>16</v>
      </c>
      <c r="S7" s="310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161</v>
      </c>
      <c r="D9" s="43" t="s">
        <v>162</v>
      </c>
      <c r="E9" s="39">
        <v>21</v>
      </c>
      <c r="F9" s="20" t="s">
        <v>23</v>
      </c>
      <c r="G9" s="40">
        <v>8</v>
      </c>
      <c r="H9" s="39">
        <v>21</v>
      </c>
      <c r="I9" s="20" t="s">
        <v>23</v>
      </c>
      <c r="J9" s="40">
        <v>6</v>
      </c>
      <c r="K9" s="39"/>
      <c r="L9" s="20" t="s">
        <v>23</v>
      </c>
      <c r="M9" s="40"/>
      <c r="N9" s="22">
        <f aca="true" t="shared" si="0" ref="N9:N17">E9+H9+K9</f>
        <v>42</v>
      </c>
      <c r="O9" s="23">
        <f aca="true" t="shared" si="1" ref="O9:O17">G9+J9+M9</f>
        <v>14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92</v>
      </c>
      <c r="D10" s="43" t="s">
        <v>85</v>
      </c>
      <c r="E10" s="39">
        <v>22</v>
      </c>
      <c r="F10" s="19" t="s">
        <v>23</v>
      </c>
      <c r="G10" s="40">
        <v>20</v>
      </c>
      <c r="H10" s="39">
        <v>24</v>
      </c>
      <c r="I10" s="19" t="s">
        <v>23</v>
      </c>
      <c r="J10" s="40">
        <v>22</v>
      </c>
      <c r="K10" s="39"/>
      <c r="L10" s="19" t="s">
        <v>23</v>
      </c>
      <c r="M10" s="40"/>
      <c r="N10" s="22">
        <f t="shared" si="0"/>
        <v>46</v>
      </c>
      <c r="O10" s="23">
        <f t="shared" si="1"/>
        <v>42</v>
      </c>
      <c r="P10" s="24">
        <f t="shared" si="2"/>
        <v>2</v>
      </c>
      <c r="Q10" s="19">
        <f t="shared" si="3"/>
        <v>0</v>
      </c>
      <c r="R10" s="36">
        <f aca="true" t="shared" si="4" ref="R10:S17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163</v>
      </c>
      <c r="D11" s="43" t="s">
        <v>86</v>
      </c>
      <c r="E11" s="39">
        <v>21</v>
      </c>
      <c r="F11" s="19" t="s">
        <v>23</v>
      </c>
      <c r="G11" s="40">
        <v>14</v>
      </c>
      <c r="H11" s="39">
        <v>21</v>
      </c>
      <c r="I11" s="19" t="s">
        <v>23</v>
      </c>
      <c r="J11" s="40">
        <v>6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164</v>
      </c>
      <c r="D12" s="43" t="s">
        <v>157</v>
      </c>
      <c r="E12" s="39">
        <v>21</v>
      </c>
      <c r="F12" s="19" t="s">
        <v>23</v>
      </c>
      <c r="G12" s="40">
        <v>15</v>
      </c>
      <c r="H12" s="39">
        <v>21</v>
      </c>
      <c r="I12" s="19" t="s">
        <v>23</v>
      </c>
      <c r="J12" s="40">
        <v>18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165</v>
      </c>
      <c r="D13" s="43" t="s">
        <v>89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14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166</v>
      </c>
      <c r="D14" s="43" t="s">
        <v>91</v>
      </c>
      <c r="E14" s="39">
        <v>21</v>
      </c>
      <c r="F14" s="19" t="s">
        <v>23</v>
      </c>
      <c r="G14" s="40">
        <v>10</v>
      </c>
      <c r="H14" s="39">
        <v>23</v>
      </c>
      <c r="I14" s="19" t="s">
        <v>23</v>
      </c>
      <c r="J14" s="40">
        <v>25</v>
      </c>
      <c r="K14" s="39">
        <v>21</v>
      </c>
      <c r="L14" s="19" t="s">
        <v>23</v>
      </c>
      <c r="M14" s="40">
        <v>18</v>
      </c>
      <c r="N14" s="22">
        <f t="shared" si="0"/>
        <v>65</v>
      </c>
      <c r="O14" s="23">
        <f t="shared" si="1"/>
        <v>53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64</v>
      </c>
      <c r="D15" s="43" t="s">
        <v>90</v>
      </c>
      <c r="E15" s="39">
        <v>21</v>
      </c>
      <c r="F15" s="19" t="s">
        <v>23</v>
      </c>
      <c r="G15" s="40">
        <v>23</v>
      </c>
      <c r="H15" s="39">
        <v>21</v>
      </c>
      <c r="I15" s="19" t="s">
        <v>23</v>
      </c>
      <c r="J15" s="40">
        <v>16</v>
      </c>
      <c r="K15" s="39">
        <v>13</v>
      </c>
      <c r="L15" s="19" t="s">
        <v>23</v>
      </c>
      <c r="M15" s="40">
        <v>21</v>
      </c>
      <c r="N15" s="22">
        <f>E15+H15+K15</f>
        <v>55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>
      <c r="B16" s="18" t="s">
        <v>17</v>
      </c>
      <c r="C16" s="43" t="s">
        <v>167</v>
      </c>
      <c r="D16" s="43" t="s">
        <v>88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>E16+H16+K16</f>
        <v>42</v>
      </c>
      <c r="O16" s="23">
        <f>G16+J16+M16</f>
        <v>23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6">
        <f>IF(P16=2,1,0)</f>
        <v>1</v>
      </c>
      <c r="S16" s="21">
        <f>IF(Q16=2,1,0)</f>
        <v>0</v>
      </c>
      <c r="T16" s="45"/>
    </row>
    <row r="17" spans="2:20" ht="30" customHeight="1" thickBot="1">
      <c r="B17" s="117"/>
      <c r="C17" s="118"/>
      <c r="D17" s="118"/>
      <c r="E17" s="119"/>
      <c r="F17" s="120" t="s">
        <v>23</v>
      </c>
      <c r="G17" s="121"/>
      <c r="H17" s="119"/>
      <c r="I17" s="120" t="s">
        <v>23</v>
      </c>
      <c r="J17" s="121"/>
      <c r="K17" s="119"/>
      <c r="L17" s="120" t="s">
        <v>23</v>
      </c>
      <c r="M17" s="121"/>
      <c r="N17" s="122">
        <f t="shared" si="0"/>
        <v>0</v>
      </c>
      <c r="O17" s="123">
        <f t="shared" si="1"/>
        <v>0</v>
      </c>
      <c r="P17" s="124">
        <f t="shared" si="2"/>
        <v>0</v>
      </c>
      <c r="Q17" s="120">
        <f t="shared" si="3"/>
        <v>0</v>
      </c>
      <c r="R17" s="125">
        <f t="shared" si="4"/>
        <v>0</v>
      </c>
      <c r="S17" s="126">
        <f t="shared" si="4"/>
        <v>0</v>
      </c>
      <c r="T17" s="127"/>
    </row>
    <row r="18" spans="2:20" ht="34.5" customHeight="1" thickBot="1">
      <c r="B18" s="25" t="s">
        <v>7</v>
      </c>
      <c r="C18" s="294" t="str">
        <f>IF(R18&gt;S18,D4,IF(S18&gt;R18,D5,"remíza"))</f>
        <v>SK Jupiter A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N18" s="26">
        <f aca="true" t="shared" si="5" ref="N18:S18">SUM(N9:N17)</f>
        <v>376</v>
      </c>
      <c r="O18" s="27">
        <f t="shared" si="5"/>
        <v>270</v>
      </c>
      <c r="P18" s="26">
        <f t="shared" si="5"/>
        <v>15</v>
      </c>
      <c r="Q18" s="28">
        <f t="shared" si="5"/>
        <v>3</v>
      </c>
      <c r="R18" s="26">
        <f t="shared" si="5"/>
        <v>7</v>
      </c>
      <c r="S18" s="27">
        <f t="shared" si="5"/>
        <v>1</v>
      </c>
      <c r="T18" s="53"/>
    </row>
    <row r="19" spans="2:20" ht="15">
      <c r="B19" s="34"/>
      <c r="C19" s="54"/>
      <c r="D19" s="54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 t="s">
        <v>8</v>
      </c>
    </row>
    <row r="20" spans="2:20" ht="12.75">
      <c r="B20" s="55" t="s"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2.7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31" t="s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2:21" ht="12.75">
      <c r="B25" s="33" t="s">
        <v>11</v>
      </c>
      <c r="C25" s="54"/>
      <c r="D25" s="56"/>
      <c r="E25" s="33" t="s">
        <v>12</v>
      </c>
      <c r="F25" s="33"/>
      <c r="G25" s="33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guru</cp:lastModifiedBy>
  <cp:lastPrinted>2019-10-31T10:18:59Z</cp:lastPrinted>
  <dcterms:created xsi:type="dcterms:W3CDTF">1996-11-18T12:18:44Z</dcterms:created>
  <dcterms:modified xsi:type="dcterms:W3CDTF">2019-12-11T16:52:35Z</dcterms:modified>
  <cp:category/>
  <cp:version/>
  <cp:contentType/>
  <cp:contentStatus/>
</cp:coreProperties>
</file>