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tabRatio="741" activeTab="0"/>
  </bookViews>
  <sheets>
    <sheet name="TABULKA-OPB" sheetId="1" r:id="rId1"/>
    <sheet name="rozpis OPB" sheetId="2" r:id="rId2"/>
    <sheet name="3.k.KV_Chra" sheetId="3" r:id="rId3"/>
    <sheet name="3.k.KV_DouB" sheetId="4" r:id="rId4"/>
    <sheet name="3.k.KV_JuB" sheetId="5" r:id="rId5"/>
    <sheet name="3.k.Sla_ChlA" sheetId="6" r:id="rId6"/>
    <sheet name="3.k.Sla_Kla" sheetId="7" r:id="rId7"/>
    <sheet name="3.k.Sla_JuA" sheetId="8" r:id="rId8"/>
    <sheet name="2.k.Kla_JuA" sheetId="9" r:id="rId9"/>
    <sheet name="2.k.ChlA_KV" sheetId="10" r:id="rId10"/>
    <sheet name="2.k.JuB_DouB" sheetId="11" r:id="rId11"/>
    <sheet name="2.k.Chra_Sla" sheetId="12" r:id="rId12"/>
    <sheet name="2.k.Kla_JuB" sheetId="13" r:id="rId13"/>
    <sheet name="2.k.ChlA_Chra" sheetId="14" r:id="rId14"/>
    <sheet name="2.k.DouB_JuA" sheetId="15" r:id="rId15"/>
    <sheet name="2.k.Kla_KV" sheetId="16" r:id="rId16"/>
    <sheet name="2.k.ChlA_DouB" sheetId="17" r:id="rId17"/>
    <sheet name="2.k.JuA_Chra" sheetId="18" r:id="rId18"/>
    <sheet name="2.k.JuB_Sla" sheetId="19" r:id="rId19"/>
    <sheet name="1.k.JuA_JuB" sheetId="20" r:id="rId20"/>
    <sheet name="1.k.ChlA_Kla" sheetId="21" r:id="rId21"/>
    <sheet name="1.k.Chra_DouB" sheetId="22" r:id="rId22"/>
    <sheet name="1.k.Sla_KV" sheetId="23" r:id="rId23"/>
    <sheet name="1.k.DouB_Kla" sheetId="24" r:id="rId24"/>
    <sheet name="1.k.JuB_ChlA" sheetId="25" r:id="rId25"/>
    <sheet name="1.k.JuA_ChlA" sheetId="26" r:id="rId26"/>
    <sheet name="1.k.Chra_JuB" sheetId="27" r:id="rId27"/>
    <sheet name="1.k.Chra_Kla" sheetId="28" r:id="rId28"/>
    <sheet name="1.k.JuA_KV" sheetId="29" r:id="rId29"/>
    <sheet name="1.k.DouB_Sla" sheetId="30" r:id="rId30"/>
  </sheets>
  <externalReferences>
    <externalReference r:id="rId33"/>
  </externalReferences>
  <definedNames>
    <definedName name="_xlnm.Print_Area" localSheetId="23">'1.k.DouB_Kla'!$B$2:$T$27</definedName>
    <definedName name="_xlnm.Print_Area" localSheetId="29">'1.k.DouB_Sla'!$B$2:$T$27</definedName>
    <definedName name="_xlnm.Print_Area" localSheetId="20">'1.k.ChlA_Kla'!$B$2:$T$27</definedName>
    <definedName name="_xlnm.Print_Area" localSheetId="21">'1.k.Chra_DouB'!$B$2:$T$27</definedName>
    <definedName name="_xlnm.Print_Area" localSheetId="26">'1.k.Chra_JuB'!$B$2:$T$27</definedName>
    <definedName name="_xlnm.Print_Area" localSheetId="27">'1.k.Chra_Kla'!$B$2:$T$27</definedName>
    <definedName name="_xlnm.Print_Area" localSheetId="25">'1.k.JuA_ChlA'!$B$2:$T$27</definedName>
    <definedName name="_xlnm.Print_Area" localSheetId="19">'1.k.JuA_JuB'!$B$2:$T$27</definedName>
    <definedName name="_xlnm.Print_Area" localSheetId="28">'1.k.JuA_KV'!$B$2:$T$27</definedName>
    <definedName name="_xlnm.Print_Area" localSheetId="24">'1.k.JuB_ChlA'!$B$2:$T$27</definedName>
    <definedName name="_xlnm.Print_Area" localSheetId="22">'1.k.Sla_KV'!$B$2:$T$27</definedName>
    <definedName name="_xlnm.Print_Area" localSheetId="14">'2.k.DouB_JuA'!$B$2:$T$27</definedName>
    <definedName name="_xlnm.Print_Area" localSheetId="16">'2.k.ChlA_DouB'!$B$2:$T$27</definedName>
    <definedName name="_xlnm.Print_Area" localSheetId="13">'2.k.ChlA_Chra'!$B$2:$T$27</definedName>
    <definedName name="_xlnm.Print_Area" localSheetId="9">'2.k.ChlA_KV'!$B$2:$T$27</definedName>
    <definedName name="_xlnm.Print_Area" localSheetId="11">'2.k.Chra_Sla'!$B$2:$T$27</definedName>
    <definedName name="_xlnm.Print_Area" localSheetId="17">'2.k.JuA_Chra'!$B$2:$T$27</definedName>
    <definedName name="_xlnm.Print_Area" localSheetId="10">'2.k.JuB_DouB'!$B$2:$T$27</definedName>
    <definedName name="_xlnm.Print_Area" localSheetId="18">'2.k.JuB_Sla'!$B$2:$T$27</definedName>
    <definedName name="_xlnm.Print_Area" localSheetId="8">'2.k.Kla_JuA'!$B$2:$T$27</definedName>
    <definedName name="_xlnm.Print_Area" localSheetId="12">'2.k.Kla_JuB'!$B$2:$T$27</definedName>
    <definedName name="_xlnm.Print_Area" localSheetId="15">'2.k.Kla_KV'!$B$2:$T$27</definedName>
    <definedName name="_xlnm.Print_Area" localSheetId="3">'3.k.KV_DouB'!$B$2:$T$27</definedName>
    <definedName name="_xlnm.Print_Area" localSheetId="2">'3.k.KV_Chra'!$B$2:$T$27</definedName>
    <definedName name="_xlnm.Print_Area" localSheetId="4">'3.k.KV_JuB'!$B$2:$T$27</definedName>
    <definedName name="_xlnm.Print_Area" localSheetId="5">'3.k.Sla_ChlA'!$B$2:$T$27</definedName>
    <definedName name="_xlnm.Print_Area" localSheetId="7">'3.k.Sla_JuA'!$B$2:$T$27</definedName>
    <definedName name="_xlnm.Print_Area" localSheetId="6">'3.k.Sla_Kla'!$B$2:$T$27</definedName>
  </definedNames>
  <calcPr fullCalcOnLoad="1"/>
</workbook>
</file>

<file path=xl/sharedStrings.xml><?xml version="1.0" encoding="utf-8"?>
<sst xmlns="http://schemas.openxmlformats.org/spreadsheetml/2006/main" count="2510" uniqueCount="400">
  <si>
    <t>Název soutěže:</t>
  </si>
  <si>
    <t>Místo:</t>
  </si>
  <si>
    <t>Družstvo "A"</t>
  </si>
  <si>
    <t>Družstvo "B"</t>
  </si>
  <si>
    <t>Vrchní rozhodčí: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</si>
  <si>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</si>
  <si>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</si>
  <si>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</si>
  <si>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</si>
  <si>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</si>
  <si>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</si>
  <si>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</si>
  <si>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</si>
  <si>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</si>
  <si>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</si>
  <si>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</si>
  <si>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</si>
  <si>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</si>
  <si>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</si>
  <si>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</si>
  <si>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</si>
  <si>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</si>
  <si>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</si>
  <si>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t>:</t>
  </si>
  <si>
    <t>dvouhra   žen</t>
  </si>
  <si>
    <t>smíšená čtyřhra</t>
  </si>
  <si>
    <t>kolo</t>
  </si>
  <si>
    <t>1.</t>
  </si>
  <si>
    <t>Tupý</t>
  </si>
  <si>
    <t>scr.</t>
  </si>
  <si>
    <t>SK Jupiter A</t>
  </si>
  <si>
    <t>Spartak Chrást</t>
  </si>
  <si>
    <t xml:space="preserve">  </t>
  </si>
  <si>
    <t>výhry</t>
  </si>
  <si>
    <t>remízy</t>
  </si>
  <si>
    <t>prohry</t>
  </si>
  <si>
    <t>body</t>
  </si>
  <si>
    <t>2.</t>
  </si>
  <si>
    <t>3.</t>
  </si>
  <si>
    <t>4.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</si>
  <si>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</si>
  <si>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</si>
  <si>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</si>
  <si>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</si>
  <si>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</si>
  <si>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</si>
  <si>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odehráno</t>
  </si>
  <si>
    <t>TJ Slavoj Plzeň</t>
  </si>
  <si>
    <t>Sezona:</t>
  </si>
  <si>
    <t>Novotná</t>
  </si>
  <si>
    <t>Koranda</t>
  </si>
  <si>
    <t>ZÚ Badminton Klatovy</t>
  </si>
  <si>
    <t>dopolední utkání - začátek 9:00</t>
  </si>
  <si>
    <t>polední utkání - začátek 12:00</t>
  </si>
  <si>
    <t>odpolední utkání - začátek 15:00</t>
  </si>
  <si>
    <t>-</t>
  </si>
  <si>
    <t>5 : 3</t>
  </si>
  <si>
    <t>TJ Slavoj</t>
  </si>
  <si>
    <t>8 : 0</t>
  </si>
  <si>
    <t>ZÚ Klatovy</t>
  </si>
  <si>
    <t>0 : 8</t>
  </si>
  <si>
    <t>"volno"</t>
  </si>
  <si>
    <t>dopolední utkání - začátek ??? - semi</t>
  </si>
  <si>
    <t>odpolední utkání - začátek ??? - finale</t>
  </si>
  <si>
    <t>poražený 1x4</t>
  </si>
  <si>
    <t>poražený 2x3</t>
  </si>
  <si>
    <t>vítěz 1x4</t>
  </si>
  <si>
    <t>vítěz 2x3</t>
  </si>
  <si>
    <t>Dvořák</t>
  </si>
  <si>
    <t>Pánek</t>
  </si>
  <si>
    <t>Brož</t>
  </si>
  <si>
    <t>Kolovrátníková</t>
  </si>
  <si>
    <t>TJ SPARTAK CHRÁST</t>
  </si>
  <si>
    <t>Chrást</t>
  </si>
  <si>
    <t>7.</t>
  </si>
  <si>
    <t>6.</t>
  </si>
  <si>
    <t>Fricek - Brejcha</t>
  </si>
  <si>
    <t>Hlávka</t>
  </si>
  <si>
    <t>ZÁPIS O UTKÁNÍ SMÍŠENÝCH DRUŽSTEV</t>
  </si>
  <si>
    <t>Martin Slepička</t>
  </si>
  <si>
    <t>Knopp Tomáš</t>
  </si>
  <si>
    <t>Bláhová Barbara</t>
  </si>
  <si>
    <t>TJ Spartak Chrást</t>
  </si>
  <si>
    <t>5.</t>
  </si>
  <si>
    <t>OPB družstev - dospělí - ZpčBaS - 2018/19</t>
  </si>
  <si>
    <r>
      <t xml:space="preserve">neúplná tabulka po </t>
    </r>
    <r>
      <rPr>
        <b/>
        <sz val="12"/>
        <rFont val="Arial"/>
        <family val="2"/>
      </rPr>
      <t>1. kole - 6.10.2018</t>
    </r>
  </si>
  <si>
    <t>TJ Sokol Doubravka B</t>
  </si>
  <si>
    <t>SK Jupiter B</t>
  </si>
  <si>
    <t>TJ Slovan Karlovy Vary</t>
  </si>
  <si>
    <t>Keramika Chlumčany A</t>
  </si>
  <si>
    <t>OP B - družstev dospělých - 2018 / 2019</t>
  </si>
  <si>
    <t>1. kolo - 6.10.2018</t>
  </si>
  <si>
    <t>K.Chlumčany A</t>
  </si>
  <si>
    <t>TJ Slovan K. Vary</t>
  </si>
  <si>
    <t>2. kolo - 3.11.2018</t>
  </si>
  <si>
    <t>3. kolo - 19.1.2019</t>
  </si>
  <si>
    <t>Sokol Doubravka B</t>
  </si>
  <si>
    <t>Play OFF - 16.3.2019</t>
  </si>
  <si>
    <t>OPB  -  J-Z přebor 2/B družstev - dospělí - ZpčBaS / JčBaS</t>
  </si>
  <si>
    <t>2018/19</t>
  </si>
  <si>
    <t>6. 10. 2018</t>
  </si>
  <si>
    <t>Svoboda, Kolovrátníková</t>
  </si>
  <si>
    <t>Brejcha, Lanzendorfová</t>
  </si>
  <si>
    <t>Svoboda, Pánek</t>
  </si>
  <si>
    <t>Fricek, Brejcha</t>
  </si>
  <si>
    <t>Lanzendorfová, Brejchová</t>
  </si>
  <si>
    <t>Brož, Švimberský</t>
  </si>
  <si>
    <t>Slabý st., Hlávka</t>
  </si>
  <si>
    <t>Slabý st.</t>
  </si>
  <si>
    <t>Švimberský</t>
  </si>
  <si>
    <t>Fricek</t>
  </si>
  <si>
    <t>Brejchová</t>
  </si>
  <si>
    <t xml:space="preserve">Na soupisku družstva Sokol Doubravka 'M' byla dopsána hráčka Jolana Kolovrátníková a nastoupila za družsvo Doubravka 'B'. Za družstvo Doubravka 'B' nastoupili dále Pánek a Svoboda z družstva Doubravka 'M'. </t>
  </si>
  <si>
    <t>Vojtěch Legát</t>
  </si>
  <si>
    <t>Plzeň, 25.ZŠ</t>
  </si>
  <si>
    <t>Švimberský, Karasová</t>
  </si>
  <si>
    <t>Piorecký, Novotná</t>
  </si>
  <si>
    <t>Matoušek, Tkachenko</t>
  </si>
  <si>
    <t>Brož, Tupý</t>
  </si>
  <si>
    <t>Koranda, Piorecký</t>
  </si>
  <si>
    <t>Tkachenko</t>
  </si>
  <si>
    <t>Karasová</t>
  </si>
  <si>
    <t xml:space="preserve">Za družstvo Doubravka 'B' nastoupili hráči Tupý, Pánek a Svoboda z družstva Doubravka 'M'. </t>
  </si>
  <si>
    <t>7 : 0</t>
  </si>
  <si>
    <t>6.10.2018</t>
  </si>
  <si>
    <t>TJ SOKOL DOUBRAVKA B</t>
  </si>
  <si>
    <t>Behenský</t>
  </si>
  <si>
    <t>Mirvald, Glaserová</t>
  </si>
  <si>
    <t>Behenský, Vicenda</t>
  </si>
  <si>
    <t>Tupý, Svoboda</t>
  </si>
  <si>
    <t>Glaserová, Voráčková</t>
  </si>
  <si>
    <t>Mirvald, Suttr</t>
  </si>
  <si>
    <t>Brož, Pánek</t>
  </si>
  <si>
    <t>Vicenda</t>
  </si>
  <si>
    <t>Voráčková</t>
  </si>
  <si>
    <t>Suttr</t>
  </si>
  <si>
    <t>Roman Behenský</t>
  </si>
  <si>
    <t>Mirvald, Voráčková</t>
  </si>
  <si>
    <t>Matoušek, Novotná</t>
  </si>
  <si>
    <t>Dvořák, Koranda</t>
  </si>
  <si>
    <t>ZÚ BADMINTON KLATOVY</t>
  </si>
  <si>
    <t>SK JUPITER B</t>
  </si>
  <si>
    <t>Frána, Pučelíková</t>
  </si>
  <si>
    <t>Holý, Frána</t>
  </si>
  <si>
    <t>Pučelíková, Dokoupilová</t>
  </si>
  <si>
    <t>Pašek, Lundák</t>
  </si>
  <si>
    <t>Lundák</t>
  </si>
  <si>
    <t>Bezděka</t>
  </si>
  <si>
    <t>Dokoupilová</t>
  </si>
  <si>
    <t>Pašek</t>
  </si>
  <si>
    <t>OPB  -  dospělí - ZpčBaS</t>
  </si>
  <si>
    <t>Brejcha-Havlová</t>
  </si>
  <si>
    <t>Vashchuk R.-Vatashchuk M.</t>
  </si>
  <si>
    <t>Hartmann - Vatashchuk M.</t>
  </si>
  <si>
    <t>Brejchová - Havlová</t>
  </si>
  <si>
    <t>Vashchuk R.- Malimanková</t>
  </si>
  <si>
    <t>Hlávka - Slabý</t>
  </si>
  <si>
    <t>Reichelt - Baloun</t>
  </si>
  <si>
    <t>Slabý Otto st.</t>
  </si>
  <si>
    <t>Mašek</t>
  </si>
  <si>
    <t>Reichelt</t>
  </si>
  <si>
    <t>Malimanková</t>
  </si>
  <si>
    <t>Baloun</t>
  </si>
  <si>
    <t>Tomáš Knopp</t>
  </si>
  <si>
    <t>3 : 5</t>
  </si>
  <si>
    <t>8.</t>
  </si>
  <si>
    <t>Plzeň, 25. ZŠ</t>
  </si>
  <si>
    <t>Vatashchuk M., Milimánková P.</t>
  </si>
  <si>
    <t>Kubík J., Schröfel E.</t>
  </si>
  <si>
    <t>Vatashchuk M., Hartmann D.</t>
  </si>
  <si>
    <t>Smejkalová D., Bláhová B.</t>
  </si>
  <si>
    <t>Vatashchuk R., Milimánková P.</t>
  </si>
  <si>
    <t>Knopp T., Šeďa V.</t>
  </si>
  <si>
    <t>Reichelt T., Mašek D.</t>
  </si>
  <si>
    <t>Kubík Jiří</t>
  </si>
  <si>
    <t>Mašek David</t>
  </si>
  <si>
    <t>Šeďa Vít</t>
  </si>
  <si>
    <t>Hartmann David</t>
  </si>
  <si>
    <t>Vatashchuk Romana</t>
  </si>
  <si>
    <t>Baloun Marek</t>
  </si>
  <si>
    <t>6 : 2</t>
  </si>
  <si>
    <t>Schröfel Erik, Bláhová Barbara</t>
  </si>
  <si>
    <t>Holý Miloš, Pučelíková Radka</t>
  </si>
  <si>
    <t>Šeďa Vít, Kubík Jiří</t>
  </si>
  <si>
    <t>Holý Miloš, Frána Jan</t>
  </si>
  <si>
    <t>Smejkalová Dita, Bláhová Barbara</t>
  </si>
  <si>
    <t>Pučelíková R., Dokoupilová H.</t>
  </si>
  <si>
    <t>Knopp Tomáš, Schröfel Erik</t>
  </si>
  <si>
    <t>Lundák Petr, Pašek Michal</t>
  </si>
  <si>
    <t>Lundák Petr</t>
  </si>
  <si>
    <t>Bezděka Miroslav</t>
  </si>
  <si>
    <t>Smejkalová Dita</t>
  </si>
  <si>
    <t>Dokoupilová Helena</t>
  </si>
  <si>
    <t>Pašek Michal</t>
  </si>
  <si>
    <t>Kovařík Petr, Zacharová Lenka</t>
  </si>
  <si>
    <t>Šeďa Vít, Schröfel Erik</t>
  </si>
  <si>
    <t>Dobrovolný Jan, Uhlík Matouš</t>
  </si>
  <si>
    <t>Kabátová Klára, Zacharová Lenka</t>
  </si>
  <si>
    <t>Knopp Tomáš, Kubík Jiří</t>
  </si>
  <si>
    <t>Takáč Roman, Kovařík Petr</t>
  </si>
  <si>
    <t>Uhlík Matouš</t>
  </si>
  <si>
    <t>Takáč Roman</t>
  </si>
  <si>
    <t>Kabátová Klára</t>
  </si>
  <si>
    <t>Dobrovolný Jan</t>
  </si>
  <si>
    <t>Kovařík Petr, Kabátová Klára</t>
  </si>
  <si>
    <t>Kabátová K., Zacharová L.</t>
  </si>
  <si>
    <t>Zacharová Lenka</t>
  </si>
  <si>
    <t>TJ Keramika Chlumčany A</t>
  </si>
  <si>
    <t>Dobřany</t>
  </si>
  <si>
    <t>Takáč Michal</t>
  </si>
  <si>
    <t>Dobrovolný - Kabátová</t>
  </si>
  <si>
    <t>Matoušek J. - Sazamová</t>
  </si>
  <si>
    <t>Dobrovolný - Uhlík</t>
  </si>
  <si>
    <t>Matoušek J. - Piorecký</t>
  </si>
  <si>
    <t>Kabátová - Zacharová</t>
  </si>
  <si>
    <t>Sazamová - Novotná</t>
  </si>
  <si>
    <t>Kovařík - Takáč R.</t>
  </si>
  <si>
    <t>Tkachenko - Dvořák</t>
  </si>
  <si>
    <t>Uhlík</t>
  </si>
  <si>
    <t>Piorecký</t>
  </si>
  <si>
    <t>Kovařík</t>
  </si>
  <si>
    <t>Zacharová</t>
  </si>
  <si>
    <t>Takáč R.</t>
  </si>
  <si>
    <t>Startovali hráči z družstva Doubravka M - Tupý, Svoboda, Pánek</t>
  </si>
  <si>
    <t>Schröfel E., Smejkalová D.</t>
  </si>
  <si>
    <t>30.10.2018</t>
  </si>
  <si>
    <t>Plzeň, Slavoj</t>
  </si>
  <si>
    <t>Holý Miloš, Dokoupilová Helena</t>
  </si>
  <si>
    <t>Brejcha Josef, Lanzendorfová Olina</t>
  </si>
  <si>
    <t>Fricek Jiří, Louda Jiří</t>
  </si>
  <si>
    <t>Brejchová M, Lanzendorfová O.</t>
  </si>
  <si>
    <t xml:space="preserve">Slabý Otto st, Slabý Otto ml. </t>
  </si>
  <si>
    <t>Hlávka Pavel</t>
  </si>
  <si>
    <t>Havíř František</t>
  </si>
  <si>
    <t>Pučelíková Radka</t>
  </si>
  <si>
    <t>Brejchová Martina</t>
  </si>
  <si>
    <t>Slabý Otto ml.</t>
  </si>
  <si>
    <t>2 : 6</t>
  </si>
  <si>
    <r>
      <t xml:space="preserve">neúplná tabulka po </t>
    </r>
    <r>
      <rPr>
        <b/>
        <sz val="12"/>
        <rFont val="Arial"/>
        <family val="2"/>
      </rPr>
      <t>2. kole - 3.11.2018</t>
    </r>
  </si>
  <si>
    <t>3.11.2018</t>
  </si>
  <si>
    <t>Šeďa Vítek, Smejkalová Dita</t>
  </si>
  <si>
    <t>Mirvald Václav, Přindová Martina</t>
  </si>
  <si>
    <t>Egermaier Jiří, Schröfel Erik</t>
  </si>
  <si>
    <t>Behenský Roman, Vicenda Petr</t>
  </si>
  <si>
    <t>Voráčková Lenka, Slozberg Roni</t>
  </si>
  <si>
    <t>Knopp Tomáš, Šeďa Vítek</t>
  </si>
  <si>
    <t>Mirvald Václav, Fiala Jiří</t>
  </si>
  <si>
    <t>Egermaier Jiří</t>
  </si>
  <si>
    <t>Vicenda Petr</t>
  </si>
  <si>
    <t>Voráčková Lenka</t>
  </si>
  <si>
    <t>Behenský Roman</t>
  </si>
  <si>
    <t>Holý Miloš, Sebová</t>
  </si>
  <si>
    <t>Švimberský Petr, Straková Lenka</t>
  </si>
  <si>
    <t>Legát Vojtěch, Pánek Adam</t>
  </si>
  <si>
    <t>Pučelíková R., Sebová V.</t>
  </si>
  <si>
    <t>Brychtová I., Straková L.</t>
  </si>
  <si>
    <t>Pašek Michal, Bezděka Miroslav</t>
  </si>
  <si>
    <t>Brychta Jaromír, Švimberský Petr</t>
  </si>
  <si>
    <t>Frána Jan</t>
  </si>
  <si>
    <t>Pánek Adam</t>
  </si>
  <si>
    <t>Brož Jan</t>
  </si>
  <si>
    <t>Horová Magdaléna</t>
  </si>
  <si>
    <t>Legát Vojtěch</t>
  </si>
  <si>
    <t>Na soupisku SK Jupiter B byla dopsána nová hráčka - Viktoriia Sebova</t>
  </si>
  <si>
    <t>4 : 3</t>
  </si>
  <si>
    <t>Michal Takáč</t>
  </si>
  <si>
    <t>Dobrovolný - Zacharová</t>
  </si>
  <si>
    <t>Brychta - Brychtová</t>
  </si>
  <si>
    <t>s.c.r.</t>
  </si>
  <si>
    <t>Brož - Svoboda</t>
  </si>
  <si>
    <t>Straková - Horová</t>
  </si>
  <si>
    <t>Uhlík - Kovařík</t>
  </si>
  <si>
    <t>Legát - Švimberský</t>
  </si>
  <si>
    <t>Svoboda</t>
  </si>
  <si>
    <t>Kabátová</t>
  </si>
  <si>
    <t>Straková</t>
  </si>
  <si>
    <t xml:space="preserve">Dobrovolný </t>
  </si>
  <si>
    <t>Legát</t>
  </si>
  <si>
    <t>Uhlík - Kabátová</t>
  </si>
  <si>
    <t>Mirvald- Přindová</t>
  </si>
  <si>
    <t>Behenský - Průcha</t>
  </si>
  <si>
    <t>Slozberg - Voráčková</t>
  </si>
  <si>
    <t>Kovařík - Dobrovolný</t>
  </si>
  <si>
    <t>Mirvald - Vicenda</t>
  </si>
  <si>
    <t>Průcha</t>
  </si>
  <si>
    <t>Slozberg</t>
  </si>
  <si>
    <t xml:space="preserve">Behenský </t>
  </si>
  <si>
    <t>Vatashchuk M. - Vatashchuk R.</t>
  </si>
  <si>
    <t>Vatashchuk M. - Josefík</t>
  </si>
  <si>
    <t>Josefík</t>
  </si>
  <si>
    <t xml:space="preserve">Baloun </t>
  </si>
  <si>
    <t>TJ SLAVOJ PLZEŇ</t>
  </si>
  <si>
    <t>Mirvald, Přindová</t>
  </si>
  <si>
    <t>Voráčková, Slozberg</t>
  </si>
  <si>
    <t>Brejchová, Lanzendorfová</t>
  </si>
  <si>
    <t>Mirvald, Fiala</t>
  </si>
  <si>
    <t>Hlávka, Slabý</t>
  </si>
  <si>
    <t>Fiala</t>
  </si>
  <si>
    <t>Havíř Fr.</t>
  </si>
  <si>
    <t>Hartmann</t>
  </si>
  <si>
    <t>Vataščuk K.</t>
  </si>
  <si>
    <t>Baloun - Hartmann</t>
  </si>
  <si>
    <t>Vatashchuk R. - Vataščuk K.</t>
  </si>
  <si>
    <t>Švimberský Petr, Brychtová Iva</t>
  </si>
  <si>
    <t>Brož Jan, Legát Vojtěch</t>
  </si>
  <si>
    <t>Straková Lenka, Brychtová Iva</t>
  </si>
  <si>
    <t>Schröfel Erik</t>
  </si>
  <si>
    <t>03.11.2018</t>
  </si>
  <si>
    <t>Klatovy</t>
  </si>
  <si>
    <t>Piorecký Jan</t>
  </si>
  <si>
    <t>Piorecký Jan, Sazamová Petra</t>
  </si>
  <si>
    <t>Matoušek Jan, Piorecký Jan</t>
  </si>
  <si>
    <t>Novotná Lucie, Sazamová Petra</t>
  </si>
  <si>
    <t>Koranda Michal, Matoušek Ondřej</t>
  </si>
  <si>
    <t>Knopp Tomáš, Egermaier Jiří</t>
  </si>
  <si>
    <t>Tkachenko Michail</t>
  </si>
  <si>
    <t>Koranda Michal</t>
  </si>
  <si>
    <t>Novotná Lucie</t>
  </si>
  <si>
    <t>Dvořák Martin</t>
  </si>
  <si>
    <t>Slavík Tomáš, Sazamová Petra</t>
  </si>
  <si>
    <t>Dokoupilová Helena, Sebová</t>
  </si>
  <si>
    <t>Matoušek Ondřej</t>
  </si>
  <si>
    <t>Matoušek Jan, Sazamová Petra</t>
  </si>
  <si>
    <t>Matoušek Ondřej, Piorecký Jan</t>
  </si>
  <si>
    <t>Vatashchuk Mykhailo, Hartmann David</t>
  </si>
  <si>
    <t>Dvořák Martin, Slavík Tomáš</t>
  </si>
  <si>
    <t>Baloun Marek, Josefík Filip</t>
  </si>
  <si>
    <t>Josefík Filip</t>
  </si>
  <si>
    <t>Vataščuk K., Vatashchuk R.</t>
  </si>
  <si>
    <t>Vatashchuk Mykhailo, Vataščuk Kateryna</t>
  </si>
  <si>
    <t>4 : 4</t>
  </si>
  <si>
    <t>7 : 1</t>
  </si>
  <si>
    <t>19.1.2019</t>
  </si>
  <si>
    <t>SK JUPITER A</t>
  </si>
  <si>
    <t>Brejcha-Lanzendorfová</t>
  </si>
  <si>
    <t>Šeďa - Bláhová</t>
  </si>
  <si>
    <t>Slabý ml.-Slabý st.</t>
  </si>
  <si>
    <t>Šeda - Egermaier</t>
  </si>
  <si>
    <t>Brejchová-Lanzendorfová</t>
  </si>
  <si>
    <t>SCR.</t>
  </si>
  <si>
    <t>Louda-Brejcha</t>
  </si>
  <si>
    <t>Knopp-Kubík</t>
  </si>
  <si>
    <t>Egermaier</t>
  </si>
  <si>
    <t>Louda</t>
  </si>
  <si>
    <t>Kubík</t>
  </si>
  <si>
    <t>Bláhová</t>
  </si>
  <si>
    <t>Slabý ml.</t>
  </si>
  <si>
    <t>Knopp</t>
  </si>
  <si>
    <t>hráč T.Knopp nenastoupil k zápasům z důvodu zranění</t>
  </si>
  <si>
    <t>18.1.2019</t>
  </si>
  <si>
    <t>Matoušek J.-Sazamová</t>
  </si>
  <si>
    <t>Slabý st.- Hlávka</t>
  </si>
  <si>
    <t>Matoušek J.-Tkachenko</t>
  </si>
  <si>
    <t>Sazamová-Novotná</t>
  </si>
  <si>
    <t>Koranda-Matoušek O.</t>
  </si>
  <si>
    <t>Matoušek O.</t>
  </si>
  <si>
    <t>17.1.2019</t>
  </si>
  <si>
    <t>Kovařík-Zacharová</t>
  </si>
  <si>
    <t>Louda-Fricek</t>
  </si>
  <si>
    <t>Dobrovolný-Uhlík</t>
  </si>
  <si>
    <t>Brejchová_Lanzendorfová</t>
  </si>
  <si>
    <t>Zacharová-Kabátová</t>
  </si>
  <si>
    <t>Slabý ml.-Brejcha</t>
  </si>
  <si>
    <t>Takáč R.-Kovařík</t>
  </si>
  <si>
    <t xml:space="preserve">Hlávka </t>
  </si>
  <si>
    <t>Dobrovolný</t>
  </si>
  <si>
    <t>Jan Dobrovolný</t>
  </si>
  <si>
    <t>Plzeň, TJ Slavoj</t>
  </si>
  <si>
    <t>Jan Piorecký</t>
  </si>
  <si>
    <t>konečná tabulka po základní části (3. kolo) - 19.1.2019</t>
  </si>
  <si>
    <t>Z důvodu chybného nasazení hráčů u družstva TJ Slavoj Plzeň byly screčovány tyto zápasy: 2. DM, 3. DM, 2. ČM - STK ZpčBaS.</t>
  </si>
  <si>
    <t>Karlovy Vary</t>
  </si>
  <si>
    <t>Petra Josefiková</t>
  </si>
  <si>
    <t>Vatashchuk M. - Vataščuk K.</t>
  </si>
  <si>
    <t>Holý - Dokoupilová</t>
  </si>
  <si>
    <t>Vatashchuk M. - Josefik</t>
  </si>
  <si>
    <t>Lundák - Holý</t>
  </si>
  <si>
    <t>Hoffmanová - Korčmarošová</t>
  </si>
  <si>
    <t>Dokoupilová - Pučelíková</t>
  </si>
  <si>
    <t>Baloun - Reichelt</t>
  </si>
  <si>
    <t>Pašek - Bezděka</t>
  </si>
  <si>
    <t>Josefik</t>
  </si>
  <si>
    <t>Pučelíková</t>
  </si>
  <si>
    <t xml:space="preserve">Pašek </t>
  </si>
  <si>
    <t>Borkovec T. - Pánek</t>
  </si>
  <si>
    <t>Vataščuk K. - Hoffmanová</t>
  </si>
  <si>
    <t>Šenfeldová - Brychtová</t>
  </si>
  <si>
    <t>Brychta - Svoboda</t>
  </si>
  <si>
    <t xml:space="preserve">Borkovec T. </t>
  </si>
  <si>
    <t>Hauerová</t>
  </si>
  <si>
    <t>Šenfeldová</t>
  </si>
  <si>
    <t>Za družstvo Doubravka B nastoupil Borkovec T. ze soupisky M (D,Č), Bára Šenfeldová dopsána na soupisku "B".</t>
  </si>
  <si>
    <t>Vicenda - Fiala</t>
  </si>
  <si>
    <t xml:space="preserve">Vataščuk K. - Vatashchuk R. </t>
  </si>
  <si>
    <t>Mirvald - Suttr</t>
  </si>
  <si>
    <t xml:space="preserve">Josefik </t>
  </si>
  <si>
    <t xml:space="preserve">Vicenda </t>
  </si>
  <si>
    <t>Korčmarošová</t>
  </si>
  <si>
    <t>Přindová</t>
  </si>
  <si>
    <t>Mirvald - Přindová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</si>
</sst>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_-* #,##0.00&quot; Kč&quot;_-;\-* #,##0.00&quot; Kč&quot;_-;_-* \-??&quot; Kč&quot;_-;_-@_-"/>
  </numFmts>
  <fonts count="6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i/>
      <sz val="11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u val="single"/>
      <sz val="18"/>
      <name val="Arial"/>
      <family val="2"/>
    </font>
    <font>
      <b/>
      <u val="single"/>
      <sz val="12"/>
      <name val="Arial"/>
      <family val="2"/>
    </font>
    <font>
      <u val="single"/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medium"/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medium"/>
      <bottom style="thin"/>
    </border>
    <border>
      <left style="dotted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176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8" applyFont="1">
      <alignment/>
      <protection/>
    </xf>
    <xf numFmtId="0" fontId="9" fillId="0" borderId="0" xfId="0" applyFont="1" applyAlignment="1">
      <alignment/>
    </xf>
    <xf numFmtId="0" fontId="14" fillId="0" borderId="10" xfId="58" applyFont="1" applyBorder="1" applyAlignment="1">
      <alignment vertical="center"/>
      <protection/>
    </xf>
    <xf numFmtId="0" fontId="14" fillId="0" borderId="11" xfId="58" applyFont="1" applyBorder="1" applyAlignment="1">
      <alignment vertical="center"/>
      <protection/>
    </xf>
    <xf numFmtId="44" fontId="16" fillId="0" borderId="12" xfId="40" applyFont="1" applyBorder="1" applyAlignment="1">
      <alignment horizontal="center" vertical="center"/>
    </xf>
    <xf numFmtId="0" fontId="14" fillId="0" borderId="13" xfId="58" applyFont="1" applyBorder="1" applyAlignment="1">
      <alignment vertical="center"/>
      <protection/>
    </xf>
    <xf numFmtId="0" fontId="17" fillId="0" borderId="14" xfId="66" applyFont="1" applyBorder="1" applyAlignment="1">
      <alignment horizontal="center" vertical="center"/>
      <protection/>
    </xf>
    <xf numFmtId="0" fontId="16" fillId="0" borderId="15" xfId="62" applyFont="1" applyBorder="1">
      <alignment horizontal="center" vertical="center"/>
      <protection/>
    </xf>
    <xf numFmtId="0" fontId="16" fillId="0" borderId="16" xfId="62" applyFont="1" applyBorder="1">
      <alignment horizontal="center" vertical="center"/>
      <protection/>
    </xf>
    <xf numFmtId="0" fontId="16" fillId="0" borderId="17" xfId="62" applyFont="1" applyBorder="1">
      <alignment horizontal="center" vertical="center"/>
      <protection/>
    </xf>
    <xf numFmtId="44" fontId="16" fillId="0" borderId="18" xfId="40" applyFont="1" applyBorder="1">
      <alignment horizontal="center"/>
    </xf>
    <xf numFmtId="0" fontId="16" fillId="0" borderId="18" xfId="62" applyFont="1" applyBorder="1">
      <alignment horizontal="center" vertical="center"/>
      <protection/>
    </xf>
    <xf numFmtId="0" fontId="18" fillId="0" borderId="18" xfId="39" applyFont="1" applyBorder="1" applyAlignment="1">
      <alignment horizontal="centerContinuous" vertical="center"/>
      <protection/>
    </xf>
    <xf numFmtId="0" fontId="18" fillId="0" borderId="19" xfId="39" applyFont="1" applyBorder="1" applyAlignment="1">
      <alignment horizontal="centerContinuous" vertical="center"/>
      <protection/>
    </xf>
    <xf numFmtId="0" fontId="18" fillId="0" borderId="20" xfId="39" applyFont="1" applyBorder="1" applyAlignment="1">
      <alignment horizontal="centerContinuous" vertical="center"/>
      <protection/>
    </xf>
    <xf numFmtId="0" fontId="17" fillId="0" borderId="21" xfId="39" applyFont="1" applyBorder="1" applyAlignment="1">
      <alignment horizontal="center" vertical="center" wrapText="1"/>
      <protection/>
    </xf>
    <xf numFmtId="0" fontId="14" fillId="0" borderId="22" xfId="64" applyFont="1" applyBorder="1">
      <alignment horizontal="center" vertical="center"/>
      <protection/>
    </xf>
    <xf numFmtId="0" fontId="14" fillId="0" borderId="23" xfId="64" applyFont="1" applyBorder="1">
      <alignment horizontal="center" vertical="center"/>
      <protection/>
    </xf>
    <xf numFmtId="0" fontId="14" fillId="0" borderId="12" xfId="64" applyFont="1" applyBorder="1">
      <alignment horizontal="center" vertical="center"/>
      <protection/>
    </xf>
    <xf numFmtId="0" fontId="14" fillId="0" borderId="24" xfId="64" applyFont="1" applyBorder="1" applyProtection="1">
      <alignment horizontal="center" vertical="center"/>
      <protection hidden="1"/>
    </xf>
    <xf numFmtId="0" fontId="14" fillId="0" borderId="12" xfId="64" applyFont="1" applyBorder="1" applyProtection="1">
      <alignment horizontal="center" vertical="center"/>
      <protection hidden="1"/>
    </xf>
    <xf numFmtId="0" fontId="14" fillId="0" borderId="24" xfId="64" applyFont="1" applyBorder="1">
      <alignment horizontal="center" vertical="center"/>
      <protection/>
    </xf>
    <xf numFmtId="0" fontId="19" fillId="2" borderId="25" xfId="63" applyFont="1" applyFill="1" applyBorder="1">
      <alignment vertical="center"/>
      <protection/>
    </xf>
    <xf numFmtId="0" fontId="16" fillId="0" borderId="26" xfId="62" applyFont="1" applyBorder="1" applyProtection="1">
      <alignment horizontal="center" vertical="center"/>
      <protection hidden="1"/>
    </xf>
    <xf numFmtId="0" fontId="16" fillId="0" borderId="27" xfId="62" applyFont="1" applyBorder="1" applyProtection="1">
      <alignment horizontal="center" vertical="center"/>
      <protection hidden="1"/>
    </xf>
    <xf numFmtId="0" fontId="16" fillId="0" borderId="28" xfId="62" applyFont="1" applyBorder="1" applyProtection="1">
      <alignment horizontal="center" vertical="center"/>
      <protection hidden="1"/>
    </xf>
    <xf numFmtId="0" fontId="14" fillId="0" borderId="0" xfId="64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5" fillId="0" borderId="0" xfId="58" applyFont="1">
      <alignment/>
      <protection/>
    </xf>
    <xf numFmtId="0" fontId="14" fillId="0" borderId="0" xfId="58" applyFont="1">
      <alignment/>
      <protection/>
    </xf>
    <xf numFmtId="0" fontId="18" fillId="0" borderId="0" xfId="58" applyFont="1">
      <alignment/>
      <protection/>
    </xf>
    <xf numFmtId="0" fontId="21" fillId="0" borderId="0" xfId="0" applyFont="1" applyAlignment="1">
      <alignment horizontal="left" vertical="top"/>
    </xf>
    <xf numFmtId="0" fontId="14" fillId="0" borderId="29" xfId="64" applyFont="1" applyBorder="1">
      <alignment horizontal="center" vertical="center"/>
      <protection/>
    </xf>
    <xf numFmtId="0" fontId="14" fillId="0" borderId="30" xfId="64" applyFont="1" applyBorder="1">
      <alignment horizontal="center" vertical="center"/>
      <protection/>
    </xf>
    <xf numFmtId="0" fontId="17" fillId="0" borderId="31" xfId="39" applyFont="1" applyBorder="1" applyAlignment="1">
      <alignment horizontal="center" vertical="center"/>
      <protection/>
    </xf>
    <xf numFmtId="0" fontId="10" fillId="0" borderId="32" xfId="0" applyFont="1" applyBorder="1" applyAlignment="1">
      <alignment vertical="center"/>
    </xf>
    <xf numFmtId="0" fontId="14" fillId="0" borderId="22" xfId="64" applyFont="1" applyBorder="1" applyProtection="1">
      <alignment horizontal="center" vertical="center"/>
      <protection locked="0"/>
    </xf>
    <xf numFmtId="0" fontId="14" fillId="0" borderId="12" xfId="64" applyFont="1" applyBorder="1" applyProtection="1">
      <alignment horizontal="center" vertical="center"/>
      <protection locked="0"/>
    </xf>
    <xf numFmtId="0" fontId="10" fillId="0" borderId="33" xfId="0" applyFont="1" applyBorder="1" applyAlignment="1" applyProtection="1">
      <alignment/>
      <protection locked="0"/>
    </xf>
    <xf numFmtId="0" fontId="10" fillId="0" borderId="34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left" vertical="center" indent="1"/>
      <protection locked="0"/>
    </xf>
    <xf numFmtId="0" fontId="10" fillId="0" borderId="12" xfId="62" applyFont="1" applyBorder="1" applyAlignment="1" applyProtection="1">
      <alignment horizontal="left" vertical="center" indent="1"/>
      <protection locked="0"/>
    </xf>
    <xf numFmtId="0" fontId="10" fillId="0" borderId="35" xfId="0" applyFont="1" applyBorder="1" applyAlignment="1" applyProtection="1">
      <alignment horizontal="left" vertical="center" indent="1"/>
      <protection locked="0"/>
    </xf>
    <xf numFmtId="0" fontId="10" fillId="0" borderId="36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39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0" fillId="0" borderId="0" xfId="58" applyFont="1">
      <alignment/>
      <protection/>
    </xf>
    <xf numFmtId="0" fontId="10" fillId="0" borderId="0" xfId="0" applyFont="1" applyBorder="1" applyAlignment="1">
      <alignment/>
    </xf>
    <xf numFmtId="0" fontId="10" fillId="0" borderId="0" xfId="49">
      <alignment/>
      <protection/>
    </xf>
    <xf numFmtId="0" fontId="16" fillId="0" borderId="40" xfId="49" applyFont="1" applyFill="1" applyBorder="1" applyAlignment="1">
      <alignment horizontal="center" vertical="center"/>
      <protection/>
    </xf>
    <xf numFmtId="0" fontId="16" fillId="0" borderId="0" xfId="49" applyFont="1" applyFill="1" applyBorder="1" applyAlignment="1">
      <alignment horizontal="center" vertical="center"/>
      <protection/>
    </xf>
    <xf numFmtId="0" fontId="25" fillId="12" borderId="41" xfId="49" applyFont="1" applyFill="1" applyBorder="1" applyAlignment="1">
      <alignment horizontal="center" wrapText="1"/>
      <protection/>
    </xf>
    <xf numFmtId="0" fontId="23" fillId="0" borderId="42" xfId="49" applyFont="1" applyBorder="1" applyAlignment="1">
      <alignment horizontal="right" wrapText="1"/>
      <protection/>
    </xf>
    <xf numFmtId="0" fontId="17" fillId="0" borderId="43" xfId="49" applyFont="1" applyBorder="1" applyAlignment="1">
      <alignment horizontal="right" wrapText="1"/>
      <protection/>
    </xf>
    <xf numFmtId="0" fontId="24" fillId="0" borderId="27" xfId="49" applyFont="1" applyBorder="1" applyAlignment="1">
      <alignment horizontal="center" wrapText="1"/>
      <protection/>
    </xf>
    <xf numFmtId="0" fontId="24" fillId="0" borderId="44" xfId="49" applyFont="1" applyBorder="1" applyAlignment="1">
      <alignment horizontal="center" wrapText="1"/>
      <protection/>
    </xf>
    <xf numFmtId="0" fontId="24" fillId="0" borderId="45" xfId="49" applyFont="1" applyBorder="1" applyAlignment="1">
      <alignment horizontal="center" wrapText="1"/>
      <protection/>
    </xf>
    <xf numFmtId="0" fontId="15" fillId="0" borderId="46" xfId="49" applyFont="1" applyFill="1" applyBorder="1" applyAlignment="1">
      <alignment horizontal="center" vertical="center"/>
      <protection/>
    </xf>
    <xf numFmtId="0" fontId="16" fillId="0" borderId="47" xfId="49" applyFont="1" applyFill="1" applyBorder="1" applyAlignment="1">
      <alignment horizontal="center" vertical="center"/>
      <protection/>
    </xf>
    <xf numFmtId="0" fontId="24" fillId="0" borderId="42" xfId="49" applyFont="1" applyBorder="1" applyAlignment="1">
      <alignment horizontal="center" wrapText="1"/>
      <protection/>
    </xf>
    <xf numFmtId="0" fontId="10" fillId="0" borderId="46" xfId="49" applyFill="1" applyBorder="1" applyAlignment="1">
      <alignment horizontal="center" vertical="center"/>
      <protection/>
    </xf>
    <xf numFmtId="14" fontId="10" fillId="0" borderId="48" xfId="49" applyNumberFormat="1" applyFill="1" applyBorder="1" applyAlignment="1">
      <alignment horizontal="center"/>
      <protection/>
    </xf>
    <xf numFmtId="0" fontId="24" fillId="12" borderId="27" xfId="49" applyFont="1" applyFill="1" applyBorder="1" applyAlignment="1">
      <alignment horizontal="center" wrapText="1"/>
      <protection/>
    </xf>
    <xf numFmtId="0" fontId="24" fillId="12" borderId="43" xfId="49" applyFont="1" applyFill="1" applyBorder="1" applyAlignment="1">
      <alignment horizontal="center" wrapText="1"/>
      <protection/>
    </xf>
    <xf numFmtId="0" fontId="15" fillId="12" borderId="49" xfId="49" applyFont="1" applyFill="1" applyBorder="1" applyAlignment="1">
      <alignment horizontal="center" vertical="center"/>
      <protection/>
    </xf>
    <xf numFmtId="0" fontId="15" fillId="12" borderId="50" xfId="49" applyFont="1" applyFill="1" applyBorder="1" applyAlignment="1">
      <alignment horizontal="center" vertical="center"/>
      <protection/>
    </xf>
    <xf numFmtId="0" fontId="15" fillId="12" borderId="51" xfId="49" applyFont="1" applyFill="1" applyBorder="1" applyAlignment="1">
      <alignment horizontal="center" vertical="center"/>
      <protection/>
    </xf>
    <xf numFmtId="0" fontId="15" fillId="12" borderId="52" xfId="49" applyFont="1" applyFill="1" applyBorder="1" applyAlignment="1">
      <alignment horizontal="center" vertical="center"/>
      <protection/>
    </xf>
    <xf numFmtId="0" fontId="15" fillId="12" borderId="53" xfId="49" applyFont="1" applyFill="1" applyBorder="1" applyAlignment="1">
      <alignment horizontal="center" vertical="center"/>
      <protection/>
    </xf>
    <xf numFmtId="0" fontId="15" fillId="12" borderId="54" xfId="49" applyFont="1" applyFill="1" applyBorder="1" applyAlignment="1">
      <alignment horizontal="center" vertical="center"/>
      <protection/>
    </xf>
    <xf numFmtId="0" fontId="15" fillId="12" borderId="55" xfId="49" applyFont="1" applyFill="1" applyBorder="1" applyAlignment="1">
      <alignment horizontal="center" vertical="center"/>
      <protection/>
    </xf>
    <xf numFmtId="0" fontId="26" fillId="0" borderId="56" xfId="49" applyFont="1" applyFill="1" applyBorder="1" applyAlignment="1" applyProtection="1">
      <alignment horizontal="center" vertical="center"/>
      <protection hidden="1"/>
    </xf>
    <xf numFmtId="0" fontId="26" fillId="0" borderId="57" xfId="49" applyFont="1" applyFill="1" applyBorder="1" applyAlignment="1" applyProtection="1">
      <alignment horizontal="center" vertical="center"/>
      <protection hidden="1"/>
    </xf>
    <xf numFmtId="0" fontId="26" fillId="0" borderId="49" xfId="49" applyFont="1" applyFill="1" applyBorder="1" applyAlignment="1" applyProtection="1">
      <alignment horizontal="center" vertical="center"/>
      <protection hidden="1"/>
    </xf>
    <xf numFmtId="0" fontId="26" fillId="0" borderId="58" xfId="49" applyFont="1" applyFill="1" applyBorder="1" applyAlignment="1" applyProtection="1">
      <alignment horizontal="center" vertical="center"/>
      <protection hidden="1"/>
    </xf>
    <xf numFmtId="0" fontId="16" fillId="12" borderId="59" xfId="49" applyFont="1" applyFill="1" applyBorder="1" applyAlignment="1" applyProtection="1">
      <alignment horizontal="center" vertical="center"/>
      <protection hidden="1"/>
    </xf>
    <xf numFmtId="0" fontId="26" fillId="0" borderId="60" xfId="49" applyFont="1" applyFill="1" applyBorder="1" applyAlignment="1" applyProtection="1">
      <alignment horizontal="center" vertical="center"/>
      <protection hidden="1"/>
    </xf>
    <xf numFmtId="0" fontId="26" fillId="0" borderId="61" xfId="49" applyFont="1" applyFill="1" applyBorder="1" applyAlignment="1" applyProtection="1">
      <alignment horizontal="center" vertical="center"/>
      <protection hidden="1"/>
    </xf>
    <xf numFmtId="0" fontId="16" fillId="12" borderId="62" xfId="49" applyFont="1" applyFill="1" applyBorder="1" applyAlignment="1" applyProtection="1">
      <alignment horizontal="center" vertical="center"/>
      <protection hidden="1"/>
    </xf>
    <xf numFmtId="0" fontId="15" fillId="12" borderId="63" xfId="49" applyFont="1" applyFill="1" applyBorder="1" applyAlignment="1">
      <alignment horizontal="center" vertical="center"/>
      <protection/>
    </xf>
    <xf numFmtId="0" fontId="26" fillId="0" borderId="64" xfId="49" applyFont="1" applyFill="1" applyBorder="1" applyAlignment="1" applyProtection="1">
      <alignment horizontal="center" vertical="center"/>
      <protection hidden="1"/>
    </xf>
    <xf numFmtId="0" fontId="26" fillId="0" borderId="65" xfId="49" applyFont="1" applyFill="1" applyBorder="1" applyAlignment="1" applyProtection="1">
      <alignment horizontal="center" vertical="center"/>
      <protection hidden="1"/>
    </xf>
    <xf numFmtId="0" fontId="10" fillId="0" borderId="48" xfId="0" applyFont="1" applyBorder="1" applyAlignment="1" applyProtection="1">
      <alignment horizontal="center" vertical="center"/>
      <protection locked="0"/>
    </xf>
    <xf numFmtId="0" fontId="27" fillId="0" borderId="0" xfId="54" applyFont="1" applyFill="1" applyAlignment="1">
      <alignment horizontal="center"/>
      <protection/>
    </xf>
    <xf numFmtId="0" fontId="17" fillId="0" borderId="0" xfId="54" applyFont="1">
      <alignment/>
      <protection/>
    </xf>
    <xf numFmtId="0" fontId="28" fillId="0" borderId="0" xfId="54" applyFont="1" applyFill="1" applyAlignment="1">
      <alignment horizontal="center"/>
      <protection/>
    </xf>
    <xf numFmtId="14" fontId="29" fillId="0" borderId="0" xfId="54" applyNumberFormat="1" applyFont="1" applyFill="1" applyAlignment="1">
      <alignment horizontal="center"/>
      <protection/>
    </xf>
    <xf numFmtId="14" fontId="29" fillId="0" borderId="0" xfId="54" applyNumberFormat="1" applyFont="1" applyFill="1" applyAlignment="1">
      <alignment/>
      <protection/>
    </xf>
    <xf numFmtId="0" fontId="17" fillId="0" borderId="0" xfId="54" applyFont="1" applyFill="1">
      <alignment/>
      <protection/>
    </xf>
    <xf numFmtId="0" fontId="17" fillId="0" borderId="0" xfId="54" applyFont="1" applyFill="1" applyAlignment="1">
      <alignment horizontal="right"/>
      <protection/>
    </xf>
    <xf numFmtId="0" fontId="17" fillId="0" borderId="0" xfId="54" applyFont="1" applyFill="1" applyAlignment="1">
      <alignment horizontal="center"/>
      <protection/>
    </xf>
    <xf numFmtId="0" fontId="17" fillId="0" borderId="0" xfId="54" applyFont="1" applyFill="1" applyAlignment="1">
      <alignment horizontal="left"/>
      <protection/>
    </xf>
    <xf numFmtId="49" fontId="17" fillId="0" borderId="0" xfId="54" applyNumberFormat="1" applyFont="1" applyFill="1" applyAlignment="1">
      <alignment horizontal="center"/>
      <protection/>
    </xf>
    <xf numFmtId="0" fontId="30" fillId="0" borderId="0" xfId="54" applyFont="1" applyFill="1" applyAlignment="1">
      <alignment/>
      <protection/>
    </xf>
    <xf numFmtId="0" fontId="31" fillId="0" borderId="0" xfId="54" applyFont="1" applyFill="1" applyAlignment="1">
      <alignment horizontal="right"/>
      <protection/>
    </xf>
    <xf numFmtId="0" fontId="17" fillId="0" borderId="0" xfId="54" applyFont="1" applyFill="1" applyAlignment="1" quotePrefix="1">
      <alignment horizontal="center"/>
      <protection/>
    </xf>
    <xf numFmtId="0" fontId="30" fillId="0" borderId="0" xfId="54" applyFont="1" applyFill="1">
      <alignment/>
      <protection/>
    </xf>
    <xf numFmtId="0" fontId="31" fillId="0" borderId="0" xfId="54" applyFont="1" applyFill="1" applyAlignment="1">
      <alignment horizontal="left"/>
      <protection/>
    </xf>
    <xf numFmtId="0" fontId="17" fillId="0" borderId="0" xfId="54" applyFont="1" applyFill="1" applyAlignment="1">
      <alignment/>
      <protection/>
    </xf>
    <xf numFmtId="0" fontId="10" fillId="0" borderId="46" xfId="49" applyBorder="1" applyAlignment="1">
      <alignment horizontal="center" vertical="center"/>
      <protection/>
    </xf>
    <xf numFmtId="0" fontId="10" fillId="0" borderId="66" xfId="49" applyFill="1" applyBorder="1" applyAlignment="1">
      <alignment horizontal="center" vertical="center"/>
      <protection/>
    </xf>
    <xf numFmtId="0" fontId="26" fillId="0" borderId="56" xfId="49" applyFont="1" applyBorder="1" applyAlignment="1" applyProtection="1">
      <alignment horizontal="center" vertical="center"/>
      <protection hidden="1"/>
    </xf>
    <xf numFmtId="0" fontId="26" fillId="0" borderId="67" xfId="49" applyFont="1" applyFill="1" applyBorder="1" applyAlignment="1" applyProtection="1">
      <alignment horizontal="center" vertical="center"/>
      <protection hidden="1"/>
    </xf>
    <xf numFmtId="0" fontId="26" fillId="0" borderId="64" xfId="49" applyFont="1" applyBorder="1" applyAlignment="1" applyProtection="1">
      <alignment horizontal="center" vertical="center"/>
      <protection hidden="1"/>
    </xf>
    <xf numFmtId="0" fontId="26" fillId="0" borderId="68" xfId="49" applyFont="1" applyFill="1" applyBorder="1" applyAlignment="1" applyProtection="1">
      <alignment horizontal="center" vertical="center"/>
      <protection hidden="1"/>
    </xf>
    <xf numFmtId="0" fontId="26" fillId="0" borderId="49" xfId="49" applyFont="1" applyBorder="1" applyAlignment="1" applyProtection="1">
      <alignment horizontal="center" vertical="center"/>
      <protection hidden="1"/>
    </xf>
    <xf numFmtId="0" fontId="26" fillId="0" borderId="53" xfId="49" applyFont="1" applyFill="1" applyBorder="1" applyAlignment="1" applyProtection="1">
      <alignment horizontal="center" vertical="center"/>
      <protection hidden="1"/>
    </xf>
    <xf numFmtId="0" fontId="26" fillId="0" borderId="65" xfId="49" applyFont="1" applyBorder="1" applyAlignment="1" applyProtection="1">
      <alignment horizontal="center" vertical="center"/>
      <protection hidden="1"/>
    </xf>
    <xf numFmtId="0" fontId="26" fillId="0" borderId="69" xfId="49" applyFont="1" applyFill="1" applyBorder="1" applyAlignment="1" applyProtection="1">
      <alignment horizontal="center" vertical="center"/>
      <protection hidden="1"/>
    </xf>
    <xf numFmtId="0" fontId="10" fillId="0" borderId="49" xfId="0" applyFont="1" applyBorder="1" applyAlignment="1" applyProtection="1">
      <alignment horizontal="left" vertical="center"/>
      <protection locked="0"/>
    </xf>
    <xf numFmtId="0" fontId="10" fillId="0" borderId="51" xfId="0" applyFont="1" applyBorder="1" applyAlignment="1" applyProtection="1">
      <alignment horizontal="left" vertical="center"/>
      <protection locked="0"/>
    </xf>
    <xf numFmtId="0" fontId="17" fillId="33" borderId="21" xfId="39" applyFont="1" applyFill="1" applyBorder="1" applyAlignment="1" applyProtection="1">
      <alignment horizontal="center" vertical="center" wrapText="1"/>
      <protection locked="0"/>
    </xf>
    <xf numFmtId="0" fontId="10" fillId="33" borderId="12" xfId="0" applyFont="1" applyFill="1" applyBorder="1" applyAlignment="1" applyProtection="1">
      <alignment horizontal="left" vertical="center" indent="1"/>
      <protection locked="0"/>
    </xf>
    <xf numFmtId="0" fontId="14" fillId="33" borderId="22" xfId="64" applyFont="1" applyFill="1" applyBorder="1" applyProtection="1">
      <alignment horizontal="center" vertical="center"/>
      <protection locked="0"/>
    </xf>
    <xf numFmtId="0" fontId="14" fillId="33" borderId="22" xfId="64" applyFont="1" applyFill="1" applyBorder="1">
      <alignment horizontal="center" vertical="center"/>
      <protection/>
    </xf>
    <xf numFmtId="0" fontId="14" fillId="33" borderId="12" xfId="64" applyFont="1" applyFill="1" applyBorder="1" applyProtection="1">
      <alignment horizontal="center" vertical="center"/>
      <protection locked="0"/>
    </xf>
    <xf numFmtId="0" fontId="14" fillId="33" borderId="24" xfId="64" applyFont="1" applyFill="1" applyBorder="1" applyProtection="1">
      <alignment horizontal="center" vertical="center"/>
      <protection hidden="1"/>
    </xf>
    <xf numFmtId="0" fontId="14" fillId="33" borderId="12" xfId="64" applyFont="1" applyFill="1" applyBorder="1" applyProtection="1">
      <alignment horizontal="center" vertical="center"/>
      <protection hidden="1"/>
    </xf>
    <xf numFmtId="0" fontId="14" fillId="33" borderId="24" xfId="64" applyFont="1" applyFill="1" applyBorder="1">
      <alignment horizontal="center" vertical="center"/>
      <protection/>
    </xf>
    <xf numFmtId="0" fontId="14" fillId="33" borderId="30" xfId="64" applyFont="1" applyFill="1" applyBorder="1">
      <alignment horizontal="center" vertical="center"/>
      <protection/>
    </xf>
    <xf numFmtId="0" fontId="14" fillId="33" borderId="12" xfId="64" applyFont="1" applyFill="1" applyBorder="1">
      <alignment horizontal="center" vertical="center"/>
      <protection/>
    </xf>
    <xf numFmtId="0" fontId="10" fillId="33" borderId="35" xfId="0" applyFont="1" applyFill="1" applyBorder="1" applyAlignment="1" applyProtection="1">
      <alignment horizontal="left" vertical="center" indent="1"/>
      <protection locked="0"/>
    </xf>
    <xf numFmtId="0" fontId="0" fillId="0" borderId="0" xfId="53" applyFont="1">
      <alignment/>
      <protection/>
    </xf>
    <xf numFmtId="0" fontId="14" fillId="0" borderId="70" xfId="58" applyFont="1" applyBorder="1" applyAlignment="1">
      <alignment vertical="center"/>
      <protection/>
    </xf>
    <xf numFmtId="0" fontId="10" fillId="0" borderId="71" xfId="53" applyFont="1" applyBorder="1" applyAlignment="1">
      <alignment vertical="center"/>
      <protection/>
    </xf>
    <xf numFmtId="0" fontId="14" fillId="0" borderId="72" xfId="58" applyFont="1" applyBorder="1" applyAlignment="1">
      <alignment vertical="center"/>
      <protection/>
    </xf>
    <xf numFmtId="176" fontId="16" fillId="0" borderId="73" xfId="41" applyFont="1" applyFill="1" applyBorder="1" applyAlignment="1" applyProtection="1">
      <alignment horizontal="center" vertical="center"/>
      <protection/>
    </xf>
    <xf numFmtId="0" fontId="10" fillId="0" borderId="73" xfId="53" applyFont="1" applyBorder="1" applyAlignment="1">
      <alignment vertical="center"/>
      <protection/>
    </xf>
    <xf numFmtId="0" fontId="14" fillId="0" borderId="74" xfId="58" applyFont="1" applyBorder="1" applyAlignment="1">
      <alignment vertical="center"/>
      <protection/>
    </xf>
    <xf numFmtId="0" fontId="17" fillId="0" borderId="75" xfId="66" applyFont="1" applyBorder="1" applyAlignment="1">
      <alignment horizontal="center" vertical="center"/>
      <protection/>
    </xf>
    <xf numFmtId="0" fontId="10" fillId="0" borderId="76" xfId="53" applyFont="1" applyBorder="1" applyAlignment="1">
      <alignment vertical="center"/>
      <protection/>
    </xf>
    <xf numFmtId="0" fontId="10" fillId="0" borderId="75" xfId="53" applyFont="1" applyBorder="1" applyAlignment="1">
      <alignment vertical="center"/>
      <protection/>
    </xf>
    <xf numFmtId="0" fontId="10" fillId="0" borderId="77" xfId="53" applyNumberFormat="1" applyFont="1" applyBorder="1" applyAlignment="1" applyProtection="1">
      <alignment horizontal="center" vertical="center"/>
      <protection locked="0"/>
    </xf>
    <xf numFmtId="0" fontId="10" fillId="0" borderId="78" xfId="53" applyFont="1" applyBorder="1" applyAlignment="1">
      <alignment vertical="center"/>
      <protection/>
    </xf>
    <xf numFmtId="0" fontId="16" fillId="0" borderId="79" xfId="62" applyFont="1" applyBorder="1">
      <alignment horizontal="center" vertical="center"/>
      <protection/>
    </xf>
    <xf numFmtId="0" fontId="16" fillId="0" borderId="80" xfId="62" applyFont="1" applyBorder="1">
      <alignment horizontal="center" vertical="center"/>
      <protection/>
    </xf>
    <xf numFmtId="0" fontId="17" fillId="0" borderId="81" xfId="39" applyFont="1" applyBorder="1" applyAlignment="1">
      <alignment horizontal="center" vertical="center"/>
      <protection/>
    </xf>
    <xf numFmtId="0" fontId="16" fillId="0" borderId="82" xfId="62" applyFont="1" applyBorder="1">
      <alignment horizontal="center" vertical="center"/>
      <protection/>
    </xf>
    <xf numFmtId="176" fontId="16" fillId="0" borderId="83" xfId="41" applyFont="1" applyFill="1" applyBorder="1" applyProtection="1">
      <alignment horizontal="center"/>
      <protection/>
    </xf>
    <xf numFmtId="0" fontId="16" fillId="0" borderId="83" xfId="62" applyFont="1" applyBorder="1">
      <alignment horizontal="center" vertical="center"/>
      <protection/>
    </xf>
    <xf numFmtId="0" fontId="10" fillId="0" borderId="84" xfId="53" applyFont="1" applyBorder="1">
      <alignment/>
      <protection/>
    </xf>
    <xf numFmtId="0" fontId="10" fillId="0" borderId="83" xfId="53" applyFont="1" applyBorder="1">
      <alignment/>
      <protection/>
    </xf>
    <xf numFmtId="0" fontId="10" fillId="0" borderId="85" xfId="53" applyFont="1" applyBorder="1">
      <alignment/>
      <protection/>
    </xf>
    <xf numFmtId="0" fontId="17" fillId="0" borderId="86" xfId="39" applyFont="1" applyBorder="1" applyAlignment="1">
      <alignment horizontal="center" vertical="center" wrapText="1"/>
      <protection/>
    </xf>
    <xf numFmtId="0" fontId="10" fillId="0" borderId="73" xfId="53" applyFont="1" applyBorder="1" applyAlignment="1" applyProtection="1">
      <alignment horizontal="left" vertical="center" indent="1"/>
      <protection locked="0"/>
    </xf>
    <xf numFmtId="0" fontId="10" fillId="0" borderId="73" xfId="62" applyFont="1" applyBorder="1" applyAlignment="1" applyProtection="1">
      <alignment horizontal="left" vertical="center" indent="1"/>
      <protection locked="0"/>
    </xf>
    <xf numFmtId="0" fontId="14" fillId="0" borderId="87" xfId="64" applyFont="1" applyBorder="1" applyProtection="1">
      <alignment horizontal="center" vertical="center"/>
      <protection locked="0"/>
    </xf>
    <xf numFmtId="0" fontId="14" fillId="0" borderId="88" xfId="64" applyFont="1" applyBorder="1">
      <alignment horizontal="center" vertical="center"/>
      <protection/>
    </xf>
    <xf numFmtId="0" fontId="14" fillId="0" borderId="73" xfId="64" applyFont="1" applyBorder="1" applyProtection="1">
      <alignment horizontal="center" vertical="center"/>
      <protection locked="0"/>
    </xf>
    <xf numFmtId="0" fontId="14" fillId="0" borderId="89" xfId="64" applyFont="1" applyBorder="1" applyProtection="1">
      <alignment horizontal="center" vertical="center"/>
      <protection hidden="1"/>
    </xf>
    <xf numFmtId="0" fontId="14" fillId="0" borderId="73" xfId="64" applyFont="1" applyBorder="1" applyProtection="1">
      <alignment horizontal="center" vertical="center"/>
      <protection hidden="1"/>
    </xf>
    <xf numFmtId="0" fontId="14" fillId="0" borderId="89" xfId="64" applyFont="1" applyBorder="1">
      <alignment horizontal="center" vertical="center"/>
      <protection/>
    </xf>
    <xf numFmtId="0" fontId="14" fillId="0" borderId="87" xfId="64" applyFont="1" applyBorder="1">
      <alignment horizontal="center" vertical="center"/>
      <protection/>
    </xf>
    <xf numFmtId="0" fontId="14" fillId="0" borderId="90" xfId="64" applyFont="1" applyBorder="1">
      <alignment horizontal="center" vertical="center"/>
      <protection/>
    </xf>
    <xf numFmtId="0" fontId="14" fillId="0" borderId="73" xfId="64" applyFont="1" applyBorder="1">
      <alignment horizontal="center" vertical="center"/>
      <protection/>
    </xf>
    <xf numFmtId="0" fontId="10" fillId="0" borderId="91" xfId="53" applyFont="1" applyBorder="1" applyAlignment="1" applyProtection="1">
      <alignment horizontal="left" vertical="center" indent="1"/>
      <protection locked="0"/>
    </xf>
    <xf numFmtId="0" fontId="14" fillId="0" borderId="92" xfId="64" applyFont="1" applyBorder="1">
      <alignment horizontal="center" vertical="center"/>
      <protection/>
    </xf>
    <xf numFmtId="0" fontId="17" fillId="34" borderId="86" xfId="39" applyFont="1" applyFill="1" applyBorder="1" applyAlignment="1" applyProtection="1">
      <alignment horizontal="center" vertical="center" wrapText="1"/>
      <protection locked="0"/>
    </xf>
    <xf numFmtId="0" fontId="10" fillId="34" borderId="73" xfId="53" applyFont="1" applyFill="1" applyBorder="1" applyAlignment="1" applyProtection="1">
      <alignment horizontal="left" vertical="center" indent="1"/>
      <protection locked="0"/>
    </xf>
    <xf numFmtId="0" fontId="14" fillId="34" borderId="87" xfId="64" applyFont="1" applyFill="1" applyBorder="1" applyProtection="1">
      <alignment horizontal="center" vertical="center"/>
      <protection locked="0"/>
    </xf>
    <xf numFmtId="0" fontId="14" fillId="34" borderId="87" xfId="64" applyFont="1" applyFill="1" applyBorder="1">
      <alignment horizontal="center" vertical="center"/>
      <protection/>
    </xf>
    <xf numFmtId="0" fontId="14" fillId="34" borderId="73" xfId="64" applyFont="1" applyFill="1" applyBorder="1" applyProtection="1">
      <alignment horizontal="center" vertical="center"/>
      <protection locked="0"/>
    </xf>
    <xf numFmtId="0" fontId="14" fillId="34" borderId="89" xfId="64" applyFont="1" applyFill="1" applyBorder="1" applyProtection="1">
      <alignment horizontal="center" vertical="center"/>
      <protection hidden="1"/>
    </xf>
    <xf numFmtId="0" fontId="14" fillId="34" borderId="73" xfId="64" applyFont="1" applyFill="1" applyBorder="1" applyProtection="1">
      <alignment horizontal="center" vertical="center"/>
      <protection hidden="1"/>
    </xf>
    <xf numFmtId="0" fontId="14" fillId="34" borderId="89" xfId="64" applyFont="1" applyFill="1" applyBorder="1">
      <alignment horizontal="center" vertical="center"/>
      <protection/>
    </xf>
    <xf numFmtId="0" fontId="14" fillId="34" borderId="92" xfId="64" applyFont="1" applyFill="1" applyBorder="1">
      <alignment horizontal="center" vertical="center"/>
      <protection/>
    </xf>
    <xf numFmtId="0" fontId="14" fillId="34" borderId="73" xfId="64" applyFont="1" applyFill="1" applyBorder="1">
      <alignment horizontal="center" vertical="center"/>
      <protection/>
    </xf>
    <xf numFmtId="0" fontId="10" fillId="34" borderId="91" xfId="53" applyFont="1" applyFill="1" applyBorder="1" applyAlignment="1" applyProtection="1">
      <alignment horizontal="left" vertical="center" indent="1"/>
      <protection locked="0"/>
    </xf>
    <xf numFmtId="0" fontId="19" fillId="35" borderId="93" xfId="63" applyFont="1" applyFill="1" applyBorder="1">
      <alignment vertical="center"/>
      <protection/>
    </xf>
    <xf numFmtId="0" fontId="16" fillId="0" borderId="94" xfId="62" applyFont="1" applyBorder="1" applyProtection="1">
      <alignment horizontal="center" vertical="center"/>
      <protection hidden="1"/>
    </xf>
    <xf numFmtId="0" fontId="16" fillId="0" borderId="95" xfId="62" applyFont="1" applyBorder="1" applyProtection="1">
      <alignment horizontal="center" vertical="center"/>
      <protection hidden="1"/>
    </xf>
    <xf numFmtId="0" fontId="16" fillId="0" borderId="96" xfId="62" applyFont="1" applyBorder="1" applyProtection="1">
      <alignment horizontal="center" vertical="center"/>
      <protection hidden="1"/>
    </xf>
    <xf numFmtId="0" fontId="10" fillId="0" borderId="97" xfId="53" applyFont="1" applyBorder="1" applyAlignment="1">
      <alignment horizontal="left" vertical="center" indent="1"/>
      <protection/>
    </xf>
    <xf numFmtId="0" fontId="21" fillId="0" borderId="0" xfId="53" applyFont="1" applyAlignment="1">
      <alignment horizontal="left" vertical="top"/>
      <protection/>
    </xf>
    <xf numFmtId="0" fontId="10" fillId="0" borderId="0" xfId="53" applyFont="1">
      <alignment/>
      <protection/>
    </xf>
    <xf numFmtId="0" fontId="20" fillId="0" borderId="0" xfId="39" applyFont="1" applyBorder="1" applyAlignment="1">
      <alignment horizontal="center" vertical="center"/>
      <protection/>
    </xf>
    <xf numFmtId="0" fontId="10" fillId="0" borderId="98" xfId="53" applyFont="1" applyBorder="1" applyProtection="1">
      <alignment/>
      <protection locked="0"/>
    </xf>
    <xf numFmtId="0" fontId="10" fillId="0" borderId="99" xfId="53" applyFont="1" applyBorder="1" applyProtection="1">
      <alignment/>
      <protection locked="0"/>
    </xf>
    <xf numFmtId="0" fontId="10" fillId="0" borderId="0" xfId="53" applyFont="1" applyBorder="1">
      <alignment/>
      <protection/>
    </xf>
    <xf numFmtId="0" fontId="0" fillId="0" borderId="0" xfId="53" applyFont="1" applyBorder="1">
      <alignment/>
      <protection/>
    </xf>
    <xf numFmtId="0" fontId="9" fillId="0" borderId="0" xfId="53" applyFont="1">
      <alignment/>
      <protection/>
    </xf>
    <xf numFmtId="0" fontId="15" fillId="0" borderId="66" xfId="49" applyFont="1" applyBorder="1" applyAlignment="1">
      <alignment horizontal="center" vertical="center"/>
      <protection/>
    </xf>
    <xf numFmtId="0" fontId="10" fillId="0" borderId="98" xfId="0" applyFont="1" applyBorder="1" applyAlignment="1" applyProtection="1">
      <alignment/>
      <protection locked="0"/>
    </xf>
    <xf numFmtId="0" fontId="15" fillId="0" borderId="66" xfId="49" applyFont="1" applyFill="1" applyBorder="1" applyAlignment="1">
      <alignment horizontal="center" vertical="center"/>
      <protection/>
    </xf>
    <xf numFmtId="0" fontId="15" fillId="0" borderId="46" xfId="49" applyFont="1" applyBorder="1" applyAlignment="1">
      <alignment horizontal="center" vertical="center"/>
      <protection/>
    </xf>
    <xf numFmtId="0" fontId="27" fillId="0" borderId="0" xfId="49" applyFont="1" applyAlignment="1">
      <alignment horizontal="center"/>
      <protection/>
    </xf>
    <xf numFmtId="0" fontId="16" fillId="0" borderId="0" xfId="49" applyFont="1" applyAlignment="1">
      <alignment horizontal="center"/>
      <protection/>
    </xf>
    <xf numFmtId="0" fontId="14" fillId="0" borderId="0" xfId="49" applyFont="1" applyAlignment="1">
      <alignment horizontal="center"/>
      <protection/>
    </xf>
    <xf numFmtId="14" fontId="29" fillId="0" borderId="0" xfId="54" applyNumberFormat="1" applyFont="1" applyFill="1" applyAlignment="1">
      <alignment horizontal="center"/>
      <protection/>
    </xf>
    <xf numFmtId="0" fontId="27" fillId="0" borderId="0" xfId="54" applyFont="1" applyFill="1" applyAlignment="1">
      <alignment horizontal="center"/>
      <protection/>
    </xf>
    <xf numFmtId="0" fontId="28" fillId="0" borderId="0" xfId="54" applyFont="1" applyFill="1" applyAlignment="1">
      <alignment horizontal="center"/>
      <protection/>
    </xf>
    <xf numFmtId="0" fontId="13" fillId="2" borderId="100" xfId="0" applyFont="1" applyFill="1" applyBorder="1" applyAlignment="1" applyProtection="1">
      <alignment horizontal="left" vertical="center"/>
      <protection hidden="1"/>
    </xf>
    <xf numFmtId="0" fontId="13" fillId="2" borderId="39" xfId="0" applyFont="1" applyFill="1" applyBorder="1" applyAlignment="1" applyProtection="1">
      <alignment horizontal="left" vertical="center"/>
      <protection hidden="1"/>
    </xf>
    <xf numFmtId="0" fontId="16" fillId="0" borderId="49" xfId="0" applyFont="1" applyBorder="1" applyAlignment="1" applyProtection="1">
      <alignment horizontal="left" vertical="center"/>
      <protection locked="0"/>
    </xf>
    <xf numFmtId="0" fontId="16" fillId="0" borderId="56" xfId="0" applyFont="1" applyBorder="1" applyAlignment="1" applyProtection="1">
      <alignment horizontal="left" vertical="center"/>
      <protection locked="0"/>
    </xf>
    <xf numFmtId="0" fontId="16" fillId="0" borderId="101" xfId="0" applyFont="1" applyBorder="1" applyAlignment="1" applyProtection="1">
      <alignment horizontal="left" vertical="center"/>
      <protection locked="0"/>
    </xf>
    <xf numFmtId="0" fontId="10" fillId="0" borderId="49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10" fillId="0" borderId="49" xfId="0" applyFont="1" applyBorder="1" applyAlignment="1" applyProtection="1">
      <alignment horizontal="left" vertical="center"/>
      <protection locked="0"/>
    </xf>
    <xf numFmtId="0" fontId="10" fillId="0" borderId="51" xfId="0" applyFont="1" applyBorder="1" applyAlignment="1" applyProtection="1">
      <alignment horizontal="left" vertical="center"/>
      <protection locked="0"/>
    </xf>
    <xf numFmtId="0" fontId="22" fillId="0" borderId="53" xfId="66" applyFont="1" applyBorder="1" applyAlignment="1" applyProtection="1">
      <alignment horizontal="left" vertical="center"/>
      <protection locked="0"/>
    </xf>
    <xf numFmtId="0" fontId="22" fillId="0" borderId="67" xfId="66" applyFont="1" applyBorder="1" applyAlignment="1" applyProtection="1">
      <alignment horizontal="left" vertical="center"/>
      <protection locked="0"/>
    </xf>
    <xf numFmtId="0" fontId="22" fillId="0" borderId="102" xfId="66" applyFont="1" applyBorder="1" applyAlignment="1" applyProtection="1">
      <alignment horizontal="left" vertical="center"/>
      <protection locked="0"/>
    </xf>
    <xf numFmtId="0" fontId="17" fillId="0" borderId="103" xfId="39" applyFont="1" applyBorder="1" applyAlignment="1">
      <alignment horizontal="center" vertical="center"/>
      <protection/>
    </xf>
    <xf numFmtId="0" fontId="17" fillId="0" borderId="104" xfId="39" applyFont="1" applyBorder="1" applyAlignment="1">
      <alignment horizontal="center" vertical="center"/>
      <protection/>
    </xf>
    <xf numFmtId="0" fontId="17" fillId="0" borderId="105" xfId="39" applyFont="1" applyBorder="1" applyAlignment="1">
      <alignment horizontal="center" vertical="center"/>
      <protection/>
    </xf>
    <xf numFmtId="0" fontId="17" fillId="0" borderId="106" xfId="39" applyFont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13" fillId="0" borderId="48" xfId="63" applyFont="1" applyBorder="1" applyAlignment="1">
      <alignment horizontal="center" vertical="center"/>
      <protection/>
    </xf>
    <xf numFmtId="0" fontId="15" fillId="0" borderId="107" xfId="0" applyFont="1" applyBorder="1" applyAlignment="1" applyProtection="1">
      <alignment horizontal="left" vertical="center"/>
      <protection/>
    </xf>
    <xf numFmtId="0" fontId="15" fillId="0" borderId="36" xfId="0" applyFont="1" applyBorder="1" applyAlignment="1" applyProtection="1">
      <alignment horizontal="left" vertical="center"/>
      <protection/>
    </xf>
    <xf numFmtId="0" fontId="15" fillId="0" borderId="108" xfId="0" applyFont="1" applyBorder="1" applyAlignment="1" applyProtection="1">
      <alignment horizontal="left" vertical="center"/>
      <protection/>
    </xf>
    <xf numFmtId="0" fontId="10" fillId="0" borderId="107" xfId="0" applyFont="1" applyBorder="1" applyAlignment="1" applyProtection="1">
      <alignment horizontal="center" vertical="center"/>
      <protection/>
    </xf>
    <xf numFmtId="0" fontId="10" fillId="0" borderId="108" xfId="0" applyFont="1" applyBorder="1" applyAlignment="1" applyProtection="1">
      <alignment horizontal="center" vertical="center"/>
      <protection/>
    </xf>
    <xf numFmtId="0" fontId="15" fillId="0" borderId="109" xfId="0" applyFont="1" applyBorder="1" applyAlignment="1" applyProtection="1">
      <alignment horizontal="left" vertical="center"/>
      <protection/>
    </xf>
    <xf numFmtId="0" fontId="16" fillId="0" borderId="110" xfId="66" applyFont="1" applyBorder="1" applyAlignment="1" applyProtection="1">
      <alignment horizontal="left" vertical="center"/>
      <protection locked="0"/>
    </xf>
    <xf numFmtId="0" fontId="16" fillId="0" borderId="23" xfId="66" applyFont="1" applyBorder="1" applyAlignment="1" applyProtection="1">
      <alignment horizontal="left" vertical="center"/>
      <protection locked="0"/>
    </xf>
    <xf numFmtId="0" fontId="16" fillId="0" borderId="111" xfId="66" applyFont="1" applyBorder="1" applyAlignment="1" applyProtection="1">
      <alignment horizontal="left" vertical="center"/>
      <protection locked="0"/>
    </xf>
    <xf numFmtId="0" fontId="10" fillId="0" borderId="110" xfId="0" applyFont="1" applyBorder="1" applyAlignment="1">
      <alignment horizontal="center" vertical="center"/>
    </xf>
    <xf numFmtId="0" fontId="10" fillId="0" borderId="111" xfId="0" applyFont="1" applyBorder="1" applyAlignment="1">
      <alignment horizontal="center" vertical="center"/>
    </xf>
    <xf numFmtId="49" fontId="10" fillId="0" borderId="110" xfId="0" applyNumberFormat="1" applyFont="1" applyBorder="1" applyAlignment="1" applyProtection="1">
      <alignment horizontal="left" vertical="center"/>
      <protection locked="0"/>
    </xf>
    <xf numFmtId="49" fontId="10" fillId="0" borderId="112" xfId="0" applyNumberFormat="1" applyFont="1" applyBorder="1" applyAlignment="1" applyProtection="1">
      <alignment horizontal="left" vertical="center"/>
      <protection locked="0"/>
    </xf>
    <xf numFmtId="0" fontId="13" fillId="0" borderId="77" xfId="63" applyFont="1" applyBorder="1" applyAlignment="1">
      <alignment horizontal="center" vertical="center"/>
      <protection/>
    </xf>
    <xf numFmtId="0" fontId="15" fillId="0" borderId="113" xfId="53" applyFont="1" applyBorder="1" applyAlignment="1" applyProtection="1">
      <alignment horizontal="left" vertical="center"/>
      <protection/>
    </xf>
    <xf numFmtId="0" fontId="10" fillId="0" borderId="113" xfId="53" applyFont="1" applyBorder="1" applyAlignment="1" applyProtection="1">
      <alignment horizontal="center" vertical="center"/>
      <protection/>
    </xf>
    <xf numFmtId="0" fontId="15" fillId="0" borderId="114" xfId="53" applyFont="1" applyBorder="1" applyAlignment="1" applyProtection="1">
      <alignment horizontal="left" vertical="center"/>
      <protection/>
    </xf>
    <xf numFmtId="0" fontId="16" fillId="0" borderId="115" xfId="66" applyFont="1" applyBorder="1" applyAlignment="1" applyProtection="1">
      <alignment horizontal="left" vertical="center"/>
      <protection locked="0"/>
    </xf>
    <xf numFmtId="0" fontId="10" fillId="0" borderId="115" xfId="53" applyFont="1" applyBorder="1" applyAlignment="1">
      <alignment horizontal="center" vertical="center"/>
      <protection/>
    </xf>
    <xf numFmtId="49" fontId="10" fillId="0" borderId="116" xfId="53" applyNumberFormat="1" applyFont="1" applyBorder="1" applyAlignment="1" applyProtection="1">
      <alignment horizontal="left" vertical="center"/>
      <protection locked="0"/>
    </xf>
    <xf numFmtId="0" fontId="10" fillId="0" borderId="117" xfId="53" applyFont="1" applyBorder="1" applyAlignment="1" applyProtection="1">
      <alignment horizontal="left" vertical="center"/>
      <protection locked="0"/>
    </xf>
    <xf numFmtId="0" fontId="22" fillId="0" borderId="118" xfId="66" applyFont="1" applyBorder="1" applyAlignment="1" applyProtection="1">
      <alignment horizontal="left" vertical="center"/>
      <protection locked="0"/>
    </xf>
    <xf numFmtId="0" fontId="17" fillId="0" borderId="119" xfId="39" applyFont="1" applyBorder="1" applyAlignment="1">
      <alignment horizontal="center" vertical="center"/>
      <protection/>
    </xf>
    <xf numFmtId="0" fontId="17" fillId="0" borderId="120" xfId="39" applyFont="1" applyBorder="1" applyAlignment="1">
      <alignment horizontal="center" vertical="center"/>
      <protection/>
    </xf>
    <xf numFmtId="0" fontId="18" fillId="0" borderId="83" xfId="39" applyFont="1" applyBorder="1" applyAlignment="1">
      <alignment horizontal="center" vertical="center"/>
      <protection/>
    </xf>
    <xf numFmtId="0" fontId="13" fillId="35" borderId="97" xfId="53" applyFont="1" applyFill="1" applyBorder="1" applyAlignment="1" applyProtection="1">
      <alignment horizontal="left" vertical="center"/>
      <protection hidden="1"/>
    </xf>
    <xf numFmtId="0" fontId="16" fillId="0" borderId="121" xfId="53" applyFont="1" applyBorder="1" applyAlignment="1" applyProtection="1">
      <alignment horizontal="left" vertical="center"/>
      <protection locked="0"/>
    </xf>
    <xf numFmtId="0" fontId="10" fillId="0" borderId="121" xfId="53" applyFont="1" applyBorder="1" applyAlignment="1">
      <alignment horizontal="center" vertical="center"/>
      <protection/>
    </xf>
    <xf numFmtId="0" fontId="17" fillId="36" borderId="21" xfId="39" applyFont="1" applyFill="1" applyBorder="1" applyAlignment="1" applyProtection="1">
      <alignment horizontal="center" vertical="center" wrapText="1"/>
      <protection locked="0"/>
    </xf>
    <xf numFmtId="0" fontId="10" fillId="36" borderId="12" xfId="0" applyFont="1" applyFill="1" applyBorder="1" applyAlignment="1" applyProtection="1">
      <alignment horizontal="left" vertical="center" indent="1"/>
      <protection locked="0"/>
    </xf>
    <xf numFmtId="0" fontId="14" fillId="36" borderId="22" xfId="64" applyFont="1" applyFill="1" applyBorder="1" applyProtection="1">
      <alignment horizontal="center" vertical="center"/>
      <protection locked="0"/>
    </xf>
    <xf numFmtId="0" fontId="14" fillId="36" borderId="22" xfId="64" applyFont="1" applyFill="1" applyBorder="1">
      <alignment horizontal="center" vertical="center"/>
      <protection/>
    </xf>
    <xf numFmtId="0" fontId="14" fillId="36" borderId="12" xfId="64" applyFont="1" applyFill="1" applyBorder="1" applyProtection="1">
      <alignment horizontal="center" vertical="center"/>
      <protection locked="0"/>
    </xf>
    <xf numFmtId="0" fontId="14" fillId="36" borderId="24" xfId="64" applyFont="1" applyFill="1" applyBorder="1" applyProtection="1">
      <alignment horizontal="center" vertical="center"/>
      <protection hidden="1"/>
    </xf>
    <xf numFmtId="0" fontId="14" fillId="36" borderId="12" xfId="64" applyFont="1" applyFill="1" applyBorder="1" applyProtection="1">
      <alignment horizontal="center" vertical="center"/>
      <protection hidden="1"/>
    </xf>
    <xf numFmtId="0" fontId="14" fillId="36" borderId="24" xfId="64" applyFont="1" applyFill="1" applyBorder="1">
      <alignment horizontal="center" vertical="center"/>
      <protection/>
    </xf>
    <xf numFmtId="0" fontId="14" fillId="36" borderId="30" xfId="64" applyFont="1" applyFill="1" applyBorder="1">
      <alignment horizontal="center" vertical="center"/>
      <protection/>
    </xf>
    <xf numFmtId="0" fontId="14" fillId="36" borderId="12" xfId="64" applyFont="1" applyFill="1" applyBorder="1">
      <alignment horizontal="center" vertical="center"/>
      <protection/>
    </xf>
    <xf numFmtId="0" fontId="10" fillId="36" borderId="35" xfId="0" applyFont="1" applyFill="1" applyBorder="1" applyAlignment="1" applyProtection="1">
      <alignment horizontal="left" vertical="center" indent="1"/>
      <protection locked="0"/>
    </xf>
    <xf numFmtId="0" fontId="19" fillId="37" borderId="25" xfId="63" applyFont="1" applyFill="1" applyBorder="1">
      <alignment vertical="center"/>
      <protection/>
    </xf>
    <xf numFmtId="0" fontId="13" fillId="37" borderId="100" xfId="0" applyFont="1" applyFill="1" applyBorder="1" applyAlignment="1" applyProtection="1">
      <alignment horizontal="left" vertical="center"/>
      <protection hidden="1"/>
    </xf>
    <xf numFmtId="0" fontId="13" fillId="37" borderId="39" xfId="0" applyFont="1" applyFill="1" applyBorder="1" applyAlignment="1" applyProtection="1">
      <alignment horizontal="left" vertical="center"/>
      <protection hidden="1"/>
    </xf>
    <xf numFmtId="0" fontId="16" fillId="0" borderId="122" xfId="66" applyFont="1" applyBorder="1" applyAlignment="1" applyProtection="1">
      <alignment horizontal="left" vertical="center"/>
      <protection locked="0"/>
    </xf>
    <xf numFmtId="0" fontId="16" fillId="0" borderId="123" xfId="66" applyFont="1" applyBorder="1" applyAlignment="1" applyProtection="1">
      <alignment horizontal="left" vertical="center"/>
      <protection locked="0"/>
    </xf>
    <xf numFmtId="0" fontId="16" fillId="0" borderId="22" xfId="66" applyFont="1" applyBorder="1" applyAlignment="1" applyProtection="1">
      <alignment horizontal="left" vertical="center"/>
      <protection locked="0"/>
    </xf>
    <xf numFmtId="0" fontId="16" fillId="0" borderId="12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měny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normální 4" xfId="51"/>
    <cellStyle name="Normální 5" xfId="52"/>
    <cellStyle name="normální 6" xfId="53"/>
    <cellStyle name="normální_Vysledek KP-A,B-2005-06 2" xfId="54"/>
    <cellStyle name="Poznámka" xfId="55"/>
    <cellStyle name="Percent" xfId="56"/>
    <cellStyle name="Propojená buňka" xfId="57"/>
    <cellStyle name="Roman EE 12 Normál" xfId="58"/>
    <cellStyle name="Followed Hyperlink" xfId="59"/>
    <cellStyle name="Správně" xfId="60"/>
    <cellStyle name="Text upozornění" xfId="61"/>
    <cellStyle name="Universe EE 12 bcentr" xfId="62"/>
    <cellStyle name="Universe EE 12 bold" xfId="63"/>
    <cellStyle name="Universe EE 12 centr." xfId="64"/>
    <cellStyle name="Universe EE 12 norm." xfId="65"/>
    <cellStyle name="Universe EE 9 centr.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k\Downloads\Karlovy_Vary_do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V - Jupiter B"/>
      <sheetName val="KV - Doubravka B"/>
      <sheetName val="KV - Chrást"/>
      <sheetName val="k tisk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7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57" customWidth="1"/>
    <col min="2" max="2" width="4.75390625" style="57" customWidth="1"/>
    <col min="3" max="3" width="26.875" style="57" customWidth="1"/>
    <col min="4" max="4" width="8.625" style="57" customWidth="1"/>
    <col min="5" max="7" width="7.625" style="57" customWidth="1"/>
    <col min="8" max="13" width="8.75390625" style="57" customWidth="1"/>
    <col min="14" max="14" width="7.625" style="57" customWidth="1"/>
    <col min="15" max="15" width="3.75390625" style="57" customWidth="1"/>
    <col min="16" max="16384" width="9.125" style="57" customWidth="1"/>
  </cols>
  <sheetData>
    <row r="1" ht="9.75" customHeight="1"/>
    <row r="2" spans="2:14" ht="25.5" customHeight="1">
      <c r="B2" s="194" t="s">
        <v>84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</row>
    <row r="3" spans="2:14" ht="18.75" customHeight="1">
      <c r="B3" s="195" t="s">
        <v>369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</row>
    <row r="4" spans="2:14" ht="13.5" customHeight="1" thickBot="1"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2:14" ht="23.25" customHeight="1" thickBot="1">
      <c r="B5" s="61"/>
      <c r="C5" s="62" t="s">
        <v>32</v>
      </c>
      <c r="D5" s="68" t="s">
        <v>46</v>
      </c>
      <c r="E5" s="71" t="s">
        <v>33</v>
      </c>
      <c r="F5" s="71" t="s">
        <v>34</v>
      </c>
      <c r="G5" s="72" t="s">
        <v>35</v>
      </c>
      <c r="H5" s="63" t="s">
        <v>40</v>
      </c>
      <c r="I5" s="64" t="s">
        <v>41</v>
      </c>
      <c r="J5" s="64" t="s">
        <v>42</v>
      </c>
      <c r="K5" s="64" t="s">
        <v>43</v>
      </c>
      <c r="L5" s="64" t="s">
        <v>44</v>
      </c>
      <c r="M5" s="65" t="s">
        <v>45</v>
      </c>
      <c r="N5" s="60" t="s">
        <v>36</v>
      </c>
    </row>
    <row r="6" spans="2:14" ht="23.25" customHeight="1">
      <c r="B6" s="66" t="s">
        <v>27</v>
      </c>
      <c r="C6" s="58" t="s">
        <v>30</v>
      </c>
      <c r="D6" s="69">
        <v>7</v>
      </c>
      <c r="E6" s="73">
        <v>5</v>
      </c>
      <c r="F6" s="74">
        <v>1</v>
      </c>
      <c r="G6" s="75">
        <v>1</v>
      </c>
      <c r="H6" s="80">
        <f>'1.k.JuA_ChlA'!R18+'1.k.JuA_JuB'!R18+'1.k.JuA_KV'!R18+'2.k.JuA_Chra'!R18+'2.k.DouB_JuA'!S18+'2.k.Kla_JuA'!S18+'3.k.Sla_JuA'!S18</f>
        <v>38</v>
      </c>
      <c r="I6" s="81">
        <f>'1.k.JuA_ChlA'!S18+'1.k.JuA_JuB'!S18+'1.k.JuA_KV'!S18+'2.k.JuA_Chra'!S18+'2.k.DouB_JuA'!R18+'2.k.Kla_JuA'!R18+'3.k.Sla_JuA'!R18</f>
        <v>17</v>
      </c>
      <c r="J6" s="82">
        <f>'1.k.JuA_ChlA'!P18+'1.k.JuA_JuB'!P18+'1.k.JuA_KV'!P18+'2.k.JuA_Chra'!P18+'2.k.DouB_JuA'!Q18+'2.k.Kla_JuA'!Q18+'3.k.Sla_JuA'!Q18</f>
        <v>79</v>
      </c>
      <c r="K6" s="81">
        <f>'1.k.JuA_ChlA'!Q18+'1.k.JuA_JuB'!Q18+'1.k.JuA_KV'!Q18+'2.k.JuA_Chra'!Q18+'2.k.DouB_JuA'!P18+'2.k.Kla_JuA'!P18+'3.k.Sla_JuA'!P18</f>
        <v>47</v>
      </c>
      <c r="L6" s="82">
        <f>'1.k.JuA_ChlA'!N18+'1.k.JuA_JuB'!N18+'1.k.JuA_KV'!N18+'2.k.JuA_Chra'!N18+'2.k.DouB_JuA'!O18+'2.k.Kla_JuA'!O18+'3.k.Sla_JuA'!O18</f>
        <v>2316</v>
      </c>
      <c r="M6" s="83">
        <f>'1.k.JuA_ChlA'!O18+'1.k.JuA_JuB'!O18+'1.k.JuA_KV'!O18+'2.k.JuA_Chra'!O18+'2.k.DouB_JuA'!N18+'2.k.Kla_JuA'!N18+'3.k.Sla_JuA'!N18</f>
        <v>2134</v>
      </c>
      <c r="N6" s="84">
        <f aca="true" t="shared" si="0" ref="N6:N13">E6*3+F6*2+G6*1</f>
        <v>18</v>
      </c>
    </row>
    <row r="7" spans="2:14" ht="23.25" customHeight="1">
      <c r="B7" s="66" t="s">
        <v>37</v>
      </c>
      <c r="C7" s="58" t="s">
        <v>89</v>
      </c>
      <c r="D7" s="69">
        <v>7</v>
      </c>
      <c r="E7" s="73">
        <v>5</v>
      </c>
      <c r="F7" s="88">
        <v>1</v>
      </c>
      <c r="G7" s="75">
        <v>1</v>
      </c>
      <c r="H7" s="80">
        <f>'1.k.ChlA_Kla'!R18+'1.k.JuB_ChlA'!S18+'1.k.JuA_ChlA'!S18+'2.k.ChlA_KV'!R18+'2.k.ChlA_Chra'!R18+'2.k.ChlA_DouB'!R18+'3.k.Sla_ChlA'!S18</f>
        <v>38</v>
      </c>
      <c r="I7" s="89">
        <f>'1.k.ChlA_Kla'!S18+'1.k.JuB_ChlA'!R18+'1.k.JuA_ChlA'!R18+'2.k.ChlA_KV'!S18+'2.k.ChlA_Chra'!S18+'2.k.ChlA_DouB'!S18+'3.k.Sla_ChlA'!R18</f>
        <v>18</v>
      </c>
      <c r="J7" s="82">
        <f>'1.k.ChlA_Kla'!P18+'1.k.JuB_ChlA'!Q18+'1.k.JuA_ChlA'!Q18+'2.k.ChlA_KV'!P18+'2.k.ChlA_Chra'!P18+'2.k.ChlA_DouB'!P18+'3.k.Sla_ChlA'!Q18</f>
        <v>80</v>
      </c>
      <c r="K7" s="89">
        <f>'1.k.ChlA_Kla'!Q18+'1.k.JuB_ChlA'!P18+'1.k.JuA_ChlA'!P18+'2.k.ChlA_KV'!Q18+'2.k.ChlA_Chra'!Q18+'2.k.ChlA_DouB'!Q18+'3.k.Sla_ChlA'!P18</f>
        <v>45</v>
      </c>
      <c r="L7" s="82">
        <f>'1.k.ChlA_Kla'!N18+'1.k.JuB_ChlA'!O18+'1.k.JuA_ChlA'!O18+'2.k.ChlA_KV'!N18+'2.k.ChlA_Chra'!N18+'2.k.ChlA_DouB'!N18+'3.k.Sla_ChlA'!O18</f>
        <v>2240</v>
      </c>
      <c r="M7" s="90">
        <f>'1.k.ChlA_Kla'!O18+'1.k.JuB_ChlA'!N18+'1.k.JuA_ChlA'!N18+'2.k.ChlA_KV'!O18+'2.k.ChlA_Chra'!O18+'2.k.ChlA_DouB'!O18+'3.k.Sla_ChlA'!N18</f>
        <v>2018</v>
      </c>
      <c r="N7" s="84">
        <f t="shared" si="0"/>
        <v>18</v>
      </c>
    </row>
    <row r="8" spans="2:14" ht="23.25" customHeight="1">
      <c r="B8" s="66" t="s">
        <v>38</v>
      </c>
      <c r="C8" s="58" t="s">
        <v>82</v>
      </c>
      <c r="D8" s="69">
        <v>7</v>
      </c>
      <c r="E8" s="73">
        <v>5</v>
      </c>
      <c r="F8" s="88">
        <v>0</v>
      </c>
      <c r="G8" s="75">
        <v>2</v>
      </c>
      <c r="H8" s="80">
        <f>'1.k.Chra_Kla'!R18+'1.k.Chra_DouB'!R18+'1.k.Chra_JuB'!R18+'2.k.JuA_Chra'!S18+'2.k.Chra_Sla'!R18+'2.k.ChlA_Chra'!S18+'3.k.KV_Chra'!S18</f>
        <v>38</v>
      </c>
      <c r="I8" s="89">
        <f>'1.k.Chra_Kla'!S18+'1.k.Chra_DouB'!S18+'1.k.Chra_JuB'!S18+'2.k.JuA_Chra'!R18+'2.k.Chra_Sla'!S18+'2.k.ChlA_Chra'!R18+'3.k.KV_Chra'!R18</f>
        <v>16</v>
      </c>
      <c r="J8" s="82">
        <f>'1.k.Chra_Kla'!P18+'1.k.Chra_DouB'!P18+'1.k.Chra_JuB'!P18+'2.k.JuA_Chra'!Q18+'2.k.Chra_Sla'!P18+'2.k.ChlA_Chra'!Q18+'3.k.KV_Chra'!Q18</f>
        <v>81</v>
      </c>
      <c r="K8" s="89">
        <f>'1.k.Chra_Kla'!Q18+'1.k.Chra_DouB'!Q18+'1.k.Chra_JuB'!Q18+'2.k.JuA_Chra'!P18+'2.k.Chra_Sla'!Q18+'2.k.ChlA_Chra'!P18+'3.k.KV_Chra'!P18</f>
        <v>43</v>
      </c>
      <c r="L8" s="82">
        <f>'1.k.Chra_Kla'!N18+'1.k.Chra_DouB'!N18+'1.k.Chra_JuB'!N18+'2.k.JuA_Chra'!O18+'2.k.Chra_Sla'!N18+'2.k.ChlA_Chra'!O18+'3.k.KV_Chra'!O18</f>
        <v>2331</v>
      </c>
      <c r="M8" s="90">
        <f>'1.k.Chra_Kla'!O18+'1.k.Chra_DouB'!O18+'1.k.Chra_JuB'!O18+'2.k.JuA_Chra'!N18+'2.k.Chra_Sla'!O18+'2.k.ChlA_Chra'!N18+'3.k.KV_Chra'!N18</f>
        <v>2009</v>
      </c>
      <c r="N8" s="84">
        <f t="shared" si="0"/>
        <v>17</v>
      </c>
    </row>
    <row r="9" spans="2:14" ht="23.25" customHeight="1">
      <c r="B9" s="66" t="s">
        <v>39</v>
      </c>
      <c r="C9" s="58" t="s">
        <v>86</v>
      </c>
      <c r="D9" s="69">
        <v>7</v>
      </c>
      <c r="E9" s="73">
        <v>4</v>
      </c>
      <c r="F9" s="88">
        <v>0</v>
      </c>
      <c r="G9" s="75">
        <v>3</v>
      </c>
      <c r="H9" s="110">
        <f>'1.k.DouB_Sla'!R18+'1.k.DouB_Kla'!R18+'1.k.Chra_DouB'!S18+'2.k.JuB_DouB'!S18+'2.k.DouB_JuA'!R18+'2.k.ChlA_DouB'!S18+'3.k.KV_DouB'!S18</f>
        <v>31</v>
      </c>
      <c r="I9" s="112">
        <f>'1.k.DouB_Sla'!S18+'1.k.DouB_Kla'!S18+'1.k.Chra_DouB'!R18+'2.k.JuB_DouB'!R18+'2.k.DouB_JuA'!S18+'2.k.ChlA_DouB'!R18+'3.k.KV_DouB'!R18</f>
        <v>24</v>
      </c>
      <c r="J9" s="114">
        <f>'1.k.DouB_Sla'!P18+'1.k.DouB_Kla'!P18+'1.k.Chra_DouB'!Q18+'2.k.JuB_DouB'!Q18+'2.k.DouB_JuA'!P18+'2.k.ChlA_DouB'!Q18+'3.k.KV_DouB'!Q18</f>
        <v>71</v>
      </c>
      <c r="K9" s="112">
        <f>'1.k.DouB_Sla'!Q18+'1.k.DouB_Kla'!Q18+'1.k.Chra_DouB'!P18+'2.k.JuB_DouB'!P18+'2.k.DouB_JuA'!Q18+'2.k.ChlA_DouB'!P18+'3.k.KV_DouB'!P18</f>
        <v>55</v>
      </c>
      <c r="L9" s="114">
        <f>'1.k.DouB_Sla'!N18+'1.k.DouB_Kla'!N18+'1.k.Chra_DouB'!O18+'2.k.JuB_DouB'!O18+'2.k.DouB_JuA'!N18+'2.k.ChlA_DouB'!O18+'3.k.KV_DouB'!O18</f>
        <v>2271</v>
      </c>
      <c r="M9" s="116">
        <f>'1.k.DouB_Sla'!O18+'1.k.DouB_Kla'!O18+'1.k.Chra_DouB'!N18+'2.k.JuB_DouB'!N18+'2.k.DouB_JuA'!O18+'2.k.ChlA_DouB'!N18+'3.k.KV_DouB'!N18</f>
        <v>2197</v>
      </c>
      <c r="N9" s="84">
        <f t="shared" si="0"/>
        <v>15</v>
      </c>
    </row>
    <row r="10" spans="2:14" ht="23.25" customHeight="1">
      <c r="B10" s="66" t="s">
        <v>83</v>
      </c>
      <c r="C10" s="58" t="s">
        <v>88</v>
      </c>
      <c r="D10" s="69">
        <v>7</v>
      </c>
      <c r="E10" s="73">
        <v>4</v>
      </c>
      <c r="F10" s="76">
        <v>0</v>
      </c>
      <c r="G10" s="75">
        <v>3</v>
      </c>
      <c r="H10" s="80">
        <f>'1.k.Sla_KV'!S18+'1.k.JuA_KV'!S18+'2.k.ChlA_KV'!S18+'2.k.Kla_KV'!S18+'3.k.KV_Chra'!R18+'3.k.KV_DouB'!R18+'3.k.KV_JuB'!R18</f>
        <v>29</v>
      </c>
      <c r="I10" s="85">
        <f>'1.k.Sla_KV'!R18+'1.k.JuA_KV'!R18+'2.k.ChlA_KV'!R18+'2.k.Kla_KV'!R18+'3.k.KV_Chra'!S18+'3.k.KV_DouB'!S18+'3.k.KV_JuB'!S18</f>
        <v>27</v>
      </c>
      <c r="J10" s="82">
        <f>'1.k.Sla_KV'!Q18+'1.k.JuA_KV'!Q18+'2.k.ChlA_KV'!Q18+'2.k.Kla_KV'!Q18+'3.k.KV_Chra'!P18+'3.k.KV_DouB'!P18+'3.k.KV_JuB'!P18</f>
        <v>65</v>
      </c>
      <c r="K10" s="85">
        <f>'1.k.Sla_KV'!P18+'1.k.JuA_KV'!P18+'2.k.ChlA_KV'!P18+'2.k.Kla_KV'!P18+'3.k.KV_Chra'!Q18+'3.k.KV_DouB'!Q18+'3.k.KV_JuB'!Q18</f>
        <v>62</v>
      </c>
      <c r="L10" s="82">
        <f>'1.k.Sla_KV'!O18+'1.k.JuA_KV'!O18+'2.k.ChlA_KV'!O18+'2.k.Kla_KV'!O18+'3.k.KV_Chra'!N18+'3.k.KV_DouB'!N18+'3.k.KV_JuB'!N18</f>
        <v>2273</v>
      </c>
      <c r="M10" s="86">
        <f>'1.k.Sla_KV'!N18+'1.k.JuA_KV'!N18+'2.k.ChlA_KV'!N18+'2.k.Kla_KV'!N18+'3.k.KV_Chra'!O18+'3.k.KV_DouB'!O18+'3.k.KV_JuB'!O18</f>
        <v>2220</v>
      </c>
      <c r="N10" s="84">
        <f t="shared" si="0"/>
        <v>15</v>
      </c>
    </row>
    <row r="11" spans="2:14" ht="23.25" customHeight="1">
      <c r="B11" s="193" t="s">
        <v>75</v>
      </c>
      <c r="C11" s="58" t="s">
        <v>47</v>
      </c>
      <c r="D11" s="69">
        <v>7</v>
      </c>
      <c r="E11" s="73">
        <v>2</v>
      </c>
      <c r="F11" s="76">
        <v>2</v>
      </c>
      <c r="G11" s="75">
        <v>3</v>
      </c>
      <c r="H11" s="80">
        <f>'1.k.Sla_KV'!R18+'1.k.DouB_Sla'!S18+'2.k.JuB_Sla'!S18+'2.k.Chra_Sla'!S18+'3.k.Sla_ChlA'!R18+'3.k.Sla_Kla'!R18+'3.k.Sla_JuA'!R18</f>
        <v>29</v>
      </c>
      <c r="I11" s="85">
        <f>'1.k.Sla_KV'!S18+'1.k.DouB_Sla'!R18+'2.k.JuB_Sla'!R18+'2.k.Chra_Sla'!R18+'3.k.Sla_ChlA'!S18+'3.k.Sla_Kla'!S18+'3.k.Sla_JuA'!S18</f>
        <v>27</v>
      </c>
      <c r="J11" s="82">
        <f>'1.k.Sla_KV'!P18+'1.k.DouB_Sla'!Q18+'2.k.JuB_Sla'!Q18+'2.k.Chra_Sla'!Q18+'3.k.Sla_ChlA'!P18+'3.k.Sla_Kla'!P18+'3.k.Sla_JuA'!P18</f>
        <v>62</v>
      </c>
      <c r="K11" s="85">
        <f>'1.k.Sla_KV'!Q18+'1.k.DouB_Sla'!P18+'2.k.JuB_Sla'!P18+'2.k.Chra_Sla'!P18+'3.k.Sla_ChlA'!Q18+'3.k.Sla_Kla'!Q18+'3.k.Sla_JuA'!Q18</f>
        <v>61</v>
      </c>
      <c r="L11" s="82">
        <f>'1.k.Sla_KV'!N18+'1.k.DouB_Sla'!O18+'2.k.JuB_Sla'!O18+'2.k.Chra_Sla'!O18+'3.k.Sla_ChlA'!N18+'3.k.Sla_Kla'!N18+'3.k.Sla_JuA'!N18</f>
        <v>2064</v>
      </c>
      <c r="M11" s="86">
        <f>'1.k.Sla_KV'!O18+'1.k.DouB_Sla'!N18+'2.k.JuB_Sla'!N18+'2.k.Chra_Sla'!N18+'3.k.Sla_ChlA'!O18+'3.k.Sla_Kla'!O18+'3.k.Sla_JuA'!O18</f>
        <v>1952</v>
      </c>
      <c r="N11" s="84">
        <f t="shared" si="0"/>
        <v>13</v>
      </c>
    </row>
    <row r="12" spans="2:14" ht="23.25" customHeight="1">
      <c r="B12" s="66" t="s">
        <v>74</v>
      </c>
      <c r="C12" s="58" t="s">
        <v>87</v>
      </c>
      <c r="D12" s="69">
        <v>7</v>
      </c>
      <c r="E12" s="73">
        <v>1</v>
      </c>
      <c r="F12" s="76">
        <v>0</v>
      </c>
      <c r="G12" s="75">
        <v>6</v>
      </c>
      <c r="H12" s="80">
        <f>'1.k.JuB_ChlA'!R18+'1.k.JuA_JuB'!S18+'1.k.Chra_JuB'!S18+'2.k.JuB_Sla'!R18+'2.k.JuB_DouB'!R18+'2.k.Kla_JuB'!S18+'3.k.KV_JuB'!S18</f>
        <v>11</v>
      </c>
      <c r="I12" s="85">
        <f>'1.k.JuB_ChlA'!S18+'1.k.JuA_JuB'!R18+'1.k.Chra_JuB'!R18+'2.k.JuB_Sla'!S18+'2.k.JuB_DouB'!S18+'2.k.Kla_JuB'!R18+'3.k.KV_JuB'!R18</f>
        <v>45</v>
      </c>
      <c r="J12" s="82">
        <f>'1.k.JuB_ChlA'!P18+'1.k.JuA_JuB'!Q18+'1.k.Chra_JuB'!Q18+'2.k.JuB_Sla'!P18+'2.k.JuB_DouB'!P18+'2.k.Kla_JuB'!Q18+'3.k.KV_JuB'!Q18</f>
        <v>37</v>
      </c>
      <c r="K12" s="85">
        <f>'1.k.JuB_ChlA'!Q18+'1.k.JuA_JuB'!P18+'1.k.Chra_JuB'!P18+'2.k.JuB_Sla'!Q18+'2.k.JuB_DouB'!Q18+'2.k.Kla_JuB'!P18+'3.k.KV_JuB'!P18</f>
        <v>94</v>
      </c>
      <c r="L12" s="82">
        <f>'1.k.JuB_ChlA'!N18+'1.k.JuA_JuB'!O18+'1.k.Chra_JuB'!O18+'2.k.JuB_Sla'!N18+'2.k.JuB_DouB'!N18+'2.k.Kla_JuB'!O18+'3.k.KV_JuB'!O18</f>
        <v>2193</v>
      </c>
      <c r="M12" s="86">
        <f>'1.k.JuB_ChlA'!O18+'1.k.JuA_JuB'!N18+'1.k.Chra_JuB'!N18+'2.k.JuB_Sla'!O18+'2.k.JuB_DouB'!O18+'2.k.Kla_JuB'!N18+'3.k.KV_JuB'!N18</f>
        <v>2532</v>
      </c>
      <c r="N12" s="84">
        <f t="shared" si="0"/>
        <v>9</v>
      </c>
    </row>
    <row r="13" spans="2:14" ht="23.25" customHeight="1" thickBot="1">
      <c r="B13" s="192" t="s">
        <v>165</v>
      </c>
      <c r="C13" s="67" t="s">
        <v>51</v>
      </c>
      <c r="D13" s="109">
        <v>7</v>
      </c>
      <c r="E13" s="77">
        <v>0</v>
      </c>
      <c r="F13" s="78">
        <v>0</v>
      </c>
      <c r="G13" s="79">
        <v>7</v>
      </c>
      <c r="H13" s="111">
        <f>'1.k.ChlA_Kla'!S18+'1.k.Chra_Kla'!S18+'1.k.DouB_Kla'!S18+'2.k.Kla_JuA'!R18+'2.k.Kla_JuB'!R18+'2.k.Kla_KV'!R18+'3.k.Sla_Kla'!S18</f>
        <v>7</v>
      </c>
      <c r="I13" s="113">
        <f>'1.k.ChlA_Kla'!R18+'1.k.Chra_Kla'!R18+'1.k.DouB_Kla'!R18+'2.k.Kla_JuA'!S18+'2.k.Kla_JuB'!S18+'2.k.Kla_KV'!S18+'3.k.Sla_Kla'!R18</f>
        <v>47</v>
      </c>
      <c r="J13" s="115">
        <f>'1.k.ChlA_Kla'!Q18+'1.k.Chra_Kla'!Q18+'1.k.DouB_Kla'!Q18+'2.k.Kla_JuA'!P18+'2.k.Kla_JuB'!P18+'2.k.Kla_KV'!P18+'3.k.Sla_Kla'!Q18</f>
        <v>28</v>
      </c>
      <c r="K13" s="113">
        <f>'1.k.ChlA_Kla'!P18+'1.k.Chra_Kla'!P18+'1.k.DouB_Kla'!P18+'2.k.Kla_JuA'!Q18+'2.k.Kla_JuB'!Q18+'2.k.Kla_KV'!Q18+'3.k.Sla_Kla'!P18</f>
        <v>96</v>
      </c>
      <c r="L13" s="115">
        <f>'1.k.ChlA_Kla'!O18+'1.k.Chra_Kla'!O18+'1.k.DouB_Kla'!O18+'2.k.Kla_JuA'!N18+'2.k.Kla_JuB'!N18+'2.k.Kla_KV'!N18+'3.k.Sla_Kla'!O18</f>
        <v>1862</v>
      </c>
      <c r="M13" s="117">
        <f>'1.k.ChlA_Kla'!N18+'1.k.Chra_Kla'!N18+'1.k.DouB_Kla'!N18+'2.k.Kla_JuA'!O18+'2.k.Kla_JuB'!O18+'2.k.Kla_KV'!O18+'3.k.Sla_Kla'!N18</f>
        <v>2488</v>
      </c>
      <c r="N13" s="87">
        <f t="shared" si="0"/>
        <v>7</v>
      </c>
    </row>
    <row r="14" ht="15.75" customHeight="1">
      <c r="C14" s="59"/>
    </row>
    <row r="15" spans="2:14" ht="15.75" customHeight="1">
      <c r="B15" s="196" t="s">
        <v>238</v>
      </c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</row>
    <row r="16" spans="2:14" ht="12.75" customHeight="1" thickBot="1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</row>
    <row r="17" spans="2:14" ht="23.25" customHeight="1" thickBot="1">
      <c r="B17" s="61"/>
      <c r="C17" s="62" t="s">
        <v>32</v>
      </c>
      <c r="D17" s="68" t="s">
        <v>46</v>
      </c>
      <c r="E17" s="71" t="s">
        <v>33</v>
      </c>
      <c r="F17" s="71" t="s">
        <v>34</v>
      </c>
      <c r="G17" s="72" t="s">
        <v>35</v>
      </c>
      <c r="H17" s="63" t="s">
        <v>40</v>
      </c>
      <c r="I17" s="64" t="s">
        <v>41</v>
      </c>
      <c r="J17" s="64" t="s">
        <v>42</v>
      </c>
      <c r="K17" s="64" t="s">
        <v>43</v>
      </c>
      <c r="L17" s="64" t="s">
        <v>44</v>
      </c>
      <c r="M17" s="65" t="s">
        <v>45</v>
      </c>
      <c r="N17" s="60" t="s">
        <v>36</v>
      </c>
    </row>
    <row r="18" spans="2:14" ht="23.25" customHeight="1">
      <c r="B18" s="66" t="s">
        <v>27</v>
      </c>
      <c r="C18" s="58" t="s">
        <v>30</v>
      </c>
      <c r="D18" s="69">
        <v>6</v>
      </c>
      <c r="E18" s="73">
        <v>5</v>
      </c>
      <c r="F18" s="74">
        <v>0</v>
      </c>
      <c r="G18" s="75">
        <v>1</v>
      </c>
      <c r="H18" s="80">
        <v>34</v>
      </c>
      <c r="I18" s="81">
        <v>13</v>
      </c>
      <c r="J18" s="82">
        <v>71</v>
      </c>
      <c r="K18" s="81">
        <v>38</v>
      </c>
      <c r="L18" s="82">
        <v>2120</v>
      </c>
      <c r="M18" s="83">
        <v>1826</v>
      </c>
      <c r="N18" s="84">
        <f aca="true" t="shared" si="1" ref="N18:N25">E18*3+F18*2+G18*1</f>
        <v>16</v>
      </c>
    </row>
    <row r="19" spans="2:14" ht="23.25" customHeight="1">
      <c r="B19" s="66" t="s">
        <v>37</v>
      </c>
      <c r="C19" s="58" t="s">
        <v>89</v>
      </c>
      <c r="D19" s="69">
        <v>6</v>
      </c>
      <c r="E19" s="73">
        <v>5</v>
      </c>
      <c r="F19" s="88">
        <v>0</v>
      </c>
      <c r="G19" s="75">
        <v>1</v>
      </c>
      <c r="H19" s="80">
        <v>34</v>
      </c>
      <c r="I19" s="89">
        <v>14</v>
      </c>
      <c r="J19" s="82">
        <v>72</v>
      </c>
      <c r="K19" s="89">
        <v>37</v>
      </c>
      <c r="L19" s="82">
        <v>1981</v>
      </c>
      <c r="M19" s="90">
        <v>1825</v>
      </c>
      <c r="N19" s="84">
        <f t="shared" si="1"/>
        <v>16</v>
      </c>
    </row>
    <row r="20" spans="2:14" ht="23.25" customHeight="1">
      <c r="B20" s="66" t="s">
        <v>38</v>
      </c>
      <c r="C20" s="58" t="s">
        <v>82</v>
      </c>
      <c r="D20" s="69">
        <v>6</v>
      </c>
      <c r="E20" s="73">
        <v>4</v>
      </c>
      <c r="F20" s="88">
        <v>0</v>
      </c>
      <c r="G20" s="75">
        <v>2</v>
      </c>
      <c r="H20" s="80">
        <v>32</v>
      </c>
      <c r="I20" s="89">
        <v>14</v>
      </c>
      <c r="J20" s="82">
        <v>69</v>
      </c>
      <c r="K20" s="89">
        <v>38</v>
      </c>
      <c r="L20" s="82">
        <v>2037</v>
      </c>
      <c r="M20" s="90">
        <v>1734</v>
      </c>
      <c r="N20" s="84">
        <f t="shared" si="1"/>
        <v>14</v>
      </c>
    </row>
    <row r="21" spans="2:14" ht="23.25" customHeight="1">
      <c r="B21" s="66" t="s">
        <v>39</v>
      </c>
      <c r="C21" s="58" t="s">
        <v>86</v>
      </c>
      <c r="D21" s="69">
        <v>6</v>
      </c>
      <c r="E21" s="73">
        <v>4</v>
      </c>
      <c r="F21" s="88">
        <v>0</v>
      </c>
      <c r="G21" s="75">
        <v>2</v>
      </c>
      <c r="H21" s="110">
        <v>29</v>
      </c>
      <c r="I21" s="112">
        <v>18</v>
      </c>
      <c r="J21" s="114">
        <v>64</v>
      </c>
      <c r="K21" s="112">
        <v>42</v>
      </c>
      <c r="L21" s="114">
        <v>1906</v>
      </c>
      <c r="M21" s="116">
        <v>1814</v>
      </c>
      <c r="N21" s="84">
        <f t="shared" si="1"/>
        <v>14</v>
      </c>
    </row>
    <row r="22" spans="2:14" ht="23.25" customHeight="1">
      <c r="B22" s="66" t="s">
        <v>83</v>
      </c>
      <c r="C22" s="58" t="s">
        <v>88</v>
      </c>
      <c r="D22" s="69">
        <v>4</v>
      </c>
      <c r="E22" s="73">
        <v>2</v>
      </c>
      <c r="F22" s="76">
        <v>0</v>
      </c>
      <c r="G22" s="75">
        <v>2</v>
      </c>
      <c r="H22" s="80">
        <v>15</v>
      </c>
      <c r="I22" s="85">
        <v>17</v>
      </c>
      <c r="J22" s="82">
        <v>34</v>
      </c>
      <c r="K22" s="85">
        <v>37</v>
      </c>
      <c r="L22" s="82">
        <v>1242</v>
      </c>
      <c r="M22" s="86">
        <v>1234</v>
      </c>
      <c r="N22" s="84">
        <f t="shared" si="1"/>
        <v>8</v>
      </c>
    </row>
    <row r="23" spans="2:14" ht="23.25" customHeight="1">
      <c r="B23" s="66" t="s">
        <v>75</v>
      </c>
      <c r="C23" s="58" t="s">
        <v>87</v>
      </c>
      <c r="D23" s="69">
        <v>6</v>
      </c>
      <c r="E23" s="73">
        <v>1</v>
      </c>
      <c r="F23" s="76">
        <v>0</v>
      </c>
      <c r="G23" s="75">
        <v>5</v>
      </c>
      <c r="H23" s="80">
        <v>9</v>
      </c>
      <c r="I23" s="85">
        <v>39</v>
      </c>
      <c r="J23" s="82">
        <v>31</v>
      </c>
      <c r="K23" s="85">
        <v>81</v>
      </c>
      <c r="L23" s="82">
        <v>1866</v>
      </c>
      <c r="M23" s="86">
        <v>2159</v>
      </c>
      <c r="N23" s="84">
        <f t="shared" si="1"/>
        <v>8</v>
      </c>
    </row>
    <row r="24" spans="2:14" ht="23.25" customHeight="1">
      <c r="B24" s="193" t="s">
        <v>74</v>
      </c>
      <c r="C24" s="58" t="s">
        <v>47</v>
      </c>
      <c r="D24" s="69">
        <v>4</v>
      </c>
      <c r="E24" s="73">
        <v>1</v>
      </c>
      <c r="F24" s="76">
        <v>0</v>
      </c>
      <c r="G24" s="75">
        <v>3</v>
      </c>
      <c r="H24" s="80">
        <v>14</v>
      </c>
      <c r="I24" s="85">
        <v>18</v>
      </c>
      <c r="J24" s="82">
        <v>31</v>
      </c>
      <c r="K24" s="85">
        <v>40</v>
      </c>
      <c r="L24" s="82">
        <v>1185</v>
      </c>
      <c r="M24" s="86">
        <v>1227</v>
      </c>
      <c r="N24" s="84">
        <f t="shared" si="1"/>
        <v>6</v>
      </c>
    </row>
    <row r="25" spans="2:14" ht="23.25" customHeight="1" thickBot="1">
      <c r="B25" s="192" t="s">
        <v>165</v>
      </c>
      <c r="C25" s="67" t="s">
        <v>51</v>
      </c>
      <c r="D25" s="109">
        <v>6</v>
      </c>
      <c r="E25" s="77">
        <v>0</v>
      </c>
      <c r="F25" s="78">
        <v>0</v>
      </c>
      <c r="G25" s="79">
        <v>6</v>
      </c>
      <c r="H25" s="111">
        <v>6</v>
      </c>
      <c r="I25" s="113">
        <v>40</v>
      </c>
      <c r="J25" s="115">
        <v>23</v>
      </c>
      <c r="K25" s="113">
        <v>82</v>
      </c>
      <c r="L25" s="115">
        <v>1592</v>
      </c>
      <c r="M25" s="117">
        <v>2110</v>
      </c>
      <c r="N25" s="87">
        <f t="shared" si="1"/>
        <v>6</v>
      </c>
    </row>
    <row r="26" ht="15.75" customHeight="1">
      <c r="C26" s="59"/>
    </row>
    <row r="27" spans="2:14" ht="15.75">
      <c r="B27" s="196" t="s">
        <v>85</v>
      </c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</row>
    <row r="28" spans="2:14" ht="13.5" thickBot="1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</row>
    <row r="29" spans="2:14" ht="24.75" thickBot="1">
      <c r="B29" s="61"/>
      <c r="C29" s="62" t="s">
        <v>32</v>
      </c>
      <c r="D29" s="68" t="s">
        <v>46</v>
      </c>
      <c r="E29" s="71" t="s">
        <v>33</v>
      </c>
      <c r="F29" s="71" t="s">
        <v>34</v>
      </c>
      <c r="G29" s="72" t="s">
        <v>35</v>
      </c>
      <c r="H29" s="63" t="s">
        <v>40</v>
      </c>
      <c r="I29" s="64" t="s">
        <v>41</v>
      </c>
      <c r="J29" s="64" t="s">
        <v>42</v>
      </c>
      <c r="K29" s="64" t="s">
        <v>43</v>
      </c>
      <c r="L29" s="64" t="s">
        <v>44</v>
      </c>
      <c r="M29" s="65" t="s">
        <v>45</v>
      </c>
      <c r="N29" s="60" t="s">
        <v>36</v>
      </c>
    </row>
    <row r="30" spans="2:14" ht="23.25" customHeight="1">
      <c r="B30" s="66" t="s">
        <v>27</v>
      </c>
      <c r="C30" s="58" t="s">
        <v>89</v>
      </c>
      <c r="D30" s="69">
        <v>3</v>
      </c>
      <c r="E30" s="73">
        <v>3</v>
      </c>
      <c r="F30" s="74">
        <v>0</v>
      </c>
      <c r="G30" s="75">
        <v>0</v>
      </c>
      <c r="H30" s="80">
        <v>21</v>
      </c>
      <c r="I30" s="81">
        <v>3</v>
      </c>
      <c r="J30" s="82">
        <v>44</v>
      </c>
      <c r="K30" s="81">
        <v>11</v>
      </c>
      <c r="L30" s="82">
        <v>1109</v>
      </c>
      <c r="M30" s="83">
        <v>877</v>
      </c>
      <c r="N30" s="84">
        <f aca="true" t="shared" si="2" ref="N30:N37">E30*3+F30*2+G30*1</f>
        <v>9</v>
      </c>
    </row>
    <row r="31" spans="2:14" ht="23.25" customHeight="1">
      <c r="B31" s="66" t="s">
        <v>37</v>
      </c>
      <c r="C31" s="58" t="s">
        <v>82</v>
      </c>
      <c r="D31" s="69">
        <v>3</v>
      </c>
      <c r="E31" s="73">
        <v>3</v>
      </c>
      <c r="F31" s="88">
        <v>0</v>
      </c>
      <c r="G31" s="75">
        <v>0</v>
      </c>
      <c r="H31" s="80">
        <v>20</v>
      </c>
      <c r="I31" s="89">
        <v>3</v>
      </c>
      <c r="J31" s="82">
        <v>41</v>
      </c>
      <c r="K31" s="89">
        <v>13</v>
      </c>
      <c r="L31" s="82">
        <v>1096</v>
      </c>
      <c r="M31" s="90">
        <v>844</v>
      </c>
      <c r="N31" s="84">
        <f t="shared" si="2"/>
        <v>9</v>
      </c>
    </row>
    <row r="32" spans="2:14" ht="23.25" customHeight="1">
      <c r="B32" s="66" t="s">
        <v>38</v>
      </c>
      <c r="C32" s="58" t="s">
        <v>30</v>
      </c>
      <c r="D32" s="69">
        <v>3</v>
      </c>
      <c r="E32" s="73">
        <v>2</v>
      </c>
      <c r="F32" s="88">
        <v>0</v>
      </c>
      <c r="G32" s="75">
        <v>1</v>
      </c>
      <c r="H32" s="80">
        <v>17</v>
      </c>
      <c r="I32" s="89">
        <v>7</v>
      </c>
      <c r="J32" s="82">
        <v>35</v>
      </c>
      <c r="K32" s="89">
        <v>21</v>
      </c>
      <c r="L32" s="82">
        <v>1071</v>
      </c>
      <c r="M32" s="90">
        <v>928</v>
      </c>
      <c r="N32" s="84">
        <f t="shared" si="2"/>
        <v>7</v>
      </c>
    </row>
    <row r="33" spans="2:14" ht="23.25" customHeight="1">
      <c r="B33" s="66" t="s">
        <v>39</v>
      </c>
      <c r="C33" s="58" t="s">
        <v>86</v>
      </c>
      <c r="D33" s="108">
        <v>3</v>
      </c>
      <c r="E33" s="73">
        <v>2</v>
      </c>
      <c r="F33" s="88">
        <v>0</v>
      </c>
      <c r="G33" s="75">
        <v>1</v>
      </c>
      <c r="H33" s="110">
        <v>15</v>
      </c>
      <c r="I33" s="112">
        <v>8</v>
      </c>
      <c r="J33" s="114">
        <v>32</v>
      </c>
      <c r="K33" s="112">
        <v>20</v>
      </c>
      <c r="L33" s="114">
        <v>904</v>
      </c>
      <c r="M33" s="116">
        <v>873</v>
      </c>
      <c r="N33" s="84">
        <f t="shared" si="2"/>
        <v>7</v>
      </c>
    </row>
    <row r="34" spans="2:14" ht="23.25" customHeight="1">
      <c r="B34" s="66" t="s">
        <v>83</v>
      </c>
      <c r="C34" s="58" t="s">
        <v>88</v>
      </c>
      <c r="D34" s="69">
        <v>2</v>
      </c>
      <c r="E34" s="73">
        <v>1</v>
      </c>
      <c r="F34" s="76">
        <v>0</v>
      </c>
      <c r="G34" s="75">
        <v>1</v>
      </c>
      <c r="H34" s="80">
        <v>7</v>
      </c>
      <c r="I34" s="85">
        <v>9</v>
      </c>
      <c r="J34" s="82">
        <v>17</v>
      </c>
      <c r="K34" s="85">
        <v>20</v>
      </c>
      <c r="L34" s="82">
        <v>634</v>
      </c>
      <c r="M34" s="86">
        <v>695</v>
      </c>
      <c r="N34" s="84">
        <f t="shared" si="2"/>
        <v>4</v>
      </c>
    </row>
    <row r="35" spans="2:14" ht="23.25" customHeight="1">
      <c r="B35" s="66" t="s">
        <v>75</v>
      </c>
      <c r="C35" s="58" t="s">
        <v>51</v>
      </c>
      <c r="D35" s="69">
        <v>3</v>
      </c>
      <c r="E35" s="73">
        <v>0</v>
      </c>
      <c r="F35" s="76">
        <v>0</v>
      </c>
      <c r="G35" s="75">
        <v>3</v>
      </c>
      <c r="H35" s="80">
        <v>0</v>
      </c>
      <c r="I35" s="85">
        <v>22</v>
      </c>
      <c r="J35" s="82">
        <v>7</v>
      </c>
      <c r="K35" s="85">
        <v>44</v>
      </c>
      <c r="L35" s="82">
        <v>747</v>
      </c>
      <c r="M35" s="86">
        <v>1064</v>
      </c>
      <c r="N35" s="84">
        <f t="shared" si="2"/>
        <v>3</v>
      </c>
    </row>
    <row r="36" spans="2:14" ht="23.25" customHeight="1">
      <c r="B36" s="66" t="s">
        <v>74</v>
      </c>
      <c r="C36" s="58" t="s">
        <v>87</v>
      </c>
      <c r="D36" s="69">
        <v>3</v>
      </c>
      <c r="E36" s="73">
        <v>0</v>
      </c>
      <c r="F36" s="76">
        <v>0</v>
      </c>
      <c r="G36" s="75">
        <v>3</v>
      </c>
      <c r="H36" s="80">
        <v>0</v>
      </c>
      <c r="I36" s="85">
        <v>24</v>
      </c>
      <c r="J36" s="82">
        <v>8</v>
      </c>
      <c r="K36" s="85">
        <v>48</v>
      </c>
      <c r="L36" s="82">
        <v>881</v>
      </c>
      <c r="M36" s="86">
        <v>1152</v>
      </c>
      <c r="N36" s="84">
        <f t="shared" si="2"/>
        <v>3</v>
      </c>
    </row>
    <row r="37" spans="2:14" ht="23.25" customHeight="1" thickBot="1">
      <c r="B37" s="190" t="s">
        <v>165</v>
      </c>
      <c r="C37" s="67" t="s">
        <v>47</v>
      </c>
      <c r="D37" s="109">
        <v>2</v>
      </c>
      <c r="E37" s="77">
        <v>0</v>
      </c>
      <c r="F37" s="78">
        <v>0</v>
      </c>
      <c r="G37" s="79">
        <v>2</v>
      </c>
      <c r="H37" s="111">
        <v>6</v>
      </c>
      <c r="I37" s="113">
        <v>10</v>
      </c>
      <c r="J37" s="115">
        <v>14</v>
      </c>
      <c r="K37" s="113">
        <v>21</v>
      </c>
      <c r="L37" s="115">
        <v>577</v>
      </c>
      <c r="M37" s="117">
        <v>586</v>
      </c>
      <c r="N37" s="87">
        <f t="shared" si="2"/>
        <v>2</v>
      </c>
    </row>
  </sheetData>
  <sheetProtection password="CC26" sheet="1"/>
  <mergeCells count="4">
    <mergeCell ref="B2:N2"/>
    <mergeCell ref="B3:N3"/>
    <mergeCell ref="B27:N27"/>
    <mergeCell ref="B15:N1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D5" sqref="D5:P5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7" t="s">
        <v>78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</row>
    <row r="3" spans="2:20" ht="19.5" customHeight="1" thickBot="1">
      <c r="B3" s="5" t="s">
        <v>0</v>
      </c>
      <c r="C3" s="46"/>
      <c r="D3" s="218" t="s">
        <v>98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20"/>
      <c r="Q3" s="221" t="s">
        <v>48</v>
      </c>
      <c r="R3" s="222"/>
      <c r="S3" s="218" t="s">
        <v>99</v>
      </c>
      <c r="T3" s="223"/>
    </row>
    <row r="4" spans="2:20" ht="19.5" customHeight="1" thickTop="1">
      <c r="B4" s="6" t="s">
        <v>2</v>
      </c>
      <c r="C4" s="7"/>
      <c r="D4" s="224" t="s">
        <v>207</v>
      </c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6"/>
      <c r="Q4" s="227" t="s">
        <v>13</v>
      </c>
      <c r="R4" s="228"/>
      <c r="S4" s="229" t="s">
        <v>239</v>
      </c>
      <c r="T4" s="230"/>
    </row>
    <row r="5" spans="2:20" ht="19.5" customHeight="1">
      <c r="B5" s="6" t="s">
        <v>3</v>
      </c>
      <c r="C5" s="47"/>
      <c r="D5" s="202" t="s">
        <v>88</v>
      </c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4"/>
      <c r="Q5" s="205" t="s">
        <v>1</v>
      </c>
      <c r="R5" s="206"/>
      <c r="S5" s="207" t="s">
        <v>208</v>
      </c>
      <c r="T5" s="208"/>
    </row>
    <row r="6" spans="2:20" ht="19.5" customHeight="1" thickBot="1">
      <c r="B6" s="8" t="s">
        <v>4</v>
      </c>
      <c r="C6" s="9"/>
      <c r="D6" s="209" t="s">
        <v>265</v>
      </c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1"/>
      <c r="Q6" s="48"/>
      <c r="R6" s="49"/>
      <c r="S6" s="91" t="s">
        <v>37</v>
      </c>
      <c r="T6" s="38" t="s">
        <v>26</v>
      </c>
    </row>
    <row r="7" spans="2:20" ht="24.75" customHeight="1">
      <c r="B7" s="10"/>
      <c r="C7" s="11" t="str">
        <f>D4</f>
        <v>TJ Keramika Chlumčany A</v>
      </c>
      <c r="D7" s="11" t="str">
        <f>D5</f>
        <v>TJ Slovan Karlovy Vary</v>
      </c>
      <c r="E7" s="212" t="s">
        <v>5</v>
      </c>
      <c r="F7" s="213"/>
      <c r="G7" s="213"/>
      <c r="H7" s="213"/>
      <c r="I7" s="213"/>
      <c r="J7" s="213"/>
      <c r="K7" s="213"/>
      <c r="L7" s="213"/>
      <c r="M7" s="214"/>
      <c r="N7" s="215" t="s">
        <v>14</v>
      </c>
      <c r="O7" s="216"/>
      <c r="P7" s="215" t="s">
        <v>15</v>
      </c>
      <c r="Q7" s="216"/>
      <c r="R7" s="215" t="s">
        <v>16</v>
      </c>
      <c r="S7" s="216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210</v>
      </c>
      <c r="D9" s="44" t="s">
        <v>287</v>
      </c>
      <c r="E9" s="39">
        <v>21</v>
      </c>
      <c r="F9" s="20" t="s">
        <v>23</v>
      </c>
      <c r="G9" s="40">
        <v>14</v>
      </c>
      <c r="H9" s="39">
        <v>21</v>
      </c>
      <c r="I9" s="20" t="s">
        <v>23</v>
      </c>
      <c r="J9" s="40">
        <v>14</v>
      </c>
      <c r="K9" s="39"/>
      <c r="L9" s="20" t="s">
        <v>23</v>
      </c>
      <c r="M9" s="40"/>
      <c r="N9" s="22">
        <f aca="true" t="shared" si="0" ref="N9:N17">E9+H9+K9</f>
        <v>42</v>
      </c>
      <c r="O9" s="23">
        <f aca="true" t="shared" si="1" ref="O9:O17">G9+J9+M9</f>
        <v>28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268</v>
      </c>
      <c r="D10" s="43" t="s">
        <v>288</v>
      </c>
      <c r="E10" s="39">
        <v>0</v>
      </c>
      <c r="F10" s="19" t="s">
        <v>23</v>
      </c>
      <c r="G10" s="40">
        <v>21</v>
      </c>
      <c r="H10" s="39">
        <v>0</v>
      </c>
      <c r="I10" s="19" t="s">
        <v>23</v>
      </c>
      <c r="J10" s="40">
        <v>21</v>
      </c>
      <c r="K10" s="39"/>
      <c r="L10" s="19" t="s">
        <v>23</v>
      </c>
      <c r="M10" s="40"/>
      <c r="N10" s="22">
        <f t="shared" si="0"/>
        <v>0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6">
        <f aca="true" t="shared" si="4" ref="R10:S17">IF(P10=2,1,0)</f>
        <v>0</v>
      </c>
      <c r="S10" s="21">
        <f t="shared" si="4"/>
        <v>1</v>
      </c>
      <c r="T10" s="45"/>
    </row>
    <row r="11" spans="2:20" ht="30" customHeight="1">
      <c r="B11" s="18" t="s">
        <v>21</v>
      </c>
      <c r="C11" s="43" t="s">
        <v>214</v>
      </c>
      <c r="D11" s="43" t="s">
        <v>302</v>
      </c>
      <c r="E11" s="39">
        <v>23</v>
      </c>
      <c r="F11" s="19" t="s">
        <v>23</v>
      </c>
      <c r="G11" s="40">
        <v>21</v>
      </c>
      <c r="H11" s="39">
        <v>8</v>
      </c>
      <c r="I11" s="19" t="s">
        <v>23</v>
      </c>
      <c r="J11" s="40">
        <v>21</v>
      </c>
      <c r="K11" s="39">
        <v>18</v>
      </c>
      <c r="L11" s="19" t="s">
        <v>23</v>
      </c>
      <c r="M11" s="40">
        <v>21</v>
      </c>
      <c r="N11" s="22">
        <f t="shared" si="0"/>
        <v>49</v>
      </c>
      <c r="O11" s="23">
        <f t="shared" si="1"/>
        <v>63</v>
      </c>
      <c r="P11" s="24">
        <f t="shared" si="2"/>
        <v>1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/>
    </row>
    <row r="12" spans="2:20" ht="30" customHeight="1">
      <c r="B12" s="18" t="s">
        <v>20</v>
      </c>
      <c r="C12" s="43" t="s">
        <v>271</v>
      </c>
      <c r="D12" s="43" t="s">
        <v>301</v>
      </c>
      <c r="E12" s="39">
        <v>21</v>
      </c>
      <c r="F12" s="19" t="s">
        <v>23</v>
      </c>
      <c r="G12" s="40">
        <v>19</v>
      </c>
      <c r="H12" s="39">
        <v>21</v>
      </c>
      <c r="I12" s="19" t="s">
        <v>23</v>
      </c>
      <c r="J12" s="40">
        <v>16</v>
      </c>
      <c r="K12" s="39"/>
      <c r="L12" s="19" t="s">
        <v>23</v>
      </c>
      <c r="M12" s="40"/>
      <c r="N12" s="22">
        <f t="shared" si="0"/>
        <v>42</v>
      </c>
      <c r="O12" s="23">
        <f t="shared" si="1"/>
        <v>35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218</v>
      </c>
      <c r="D13" s="43" t="s">
        <v>289</v>
      </c>
      <c r="E13" s="39">
        <v>21</v>
      </c>
      <c r="F13" s="19" t="s">
        <v>23</v>
      </c>
      <c r="G13" s="40">
        <v>12</v>
      </c>
      <c r="H13" s="39">
        <v>21</v>
      </c>
      <c r="I13" s="19" t="s">
        <v>23</v>
      </c>
      <c r="J13" s="40">
        <v>6</v>
      </c>
      <c r="K13" s="39"/>
      <c r="L13" s="19" t="s">
        <v>23</v>
      </c>
      <c r="M13" s="40"/>
      <c r="N13" s="22">
        <f t="shared" si="0"/>
        <v>42</v>
      </c>
      <c r="O13" s="23">
        <f t="shared" si="1"/>
        <v>18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18</v>
      </c>
      <c r="C14" s="43" t="s">
        <v>220</v>
      </c>
      <c r="D14" s="43" t="s">
        <v>299</v>
      </c>
      <c r="E14" s="39">
        <v>11</v>
      </c>
      <c r="F14" s="19" t="s">
        <v>23</v>
      </c>
      <c r="G14" s="40">
        <v>21</v>
      </c>
      <c r="H14" s="39">
        <v>16</v>
      </c>
      <c r="I14" s="19" t="s">
        <v>23</v>
      </c>
      <c r="J14" s="40">
        <v>21</v>
      </c>
      <c r="K14" s="39"/>
      <c r="L14" s="19" t="s">
        <v>23</v>
      </c>
      <c r="M14" s="40"/>
      <c r="N14" s="22">
        <f t="shared" si="0"/>
        <v>27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/>
    </row>
    <row r="15" spans="2:20" ht="30" customHeight="1">
      <c r="B15" s="18" t="s">
        <v>24</v>
      </c>
      <c r="C15" s="43" t="s">
        <v>221</v>
      </c>
      <c r="D15" s="43" t="s">
        <v>300</v>
      </c>
      <c r="E15" s="39">
        <v>21</v>
      </c>
      <c r="F15" s="19" t="s">
        <v>23</v>
      </c>
      <c r="G15" s="40">
        <v>18</v>
      </c>
      <c r="H15" s="39">
        <v>23</v>
      </c>
      <c r="I15" s="19" t="s">
        <v>23</v>
      </c>
      <c r="J15" s="40">
        <v>21</v>
      </c>
      <c r="K15" s="39"/>
      <c r="L15" s="19" t="s">
        <v>23</v>
      </c>
      <c r="M15" s="40"/>
      <c r="N15" s="22">
        <f>E15+H15+K15</f>
        <v>44</v>
      </c>
      <c r="O15" s="23">
        <f>G15+J15+M15</f>
        <v>39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45"/>
    </row>
    <row r="16" spans="2:20" ht="30" customHeight="1">
      <c r="B16" s="18" t="s">
        <v>17</v>
      </c>
      <c r="C16" s="43" t="s">
        <v>276</v>
      </c>
      <c r="D16" s="43" t="s">
        <v>290</v>
      </c>
      <c r="E16" s="39">
        <v>21</v>
      </c>
      <c r="F16" s="19" t="s">
        <v>23</v>
      </c>
      <c r="G16" s="40">
        <v>7</v>
      </c>
      <c r="H16" s="39">
        <v>21</v>
      </c>
      <c r="I16" s="19" t="s">
        <v>23</v>
      </c>
      <c r="J16" s="40">
        <v>19</v>
      </c>
      <c r="K16" s="39"/>
      <c r="L16" s="19" t="s">
        <v>23</v>
      </c>
      <c r="M16" s="40"/>
      <c r="N16" s="22">
        <f>E16+H16+K16</f>
        <v>42</v>
      </c>
      <c r="O16" s="23">
        <f>G16+J16+M16</f>
        <v>26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20"/>
      <c r="C17" s="121"/>
      <c r="D17" s="121"/>
      <c r="E17" s="122"/>
      <c r="F17" s="123" t="s">
        <v>23</v>
      </c>
      <c r="G17" s="124"/>
      <c r="H17" s="122"/>
      <c r="I17" s="123" t="s">
        <v>23</v>
      </c>
      <c r="J17" s="124"/>
      <c r="K17" s="122"/>
      <c r="L17" s="123" t="s">
        <v>23</v>
      </c>
      <c r="M17" s="124"/>
      <c r="N17" s="125">
        <f t="shared" si="0"/>
        <v>0</v>
      </c>
      <c r="O17" s="126">
        <f t="shared" si="1"/>
        <v>0</v>
      </c>
      <c r="P17" s="127">
        <f t="shared" si="2"/>
        <v>0</v>
      </c>
      <c r="Q17" s="123">
        <f t="shared" si="3"/>
        <v>0</v>
      </c>
      <c r="R17" s="128">
        <f t="shared" si="4"/>
        <v>0</v>
      </c>
      <c r="S17" s="129">
        <f t="shared" si="4"/>
        <v>0</v>
      </c>
      <c r="T17" s="130"/>
    </row>
    <row r="18" spans="2:20" ht="34.5" customHeight="1" thickBot="1">
      <c r="B18" s="25" t="s">
        <v>7</v>
      </c>
      <c r="C18" s="200" t="str">
        <f>IF(R18&gt;S18,D4,IF(S18&gt;R18,D5,"remíza"))</f>
        <v>TJ Keramika Chlumčany A</v>
      </c>
      <c r="D18" s="200"/>
      <c r="E18" s="200"/>
      <c r="F18" s="200"/>
      <c r="G18" s="200"/>
      <c r="H18" s="200"/>
      <c r="I18" s="200"/>
      <c r="J18" s="200"/>
      <c r="K18" s="200"/>
      <c r="L18" s="200"/>
      <c r="M18" s="201"/>
      <c r="N18" s="26">
        <f aca="true" t="shared" si="5" ref="N18:S18">SUM(N9:N17)</f>
        <v>288</v>
      </c>
      <c r="O18" s="27">
        <f t="shared" si="5"/>
        <v>293</v>
      </c>
      <c r="P18" s="26">
        <f t="shared" si="5"/>
        <v>11</v>
      </c>
      <c r="Q18" s="28">
        <f t="shared" si="5"/>
        <v>6</v>
      </c>
      <c r="R18" s="26">
        <f t="shared" si="5"/>
        <v>5</v>
      </c>
      <c r="S18" s="27">
        <f t="shared" si="5"/>
        <v>3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7" t="s">
        <v>78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</row>
    <row r="3" spans="2:20" ht="19.5" customHeight="1" thickBot="1">
      <c r="B3" s="5" t="s">
        <v>0</v>
      </c>
      <c r="C3" s="46"/>
      <c r="D3" s="218" t="s">
        <v>98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20"/>
      <c r="Q3" s="221" t="s">
        <v>48</v>
      </c>
      <c r="R3" s="222"/>
      <c r="S3" s="218" t="s">
        <v>99</v>
      </c>
      <c r="T3" s="223"/>
    </row>
    <row r="4" spans="2:20" ht="19.5" customHeight="1" thickTop="1">
      <c r="B4" s="6" t="s">
        <v>2</v>
      </c>
      <c r="C4" s="7"/>
      <c r="D4" s="224" t="s">
        <v>87</v>
      </c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6"/>
      <c r="Q4" s="227" t="s">
        <v>13</v>
      </c>
      <c r="R4" s="228"/>
      <c r="S4" s="229" t="s">
        <v>239</v>
      </c>
      <c r="T4" s="230"/>
    </row>
    <row r="5" spans="2:20" ht="19.5" customHeight="1">
      <c r="B5" s="6" t="s">
        <v>3</v>
      </c>
      <c r="C5" s="47"/>
      <c r="D5" s="202" t="s">
        <v>86</v>
      </c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4"/>
      <c r="Q5" s="205" t="s">
        <v>1</v>
      </c>
      <c r="R5" s="206"/>
      <c r="S5" s="118" t="s">
        <v>166</v>
      </c>
      <c r="T5" s="119"/>
    </row>
    <row r="6" spans="2:20" ht="19.5" customHeight="1" thickBot="1">
      <c r="B6" s="8" t="s">
        <v>4</v>
      </c>
      <c r="C6" s="9"/>
      <c r="D6" s="209" t="s">
        <v>113</v>
      </c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1"/>
      <c r="Q6" s="48"/>
      <c r="R6" s="49"/>
      <c r="S6" s="91" t="s">
        <v>37</v>
      </c>
      <c r="T6" s="38" t="s">
        <v>26</v>
      </c>
    </row>
    <row r="7" spans="2:20" ht="24.75" customHeight="1">
      <c r="B7" s="10"/>
      <c r="C7" s="11" t="str">
        <f>D4</f>
        <v>SK Jupiter B</v>
      </c>
      <c r="D7" s="11" t="str">
        <f>D5</f>
        <v>TJ Sokol Doubravka B</v>
      </c>
      <c r="E7" s="212" t="s">
        <v>5</v>
      </c>
      <c r="F7" s="213"/>
      <c r="G7" s="213"/>
      <c r="H7" s="213"/>
      <c r="I7" s="213"/>
      <c r="J7" s="213"/>
      <c r="K7" s="213"/>
      <c r="L7" s="213"/>
      <c r="M7" s="214"/>
      <c r="N7" s="215" t="s">
        <v>14</v>
      </c>
      <c r="O7" s="216"/>
      <c r="P7" s="215" t="s">
        <v>15</v>
      </c>
      <c r="Q7" s="216"/>
      <c r="R7" s="215" t="s">
        <v>16</v>
      </c>
      <c r="S7" s="216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251</v>
      </c>
      <c r="D9" s="44" t="s">
        <v>252</v>
      </c>
      <c r="E9" s="39">
        <v>21</v>
      </c>
      <c r="F9" s="20" t="s">
        <v>23</v>
      </c>
      <c r="G9" s="40">
        <v>14</v>
      </c>
      <c r="H9" s="39">
        <v>22</v>
      </c>
      <c r="I9" s="20" t="s">
        <v>23</v>
      </c>
      <c r="J9" s="40">
        <v>20</v>
      </c>
      <c r="K9" s="39"/>
      <c r="L9" s="20" t="s">
        <v>23</v>
      </c>
      <c r="M9" s="40"/>
      <c r="N9" s="22">
        <f aca="true" t="shared" si="0" ref="N9:N17">E9+H9+K9</f>
        <v>43</v>
      </c>
      <c r="O9" s="23">
        <f aca="true" t="shared" si="1" ref="O9:O17">G9+J9+M9</f>
        <v>34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184</v>
      </c>
      <c r="D10" s="43" t="s">
        <v>253</v>
      </c>
      <c r="E10" s="39">
        <v>19</v>
      </c>
      <c r="F10" s="19" t="s">
        <v>23</v>
      </c>
      <c r="G10" s="40">
        <v>21</v>
      </c>
      <c r="H10" s="39">
        <v>20</v>
      </c>
      <c r="I10" s="19" t="s">
        <v>23</v>
      </c>
      <c r="J10" s="40">
        <v>22</v>
      </c>
      <c r="K10" s="39"/>
      <c r="L10" s="19" t="s">
        <v>23</v>
      </c>
      <c r="M10" s="40"/>
      <c r="N10" s="22">
        <f t="shared" si="0"/>
        <v>39</v>
      </c>
      <c r="O10" s="23">
        <f t="shared" si="1"/>
        <v>43</v>
      </c>
      <c r="P10" s="24">
        <f t="shared" si="2"/>
        <v>0</v>
      </c>
      <c r="Q10" s="19">
        <f t="shared" si="3"/>
        <v>2</v>
      </c>
      <c r="R10" s="36">
        <f aca="true" t="shared" si="4" ref="R10:S17">IF(P10=2,1,0)</f>
        <v>0</v>
      </c>
      <c r="S10" s="21">
        <f t="shared" si="4"/>
        <v>1</v>
      </c>
      <c r="T10" s="45"/>
    </row>
    <row r="11" spans="2:20" ht="30" customHeight="1">
      <c r="B11" s="18" t="s">
        <v>21</v>
      </c>
      <c r="C11" s="43" t="s">
        <v>254</v>
      </c>
      <c r="D11" s="43" t="s">
        <v>255</v>
      </c>
      <c r="E11" s="39">
        <v>21</v>
      </c>
      <c r="F11" s="19" t="s">
        <v>23</v>
      </c>
      <c r="G11" s="40">
        <v>23</v>
      </c>
      <c r="H11" s="39">
        <v>21</v>
      </c>
      <c r="I11" s="19" t="s">
        <v>23</v>
      </c>
      <c r="J11" s="40">
        <v>13</v>
      </c>
      <c r="K11" s="39">
        <v>17</v>
      </c>
      <c r="L11" s="19" t="s">
        <v>23</v>
      </c>
      <c r="M11" s="40">
        <v>21</v>
      </c>
      <c r="N11" s="22">
        <f t="shared" si="0"/>
        <v>59</v>
      </c>
      <c r="O11" s="23">
        <f t="shared" si="1"/>
        <v>57</v>
      </c>
      <c r="P11" s="24">
        <f t="shared" si="2"/>
        <v>1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/>
    </row>
    <row r="12" spans="2:20" ht="30" customHeight="1">
      <c r="B12" s="18" t="s">
        <v>20</v>
      </c>
      <c r="C12" s="43" t="s">
        <v>256</v>
      </c>
      <c r="D12" s="43" t="s">
        <v>257</v>
      </c>
      <c r="E12" s="39">
        <v>12</v>
      </c>
      <c r="F12" s="19" t="s">
        <v>23</v>
      </c>
      <c r="G12" s="40">
        <v>21</v>
      </c>
      <c r="H12" s="39">
        <v>12</v>
      </c>
      <c r="I12" s="19" t="s">
        <v>23</v>
      </c>
      <c r="J12" s="40">
        <v>21</v>
      </c>
      <c r="K12" s="39"/>
      <c r="L12" s="19" t="s">
        <v>23</v>
      </c>
      <c r="M12" s="40"/>
      <c r="N12" s="22">
        <f t="shared" si="0"/>
        <v>24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/>
    </row>
    <row r="13" spans="2:20" ht="30" customHeight="1">
      <c r="B13" s="18" t="s">
        <v>19</v>
      </c>
      <c r="C13" s="43" t="s">
        <v>258</v>
      </c>
      <c r="D13" s="43" t="s">
        <v>259</v>
      </c>
      <c r="E13" s="39">
        <v>21</v>
      </c>
      <c r="F13" s="19" t="s">
        <v>23</v>
      </c>
      <c r="G13" s="40">
        <v>23</v>
      </c>
      <c r="H13" s="39">
        <v>17</v>
      </c>
      <c r="I13" s="19" t="s">
        <v>23</v>
      </c>
      <c r="J13" s="40">
        <v>21</v>
      </c>
      <c r="K13" s="39"/>
      <c r="L13" s="19" t="s">
        <v>23</v>
      </c>
      <c r="M13" s="40"/>
      <c r="N13" s="22">
        <f t="shared" si="0"/>
        <v>38</v>
      </c>
      <c r="O13" s="23">
        <f t="shared" si="1"/>
        <v>44</v>
      </c>
      <c r="P13" s="24">
        <f t="shared" si="2"/>
        <v>0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/>
    </row>
    <row r="14" spans="2:20" ht="30" customHeight="1">
      <c r="B14" s="18" t="s">
        <v>18</v>
      </c>
      <c r="C14" s="43" t="s">
        <v>190</v>
      </c>
      <c r="D14" s="43" t="s">
        <v>260</v>
      </c>
      <c r="E14" s="39">
        <v>13</v>
      </c>
      <c r="F14" s="19" t="s">
        <v>23</v>
      </c>
      <c r="G14" s="40">
        <v>21</v>
      </c>
      <c r="H14" s="39">
        <v>19</v>
      </c>
      <c r="I14" s="19" t="s">
        <v>23</v>
      </c>
      <c r="J14" s="40">
        <v>21</v>
      </c>
      <c r="K14" s="39"/>
      <c r="L14" s="19" t="s">
        <v>23</v>
      </c>
      <c r="M14" s="40"/>
      <c r="N14" s="22">
        <f t="shared" si="0"/>
        <v>32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/>
    </row>
    <row r="15" spans="2:20" ht="30" customHeight="1">
      <c r="B15" s="18" t="s">
        <v>24</v>
      </c>
      <c r="C15" s="43" t="s">
        <v>234</v>
      </c>
      <c r="D15" s="43" t="s">
        <v>261</v>
      </c>
      <c r="E15" s="39">
        <v>21</v>
      </c>
      <c r="F15" s="19" t="s">
        <v>23</v>
      </c>
      <c r="G15" s="40">
        <v>10</v>
      </c>
      <c r="H15" s="39">
        <v>21</v>
      </c>
      <c r="I15" s="19" t="s">
        <v>23</v>
      </c>
      <c r="J15" s="40">
        <v>7</v>
      </c>
      <c r="K15" s="39"/>
      <c r="L15" s="19" t="s">
        <v>23</v>
      </c>
      <c r="M15" s="40"/>
      <c r="N15" s="22">
        <f>E15+H15+K15</f>
        <v>42</v>
      </c>
      <c r="O15" s="23">
        <f>G15+J15+M15</f>
        <v>17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45"/>
    </row>
    <row r="16" spans="2:20" ht="30" customHeight="1">
      <c r="B16" s="18" t="s">
        <v>17</v>
      </c>
      <c r="C16" s="43" t="s">
        <v>193</v>
      </c>
      <c r="D16" s="43" t="s">
        <v>262</v>
      </c>
      <c r="E16" s="39">
        <v>11</v>
      </c>
      <c r="F16" s="19" t="s">
        <v>23</v>
      </c>
      <c r="G16" s="40">
        <v>21</v>
      </c>
      <c r="H16" s="39">
        <v>10</v>
      </c>
      <c r="I16" s="19" t="s">
        <v>23</v>
      </c>
      <c r="J16" s="40">
        <v>21</v>
      </c>
      <c r="K16" s="39"/>
      <c r="L16" s="19" t="s">
        <v>23</v>
      </c>
      <c r="M16" s="40"/>
      <c r="N16" s="22">
        <f>E16+H16+K16</f>
        <v>21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6">
        <f>IF(P16=2,1,0)</f>
        <v>0</v>
      </c>
      <c r="S16" s="21">
        <f>IF(Q16=2,1,0)</f>
        <v>1</v>
      </c>
      <c r="T16" s="45"/>
    </row>
    <row r="17" spans="2:20" ht="30" customHeight="1" thickBot="1">
      <c r="B17" s="120"/>
      <c r="C17" s="121"/>
      <c r="D17" s="121"/>
      <c r="E17" s="122"/>
      <c r="F17" s="123" t="s">
        <v>23</v>
      </c>
      <c r="G17" s="124"/>
      <c r="H17" s="122"/>
      <c r="I17" s="123" t="s">
        <v>23</v>
      </c>
      <c r="J17" s="124"/>
      <c r="K17" s="122"/>
      <c r="L17" s="123" t="s">
        <v>23</v>
      </c>
      <c r="M17" s="124"/>
      <c r="N17" s="125">
        <f t="shared" si="0"/>
        <v>0</v>
      </c>
      <c r="O17" s="126">
        <f t="shared" si="1"/>
        <v>0</v>
      </c>
      <c r="P17" s="127">
        <f t="shared" si="2"/>
        <v>0</v>
      </c>
      <c r="Q17" s="123">
        <f t="shared" si="3"/>
        <v>0</v>
      </c>
      <c r="R17" s="128">
        <f t="shared" si="4"/>
        <v>0</v>
      </c>
      <c r="S17" s="129">
        <f t="shared" si="4"/>
        <v>0</v>
      </c>
      <c r="T17" s="130"/>
    </row>
    <row r="18" spans="2:20" ht="34.5" customHeight="1" thickBot="1">
      <c r="B18" s="25" t="s">
        <v>7</v>
      </c>
      <c r="C18" s="200" t="str">
        <f>IF(R18&gt;S18,D4,IF(S18&gt;R18,D5,"remíza"))</f>
        <v>TJ Sokol Doubravka B</v>
      </c>
      <c r="D18" s="200"/>
      <c r="E18" s="200"/>
      <c r="F18" s="200"/>
      <c r="G18" s="200"/>
      <c r="H18" s="200"/>
      <c r="I18" s="200"/>
      <c r="J18" s="200"/>
      <c r="K18" s="200"/>
      <c r="L18" s="200"/>
      <c r="M18" s="201"/>
      <c r="N18" s="26">
        <f aca="true" t="shared" si="5" ref="N18:S18">SUM(N9:N17)</f>
        <v>298</v>
      </c>
      <c r="O18" s="27">
        <f t="shared" si="5"/>
        <v>321</v>
      </c>
      <c r="P18" s="26">
        <f t="shared" si="5"/>
        <v>5</v>
      </c>
      <c r="Q18" s="28">
        <f t="shared" si="5"/>
        <v>12</v>
      </c>
      <c r="R18" s="26">
        <f t="shared" si="5"/>
        <v>2</v>
      </c>
      <c r="S18" s="27">
        <f t="shared" si="5"/>
        <v>6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 t="s">
        <v>263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 objects="1" scenarios="1"/>
  <mergeCells count="15">
    <mergeCell ref="C18:M18"/>
    <mergeCell ref="D5:P5"/>
    <mergeCell ref="Q5:R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D7" sqref="D7"/>
    </sheetView>
  </sheetViews>
  <sheetFormatPr defaultColWidth="9.00390625" defaultRowHeight="12.75"/>
  <cols>
    <col min="1" max="1" width="1.37890625" style="131" customWidth="1"/>
    <col min="2" max="2" width="10.75390625" style="131" customWidth="1"/>
    <col min="3" max="4" width="32.75390625" style="131" customWidth="1"/>
    <col min="5" max="5" width="3.75390625" style="131" customWidth="1"/>
    <col min="6" max="6" width="0.875" style="131" customWidth="1"/>
    <col min="7" max="8" width="3.75390625" style="131" customWidth="1"/>
    <col min="9" max="9" width="0.875" style="131" customWidth="1"/>
    <col min="10" max="11" width="3.75390625" style="131" customWidth="1"/>
    <col min="12" max="12" width="0.875" style="131" customWidth="1"/>
    <col min="13" max="13" width="3.75390625" style="131" customWidth="1"/>
    <col min="14" max="19" width="5.75390625" style="131" customWidth="1"/>
    <col min="20" max="20" width="15.00390625" style="131" customWidth="1"/>
    <col min="21" max="21" width="2.25390625" style="131" customWidth="1"/>
    <col min="22" max="16384" width="9.125" style="131" customWidth="1"/>
  </cols>
  <sheetData>
    <row r="1" ht="8.25" customHeight="1"/>
    <row r="2" spans="2:20" ht="27" thickBot="1">
      <c r="B2" s="231" t="s">
        <v>78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</row>
    <row r="3" spans="2:20" ht="19.5" customHeight="1" thickBot="1">
      <c r="B3" s="132" t="s">
        <v>0</v>
      </c>
      <c r="C3" s="133"/>
      <c r="D3" s="232" t="s">
        <v>98</v>
      </c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3" t="s">
        <v>48</v>
      </c>
      <c r="R3" s="233"/>
      <c r="S3" s="234" t="s">
        <v>99</v>
      </c>
      <c r="T3" s="234"/>
    </row>
    <row r="4" spans="2:20" ht="19.5" customHeight="1" thickTop="1">
      <c r="B4" s="134" t="s">
        <v>2</v>
      </c>
      <c r="C4" s="135"/>
      <c r="D4" s="235" t="s">
        <v>72</v>
      </c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6" t="s">
        <v>13</v>
      </c>
      <c r="R4" s="236"/>
      <c r="S4" s="237" t="s">
        <v>239</v>
      </c>
      <c r="T4" s="237"/>
    </row>
    <row r="5" spans="2:20" ht="19.5" customHeight="1">
      <c r="B5" s="134" t="s">
        <v>3</v>
      </c>
      <c r="C5" s="136"/>
      <c r="D5" s="244" t="s">
        <v>291</v>
      </c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5" t="s">
        <v>1</v>
      </c>
      <c r="R5" s="245"/>
      <c r="S5" s="238" t="s">
        <v>73</v>
      </c>
      <c r="T5" s="238"/>
    </row>
    <row r="6" spans="2:20" ht="19.5" customHeight="1" thickBot="1">
      <c r="B6" s="137" t="s">
        <v>4</v>
      </c>
      <c r="C6" s="138"/>
      <c r="D6" s="239" t="s">
        <v>136</v>
      </c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139"/>
      <c r="R6" s="140"/>
      <c r="S6" s="141">
        <v>2</v>
      </c>
      <c r="T6" s="142" t="s">
        <v>26</v>
      </c>
    </row>
    <row r="7" spans="2:20" ht="24.75" customHeight="1">
      <c r="B7" s="143"/>
      <c r="C7" s="144" t="str">
        <f>D4</f>
        <v>TJ SPARTAK CHRÁST</v>
      </c>
      <c r="D7" s="144" t="str">
        <f>D5</f>
        <v>TJ SLAVOJ PLZEŇ</v>
      </c>
      <c r="E7" s="240" t="s">
        <v>5</v>
      </c>
      <c r="F7" s="240"/>
      <c r="G7" s="240"/>
      <c r="H7" s="240"/>
      <c r="I7" s="240"/>
      <c r="J7" s="240"/>
      <c r="K7" s="240"/>
      <c r="L7" s="240"/>
      <c r="M7" s="240"/>
      <c r="N7" s="241" t="s">
        <v>14</v>
      </c>
      <c r="O7" s="241"/>
      <c r="P7" s="241" t="s">
        <v>15</v>
      </c>
      <c r="Q7" s="241"/>
      <c r="R7" s="241" t="s">
        <v>16</v>
      </c>
      <c r="S7" s="241"/>
      <c r="T7" s="145" t="s">
        <v>6</v>
      </c>
    </row>
    <row r="8" spans="2:20" ht="9.75" customHeight="1" thickBot="1">
      <c r="B8" s="146"/>
      <c r="C8" s="147"/>
      <c r="D8" s="148"/>
      <c r="E8" s="242">
        <v>1</v>
      </c>
      <c r="F8" s="242"/>
      <c r="G8" s="242"/>
      <c r="H8" s="242">
        <v>2</v>
      </c>
      <c r="I8" s="242"/>
      <c r="J8" s="242"/>
      <c r="K8" s="242">
        <v>3</v>
      </c>
      <c r="L8" s="242"/>
      <c r="M8" s="242"/>
      <c r="N8" s="149"/>
      <c r="O8" s="150"/>
      <c r="P8" s="149"/>
      <c r="Q8" s="150"/>
      <c r="R8" s="149"/>
      <c r="S8" s="150"/>
      <c r="T8" s="151"/>
    </row>
    <row r="9" spans="2:20" ht="30" customHeight="1" thickTop="1">
      <c r="B9" s="152" t="s">
        <v>25</v>
      </c>
      <c r="C9" s="153" t="s">
        <v>292</v>
      </c>
      <c r="D9" s="154" t="s">
        <v>102</v>
      </c>
      <c r="E9" s="155">
        <v>21</v>
      </c>
      <c r="F9" s="156" t="s">
        <v>23</v>
      </c>
      <c r="G9" s="157">
        <v>11</v>
      </c>
      <c r="H9" s="155">
        <v>21</v>
      </c>
      <c r="I9" s="156" t="s">
        <v>23</v>
      </c>
      <c r="J9" s="157">
        <v>19</v>
      </c>
      <c r="K9" s="155"/>
      <c r="L9" s="156" t="s">
        <v>23</v>
      </c>
      <c r="M9" s="157"/>
      <c r="N9" s="158">
        <f aca="true" t="shared" si="0" ref="N9:N17">E9+H9+K9</f>
        <v>42</v>
      </c>
      <c r="O9" s="159">
        <f aca="true" t="shared" si="1" ref="O9:O17">G9+J9+M9</f>
        <v>30</v>
      </c>
      <c r="P9" s="160">
        <f aca="true" t="shared" si="2" ref="P9:P17">IF(E9&gt;G9,1,0)+IF(H9&gt;J9,1,0)+IF(K9&gt;M9,1,0)</f>
        <v>2</v>
      </c>
      <c r="Q9" s="161">
        <f aca="true" t="shared" si="3" ref="Q9:Q17">IF(E9&lt;G9,1,0)+IF(H9&lt;J9,1,0)+IF(K9&lt;M9,1,0)</f>
        <v>0</v>
      </c>
      <c r="R9" s="162">
        <f>IF(P9=2,1,0)</f>
        <v>1</v>
      </c>
      <c r="S9" s="163">
        <f>IF(Q9=2,1,0)</f>
        <v>0</v>
      </c>
      <c r="T9" s="164"/>
    </row>
    <row r="10" spans="2:20" ht="30" customHeight="1">
      <c r="B10" s="152" t="s">
        <v>22</v>
      </c>
      <c r="C10" s="153" t="s">
        <v>128</v>
      </c>
      <c r="D10" s="153" t="s">
        <v>104</v>
      </c>
      <c r="E10" s="155">
        <v>21</v>
      </c>
      <c r="F10" s="161" t="s">
        <v>23</v>
      </c>
      <c r="G10" s="157">
        <v>14</v>
      </c>
      <c r="H10" s="155">
        <v>21</v>
      </c>
      <c r="I10" s="161" t="s">
        <v>23</v>
      </c>
      <c r="J10" s="157">
        <v>15</v>
      </c>
      <c r="K10" s="155"/>
      <c r="L10" s="161" t="s">
        <v>23</v>
      </c>
      <c r="M10" s="157"/>
      <c r="N10" s="158">
        <f t="shared" si="0"/>
        <v>42</v>
      </c>
      <c r="O10" s="159">
        <f t="shared" si="1"/>
        <v>29</v>
      </c>
      <c r="P10" s="160">
        <f t="shared" si="2"/>
        <v>2</v>
      </c>
      <c r="Q10" s="161">
        <f t="shared" si="3"/>
        <v>0</v>
      </c>
      <c r="R10" s="165">
        <f aca="true" t="shared" si="4" ref="R10:S17">IF(P10=2,1,0)</f>
        <v>1</v>
      </c>
      <c r="S10" s="163">
        <f t="shared" si="4"/>
        <v>0</v>
      </c>
      <c r="T10" s="164"/>
    </row>
    <row r="11" spans="2:20" ht="30" customHeight="1">
      <c r="B11" s="152" t="s">
        <v>21</v>
      </c>
      <c r="C11" s="153" t="s">
        <v>293</v>
      </c>
      <c r="D11" s="153" t="s">
        <v>294</v>
      </c>
      <c r="E11" s="155">
        <v>15</v>
      </c>
      <c r="F11" s="161" t="s">
        <v>23</v>
      </c>
      <c r="G11" s="157">
        <v>21</v>
      </c>
      <c r="H11" s="155">
        <v>15</v>
      </c>
      <c r="I11" s="161" t="s">
        <v>23</v>
      </c>
      <c r="J11" s="157">
        <v>21</v>
      </c>
      <c r="K11" s="155"/>
      <c r="L11" s="161" t="s">
        <v>23</v>
      </c>
      <c r="M11" s="157"/>
      <c r="N11" s="158">
        <f t="shared" si="0"/>
        <v>30</v>
      </c>
      <c r="O11" s="159">
        <f t="shared" si="1"/>
        <v>42</v>
      </c>
      <c r="P11" s="160">
        <f t="shared" si="2"/>
        <v>0</v>
      </c>
      <c r="Q11" s="161">
        <f t="shared" si="3"/>
        <v>2</v>
      </c>
      <c r="R11" s="165">
        <f t="shared" si="4"/>
        <v>0</v>
      </c>
      <c r="S11" s="163">
        <f t="shared" si="4"/>
        <v>1</v>
      </c>
      <c r="T11" s="164"/>
    </row>
    <row r="12" spans="2:20" ht="30" customHeight="1">
      <c r="B12" s="152" t="s">
        <v>20</v>
      </c>
      <c r="C12" s="153" t="s">
        <v>295</v>
      </c>
      <c r="D12" s="153" t="s">
        <v>296</v>
      </c>
      <c r="E12" s="155">
        <v>21</v>
      </c>
      <c r="F12" s="161" t="s">
        <v>23</v>
      </c>
      <c r="G12" s="157">
        <v>15</v>
      </c>
      <c r="H12" s="155">
        <v>21</v>
      </c>
      <c r="I12" s="161" t="s">
        <v>23</v>
      </c>
      <c r="J12" s="157">
        <v>19</v>
      </c>
      <c r="K12" s="155"/>
      <c r="L12" s="161" t="s">
        <v>23</v>
      </c>
      <c r="M12" s="157"/>
      <c r="N12" s="158">
        <f t="shared" si="0"/>
        <v>42</v>
      </c>
      <c r="O12" s="159">
        <f t="shared" si="1"/>
        <v>34</v>
      </c>
      <c r="P12" s="160">
        <f t="shared" si="2"/>
        <v>2</v>
      </c>
      <c r="Q12" s="161">
        <f t="shared" si="3"/>
        <v>0</v>
      </c>
      <c r="R12" s="165">
        <f t="shared" si="4"/>
        <v>1</v>
      </c>
      <c r="S12" s="163">
        <f t="shared" si="4"/>
        <v>0</v>
      </c>
      <c r="T12" s="164"/>
    </row>
    <row r="13" spans="2:20" ht="30" customHeight="1">
      <c r="B13" s="152" t="s">
        <v>19</v>
      </c>
      <c r="C13" s="153" t="s">
        <v>297</v>
      </c>
      <c r="D13" s="153" t="s">
        <v>110</v>
      </c>
      <c r="E13" s="155">
        <v>21</v>
      </c>
      <c r="F13" s="161" t="s">
        <v>23</v>
      </c>
      <c r="G13" s="157">
        <v>11</v>
      </c>
      <c r="H13" s="155">
        <v>21</v>
      </c>
      <c r="I13" s="161" t="s">
        <v>23</v>
      </c>
      <c r="J13" s="157">
        <v>8</v>
      </c>
      <c r="K13" s="155"/>
      <c r="L13" s="161" t="s">
        <v>23</v>
      </c>
      <c r="M13" s="157"/>
      <c r="N13" s="158">
        <f t="shared" si="0"/>
        <v>42</v>
      </c>
      <c r="O13" s="159">
        <f t="shared" si="1"/>
        <v>19</v>
      </c>
      <c r="P13" s="160">
        <f t="shared" si="2"/>
        <v>2</v>
      </c>
      <c r="Q13" s="161">
        <f t="shared" si="3"/>
        <v>0</v>
      </c>
      <c r="R13" s="165">
        <f t="shared" si="4"/>
        <v>1</v>
      </c>
      <c r="S13" s="163">
        <f t="shared" si="4"/>
        <v>0</v>
      </c>
      <c r="T13" s="164"/>
    </row>
    <row r="14" spans="2:20" ht="30" customHeight="1">
      <c r="B14" s="152" t="s">
        <v>18</v>
      </c>
      <c r="C14" s="153" t="s">
        <v>133</v>
      </c>
      <c r="D14" s="153" t="s">
        <v>77</v>
      </c>
      <c r="E14" s="155">
        <v>20</v>
      </c>
      <c r="F14" s="161" t="s">
        <v>23</v>
      </c>
      <c r="G14" s="157">
        <v>22</v>
      </c>
      <c r="H14" s="155">
        <v>21</v>
      </c>
      <c r="I14" s="161" t="s">
        <v>23</v>
      </c>
      <c r="J14" s="157">
        <v>15</v>
      </c>
      <c r="K14" s="155">
        <v>21</v>
      </c>
      <c r="L14" s="161" t="s">
        <v>23</v>
      </c>
      <c r="M14" s="157">
        <v>10</v>
      </c>
      <c r="N14" s="158">
        <f t="shared" si="0"/>
        <v>62</v>
      </c>
      <c r="O14" s="159">
        <f t="shared" si="1"/>
        <v>47</v>
      </c>
      <c r="P14" s="160">
        <f t="shared" si="2"/>
        <v>2</v>
      </c>
      <c r="Q14" s="161">
        <f t="shared" si="3"/>
        <v>1</v>
      </c>
      <c r="R14" s="165">
        <f t="shared" si="4"/>
        <v>1</v>
      </c>
      <c r="S14" s="163">
        <f t="shared" si="4"/>
        <v>0</v>
      </c>
      <c r="T14" s="164"/>
    </row>
    <row r="15" spans="2:20" ht="30" customHeight="1">
      <c r="B15" s="152" t="s">
        <v>24</v>
      </c>
      <c r="C15" s="153" t="s">
        <v>134</v>
      </c>
      <c r="D15" s="153" t="s">
        <v>111</v>
      </c>
      <c r="E15" s="155">
        <v>14</v>
      </c>
      <c r="F15" s="161" t="s">
        <v>23</v>
      </c>
      <c r="G15" s="157">
        <v>21</v>
      </c>
      <c r="H15" s="155">
        <v>8</v>
      </c>
      <c r="I15" s="161" t="s">
        <v>23</v>
      </c>
      <c r="J15" s="157">
        <v>21</v>
      </c>
      <c r="K15" s="155"/>
      <c r="L15" s="161" t="s">
        <v>23</v>
      </c>
      <c r="M15" s="157"/>
      <c r="N15" s="158">
        <f>E15+H15+K15</f>
        <v>22</v>
      </c>
      <c r="O15" s="159">
        <f>G15+J15+M15</f>
        <v>42</v>
      </c>
      <c r="P15" s="160">
        <f>IF(E15&gt;G15,1,0)+IF(H15&gt;J15,1,0)+IF(K15&gt;M15,1,0)</f>
        <v>0</v>
      </c>
      <c r="Q15" s="161">
        <f>IF(E15&lt;G15,1,0)+IF(H15&lt;J15,1,0)+IF(K15&lt;M15,1,0)</f>
        <v>2</v>
      </c>
      <c r="R15" s="165">
        <f>IF(P15=2,1,0)</f>
        <v>0</v>
      </c>
      <c r="S15" s="163">
        <f>IF(Q15=2,1,0)</f>
        <v>1</v>
      </c>
      <c r="T15" s="164"/>
    </row>
    <row r="16" spans="2:20" ht="30" customHeight="1">
      <c r="B16" s="152" t="s">
        <v>17</v>
      </c>
      <c r="C16" s="153" t="s">
        <v>126</v>
      </c>
      <c r="D16" s="153" t="s">
        <v>298</v>
      </c>
      <c r="E16" s="155">
        <v>21</v>
      </c>
      <c r="F16" s="161" t="s">
        <v>23</v>
      </c>
      <c r="G16" s="157">
        <v>9</v>
      </c>
      <c r="H16" s="155">
        <v>21</v>
      </c>
      <c r="I16" s="161" t="s">
        <v>23</v>
      </c>
      <c r="J16" s="157">
        <v>9</v>
      </c>
      <c r="K16" s="155"/>
      <c r="L16" s="161" t="s">
        <v>23</v>
      </c>
      <c r="M16" s="157"/>
      <c r="N16" s="158">
        <f>E16+H16+K16</f>
        <v>42</v>
      </c>
      <c r="O16" s="159">
        <f>G16+J16+M16</f>
        <v>18</v>
      </c>
      <c r="P16" s="160">
        <f>IF(E16&gt;G16,1,0)+IF(H16&gt;J16,1,0)+IF(K16&gt;M16,1,0)</f>
        <v>2</v>
      </c>
      <c r="Q16" s="161">
        <f>IF(E16&lt;G16,1,0)+IF(H16&lt;J16,1,0)+IF(K16&lt;M16,1,0)</f>
        <v>0</v>
      </c>
      <c r="R16" s="165">
        <f>IF(P16=2,1,0)</f>
        <v>1</v>
      </c>
      <c r="S16" s="163">
        <f>IF(Q16=2,1,0)</f>
        <v>0</v>
      </c>
      <c r="T16" s="164"/>
    </row>
    <row r="17" spans="2:20" ht="30" customHeight="1" thickBot="1">
      <c r="B17" s="166"/>
      <c r="C17" s="167"/>
      <c r="D17" s="167"/>
      <c r="E17" s="168"/>
      <c r="F17" s="169" t="s">
        <v>23</v>
      </c>
      <c r="G17" s="170"/>
      <c r="H17" s="168"/>
      <c r="I17" s="169" t="s">
        <v>23</v>
      </c>
      <c r="J17" s="170"/>
      <c r="K17" s="168"/>
      <c r="L17" s="169" t="s">
        <v>23</v>
      </c>
      <c r="M17" s="170"/>
      <c r="N17" s="171">
        <f t="shared" si="0"/>
        <v>0</v>
      </c>
      <c r="O17" s="172">
        <f t="shared" si="1"/>
        <v>0</v>
      </c>
      <c r="P17" s="173">
        <f t="shared" si="2"/>
        <v>0</v>
      </c>
      <c r="Q17" s="169">
        <f t="shared" si="3"/>
        <v>0</v>
      </c>
      <c r="R17" s="174">
        <f t="shared" si="4"/>
        <v>0</v>
      </c>
      <c r="S17" s="175">
        <f t="shared" si="4"/>
        <v>0</v>
      </c>
      <c r="T17" s="176"/>
    </row>
    <row r="18" spans="2:20" ht="34.5" customHeight="1" thickBot="1">
      <c r="B18" s="177" t="s">
        <v>7</v>
      </c>
      <c r="C18" s="243" t="str">
        <f>IF(R18&gt;S18,D4,IF(S18&gt;R18,D5,"remíza"))</f>
        <v>TJ SPARTAK CHRÁST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178">
        <f aca="true" t="shared" si="5" ref="N18:S18">SUM(N9:N17)</f>
        <v>324</v>
      </c>
      <c r="O18" s="179">
        <f t="shared" si="5"/>
        <v>261</v>
      </c>
      <c r="P18" s="178">
        <f t="shared" si="5"/>
        <v>12</v>
      </c>
      <c r="Q18" s="180">
        <f t="shared" si="5"/>
        <v>5</v>
      </c>
      <c r="R18" s="178">
        <f t="shared" si="5"/>
        <v>6</v>
      </c>
      <c r="S18" s="179">
        <f t="shared" si="5"/>
        <v>2</v>
      </c>
      <c r="T18" s="181"/>
    </row>
    <row r="19" spans="2:20" ht="15">
      <c r="B19" s="182"/>
      <c r="C19" s="183"/>
      <c r="D19" s="183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184" t="s">
        <v>8</v>
      </c>
    </row>
    <row r="20" spans="2:20" ht="12.75">
      <c r="B20" s="55" t="s">
        <v>9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</row>
    <row r="21" spans="2:20" ht="12.75"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</row>
    <row r="22" spans="2:20" ht="19.5" customHeight="1">
      <c r="B22" s="31" t="s">
        <v>10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</row>
    <row r="23" spans="2:20" ht="19.5" customHeight="1">
      <c r="B23" s="32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</row>
    <row r="24" spans="2:20" ht="12.75"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</row>
    <row r="25" spans="2:21" ht="12.75">
      <c r="B25" s="33" t="s">
        <v>11</v>
      </c>
      <c r="C25" s="183"/>
      <c r="D25" s="187"/>
      <c r="E25" s="33" t="s">
        <v>12</v>
      </c>
      <c r="F25" s="33"/>
      <c r="G25" s="33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8"/>
    </row>
    <row r="26" spans="2:21" ht="12.75">
      <c r="B26" s="189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</row>
    <row r="27" spans="2:21" ht="12.75">
      <c r="B27" s="189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</row>
    <row r="28" spans="2:21" ht="12.75">
      <c r="B28" s="189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</row>
    <row r="29" spans="2:21" ht="12.75">
      <c r="B29" s="3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</row>
    <row r="30" spans="2:21" ht="12.75">
      <c r="B30" s="189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</row>
  </sheetData>
  <sheetProtection password="CC26" sheet="1" objects="1" scenario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7" t="s">
        <v>78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</row>
    <row r="3" spans="2:20" ht="19.5" customHeight="1" thickBot="1">
      <c r="B3" s="5" t="s">
        <v>0</v>
      </c>
      <c r="C3" s="46"/>
      <c r="D3" s="218" t="s">
        <v>98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20"/>
      <c r="Q3" s="221" t="s">
        <v>48</v>
      </c>
      <c r="R3" s="222"/>
      <c r="S3" s="218" t="s">
        <v>99</v>
      </c>
      <c r="T3" s="223"/>
    </row>
    <row r="4" spans="2:20" ht="19.5" customHeight="1" thickTop="1">
      <c r="B4" s="6" t="s">
        <v>2</v>
      </c>
      <c r="C4" s="7"/>
      <c r="D4" s="224" t="s">
        <v>51</v>
      </c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6"/>
      <c r="Q4" s="227" t="s">
        <v>13</v>
      </c>
      <c r="R4" s="228"/>
      <c r="S4" s="229" t="s">
        <v>307</v>
      </c>
      <c r="T4" s="230"/>
    </row>
    <row r="5" spans="2:20" ht="19.5" customHeight="1">
      <c r="B5" s="6" t="s">
        <v>3</v>
      </c>
      <c r="C5" s="47"/>
      <c r="D5" s="202" t="s">
        <v>87</v>
      </c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4"/>
      <c r="Q5" s="205" t="s">
        <v>1</v>
      </c>
      <c r="R5" s="206"/>
      <c r="S5" s="207" t="s">
        <v>308</v>
      </c>
      <c r="T5" s="208"/>
    </row>
    <row r="6" spans="2:20" ht="19.5" customHeight="1" thickBot="1">
      <c r="B6" s="8" t="s">
        <v>4</v>
      </c>
      <c r="C6" s="9"/>
      <c r="D6" s="209" t="s">
        <v>309</v>
      </c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1"/>
      <c r="Q6" s="48"/>
      <c r="R6" s="49"/>
      <c r="S6" s="91" t="s">
        <v>37</v>
      </c>
      <c r="T6" s="38" t="s">
        <v>26</v>
      </c>
    </row>
    <row r="7" spans="2:20" ht="24.75" customHeight="1">
      <c r="B7" s="10"/>
      <c r="C7" s="11" t="str">
        <f>D4</f>
        <v>ZÚ Badminton Klatovy</v>
      </c>
      <c r="D7" s="11" t="str">
        <f>D5</f>
        <v>SK Jupiter B</v>
      </c>
      <c r="E7" s="212" t="s">
        <v>5</v>
      </c>
      <c r="F7" s="213"/>
      <c r="G7" s="213"/>
      <c r="H7" s="213"/>
      <c r="I7" s="213"/>
      <c r="J7" s="213"/>
      <c r="K7" s="213"/>
      <c r="L7" s="213"/>
      <c r="M7" s="214"/>
      <c r="N7" s="215" t="s">
        <v>14</v>
      </c>
      <c r="O7" s="216"/>
      <c r="P7" s="215" t="s">
        <v>15</v>
      </c>
      <c r="Q7" s="216"/>
      <c r="R7" s="215" t="s">
        <v>16</v>
      </c>
      <c r="S7" s="216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319</v>
      </c>
      <c r="D9" s="44" t="s">
        <v>251</v>
      </c>
      <c r="E9" s="39">
        <v>13</v>
      </c>
      <c r="F9" s="20" t="s">
        <v>23</v>
      </c>
      <c r="G9" s="40">
        <v>21</v>
      </c>
      <c r="H9" s="39">
        <v>8</v>
      </c>
      <c r="I9" s="20" t="s">
        <v>23</v>
      </c>
      <c r="J9" s="40">
        <v>21</v>
      </c>
      <c r="K9" s="39"/>
      <c r="L9" s="20" t="s">
        <v>23</v>
      </c>
      <c r="M9" s="40"/>
      <c r="N9" s="22">
        <f aca="true" t="shared" si="0" ref="N9:N17">E9+H9+K9</f>
        <v>21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5">
        <f>IF(P9=2,1,0)</f>
        <v>0</v>
      </c>
      <c r="S9" s="21">
        <f>IF(Q9=2,1,0)</f>
        <v>1</v>
      </c>
      <c r="T9" s="45"/>
    </row>
    <row r="10" spans="2:20" ht="30" customHeight="1">
      <c r="B10" s="18" t="s">
        <v>22</v>
      </c>
      <c r="C10" s="43" t="s">
        <v>311</v>
      </c>
      <c r="D10" s="43" t="s">
        <v>184</v>
      </c>
      <c r="E10" s="39">
        <v>26</v>
      </c>
      <c r="F10" s="19" t="s">
        <v>23</v>
      </c>
      <c r="G10" s="40">
        <v>24</v>
      </c>
      <c r="H10" s="39">
        <v>20</v>
      </c>
      <c r="I10" s="19" t="s">
        <v>23</v>
      </c>
      <c r="J10" s="40">
        <v>22</v>
      </c>
      <c r="K10" s="39">
        <v>20</v>
      </c>
      <c r="L10" s="19" t="s">
        <v>23</v>
      </c>
      <c r="M10" s="40">
        <v>22</v>
      </c>
      <c r="N10" s="22">
        <f t="shared" si="0"/>
        <v>66</v>
      </c>
      <c r="O10" s="23">
        <f t="shared" si="1"/>
        <v>68</v>
      </c>
      <c r="P10" s="24">
        <f t="shared" si="2"/>
        <v>1</v>
      </c>
      <c r="Q10" s="19">
        <f t="shared" si="3"/>
        <v>2</v>
      </c>
      <c r="R10" s="36">
        <f aca="true" t="shared" si="4" ref="R10:S17">IF(P10=2,1,0)</f>
        <v>0</v>
      </c>
      <c r="S10" s="21">
        <f t="shared" si="4"/>
        <v>1</v>
      </c>
      <c r="T10" s="45"/>
    </row>
    <row r="11" spans="2:20" ht="30" customHeight="1">
      <c r="B11" s="18" t="s">
        <v>21</v>
      </c>
      <c r="C11" s="43" t="s">
        <v>312</v>
      </c>
      <c r="D11" s="43" t="s">
        <v>320</v>
      </c>
      <c r="E11" s="39">
        <v>3</v>
      </c>
      <c r="F11" s="19" t="s">
        <v>23</v>
      </c>
      <c r="G11" s="40">
        <v>21</v>
      </c>
      <c r="H11" s="39">
        <v>7</v>
      </c>
      <c r="I11" s="19" t="s">
        <v>23</v>
      </c>
      <c r="J11" s="40">
        <v>21</v>
      </c>
      <c r="K11" s="39"/>
      <c r="L11" s="19" t="s">
        <v>23</v>
      </c>
      <c r="M11" s="40"/>
      <c r="N11" s="22">
        <f t="shared" si="0"/>
        <v>10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/>
    </row>
    <row r="12" spans="2:20" ht="30" customHeight="1">
      <c r="B12" s="18" t="s">
        <v>20</v>
      </c>
      <c r="C12" s="43" t="s">
        <v>313</v>
      </c>
      <c r="D12" s="43" t="s">
        <v>256</v>
      </c>
      <c r="E12" s="39">
        <v>21</v>
      </c>
      <c r="F12" s="19" t="s">
        <v>23</v>
      </c>
      <c r="G12" s="40">
        <v>16</v>
      </c>
      <c r="H12" s="39">
        <v>21</v>
      </c>
      <c r="I12" s="19" t="s">
        <v>23</v>
      </c>
      <c r="J12" s="40">
        <v>15</v>
      </c>
      <c r="K12" s="39"/>
      <c r="L12" s="19" t="s">
        <v>23</v>
      </c>
      <c r="M12" s="40"/>
      <c r="N12" s="22">
        <f t="shared" si="0"/>
        <v>42</v>
      </c>
      <c r="O12" s="23">
        <f t="shared" si="1"/>
        <v>31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321</v>
      </c>
      <c r="D13" s="43" t="s">
        <v>258</v>
      </c>
      <c r="E13" s="39">
        <v>21</v>
      </c>
      <c r="F13" s="19" t="s">
        <v>23</v>
      </c>
      <c r="G13" s="40">
        <v>13</v>
      </c>
      <c r="H13" s="39">
        <v>21</v>
      </c>
      <c r="I13" s="19" t="s">
        <v>23</v>
      </c>
      <c r="J13" s="40">
        <v>9</v>
      </c>
      <c r="K13" s="39"/>
      <c r="L13" s="19" t="s">
        <v>23</v>
      </c>
      <c r="M13" s="40"/>
      <c r="N13" s="22">
        <f t="shared" si="0"/>
        <v>42</v>
      </c>
      <c r="O13" s="23">
        <f t="shared" si="1"/>
        <v>22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18</v>
      </c>
      <c r="C14" s="43" t="s">
        <v>316</v>
      </c>
      <c r="D14" s="43" t="s">
        <v>190</v>
      </c>
      <c r="E14" s="39">
        <v>21</v>
      </c>
      <c r="F14" s="19" t="s">
        <v>23</v>
      </c>
      <c r="G14" s="40">
        <v>12</v>
      </c>
      <c r="H14" s="39">
        <v>21</v>
      </c>
      <c r="I14" s="19" t="s">
        <v>23</v>
      </c>
      <c r="J14" s="40">
        <v>23</v>
      </c>
      <c r="K14" s="39">
        <v>18</v>
      </c>
      <c r="L14" s="19" t="s">
        <v>23</v>
      </c>
      <c r="M14" s="40">
        <v>21</v>
      </c>
      <c r="N14" s="22">
        <f t="shared" si="0"/>
        <v>60</v>
      </c>
      <c r="O14" s="23">
        <f t="shared" si="1"/>
        <v>56</v>
      </c>
      <c r="P14" s="24">
        <f t="shared" si="2"/>
        <v>1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/>
    </row>
    <row r="15" spans="2:20" ht="30" customHeight="1">
      <c r="B15" s="18" t="s">
        <v>24</v>
      </c>
      <c r="C15" s="43" t="s">
        <v>317</v>
      </c>
      <c r="D15" s="43" t="s">
        <v>192</v>
      </c>
      <c r="E15" s="39">
        <v>21</v>
      </c>
      <c r="F15" s="19" t="s">
        <v>23</v>
      </c>
      <c r="G15" s="40">
        <v>18</v>
      </c>
      <c r="H15" s="39">
        <v>10</v>
      </c>
      <c r="I15" s="19" t="s">
        <v>23</v>
      </c>
      <c r="J15" s="40">
        <v>21</v>
      </c>
      <c r="K15" s="39">
        <v>15</v>
      </c>
      <c r="L15" s="19" t="s">
        <v>23</v>
      </c>
      <c r="M15" s="40">
        <v>21</v>
      </c>
      <c r="N15" s="22">
        <f>E15+H15+K15</f>
        <v>46</v>
      </c>
      <c r="O15" s="23">
        <f>G15+J15+M15</f>
        <v>60</v>
      </c>
      <c r="P15" s="24">
        <f>IF(E15&gt;G15,1,0)+IF(H15&gt;J15,1,0)+IF(K15&gt;M15,1,0)</f>
        <v>1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>
      <c r="B16" s="18" t="s">
        <v>17</v>
      </c>
      <c r="C16" s="43" t="s">
        <v>318</v>
      </c>
      <c r="D16" s="43" t="s">
        <v>193</v>
      </c>
      <c r="E16" s="39">
        <v>10</v>
      </c>
      <c r="F16" s="19" t="s">
        <v>23</v>
      </c>
      <c r="G16" s="40">
        <v>21</v>
      </c>
      <c r="H16" s="39">
        <v>21</v>
      </c>
      <c r="I16" s="19" t="s">
        <v>23</v>
      </c>
      <c r="J16" s="40">
        <v>13</v>
      </c>
      <c r="K16" s="39">
        <v>21</v>
      </c>
      <c r="L16" s="19" t="s">
        <v>23</v>
      </c>
      <c r="M16" s="40">
        <v>15</v>
      </c>
      <c r="N16" s="22">
        <f>E16+H16+K16</f>
        <v>52</v>
      </c>
      <c r="O16" s="23">
        <f>G16+J16+M16</f>
        <v>49</v>
      </c>
      <c r="P16" s="24">
        <f>IF(E16&gt;G16,1,0)+IF(H16&gt;J16,1,0)+IF(K16&gt;M16,1,0)</f>
        <v>2</v>
      </c>
      <c r="Q16" s="19">
        <f>IF(E16&lt;G16,1,0)+IF(H16&lt;J16,1,0)+IF(K16&lt;M16,1,0)</f>
        <v>1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20"/>
      <c r="C17" s="121"/>
      <c r="D17" s="121"/>
      <c r="E17" s="122"/>
      <c r="F17" s="123" t="s">
        <v>23</v>
      </c>
      <c r="G17" s="124"/>
      <c r="H17" s="122"/>
      <c r="I17" s="123" t="s">
        <v>23</v>
      </c>
      <c r="J17" s="124"/>
      <c r="K17" s="122"/>
      <c r="L17" s="123" t="s">
        <v>23</v>
      </c>
      <c r="M17" s="124"/>
      <c r="N17" s="125">
        <f t="shared" si="0"/>
        <v>0</v>
      </c>
      <c r="O17" s="126">
        <f t="shared" si="1"/>
        <v>0</v>
      </c>
      <c r="P17" s="127">
        <f t="shared" si="2"/>
        <v>0</v>
      </c>
      <c r="Q17" s="123">
        <f t="shared" si="3"/>
        <v>0</v>
      </c>
      <c r="R17" s="128">
        <f t="shared" si="4"/>
        <v>0</v>
      </c>
      <c r="S17" s="129">
        <f t="shared" si="4"/>
        <v>0</v>
      </c>
      <c r="T17" s="130"/>
    </row>
    <row r="18" spans="2:20" ht="34.5" customHeight="1" thickBot="1">
      <c r="B18" s="25" t="s">
        <v>7</v>
      </c>
      <c r="C18" s="200" t="str">
        <f>IF(R18&gt;S18,D4,IF(S18&gt;R18,D5,"remíza"))</f>
        <v>SK Jupiter B</v>
      </c>
      <c r="D18" s="200"/>
      <c r="E18" s="200"/>
      <c r="F18" s="200"/>
      <c r="G18" s="200"/>
      <c r="H18" s="200"/>
      <c r="I18" s="200"/>
      <c r="J18" s="200"/>
      <c r="K18" s="200"/>
      <c r="L18" s="200"/>
      <c r="M18" s="201"/>
      <c r="N18" s="26">
        <f aca="true" t="shared" si="5" ref="N18:S18">SUM(N9:N17)</f>
        <v>339</v>
      </c>
      <c r="O18" s="27">
        <f t="shared" si="5"/>
        <v>370</v>
      </c>
      <c r="P18" s="26">
        <f t="shared" si="5"/>
        <v>9</v>
      </c>
      <c r="Q18" s="28">
        <f t="shared" si="5"/>
        <v>11</v>
      </c>
      <c r="R18" s="26">
        <f t="shared" si="5"/>
        <v>3</v>
      </c>
      <c r="S18" s="27">
        <f t="shared" si="5"/>
        <v>5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7" t="s">
        <v>78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</row>
    <row r="3" spans="2:20" ht="19.5" customHeight="1" thickBot="1">
      <c r="B3" s="5" t="s">
        <v>0</v>
      </c>
      <c r="C3" s="46"/>
      <c r="D3" s="218" t="s">
        <v>98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20"/>
      <c r="Q3" s="221" t="s">
        <v>48</v>
      </c>
      <c r="R3" s="222"/>
      <c r="S3" s="218" t="s">
        <v>99</v>
      </c>
      <c r="T3" s="223"/>
    </row>
    <row r="4" spans="2:20" ht="19.5" customHeight="1" thickTop="1">
      <c r="B4" s="6" t="s">
        <v>2</v>
      </c>
      <c r="C4" s="7"/>
      <c r="D4" s="224" t="s">
        <v>207</v>
      </c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6"/>
      <c r="Q4" s="227" t="s">
        <v>13</v>
      </c>
      <c r="R4" s="228"/>
      <c r="S4" s="229" t="s">
        <v>239</v>
      </c>
      <c r="T4" s="230"/>
    </row>
    <row r="5" spans="2:20" ht="19.5" customHeight="1">
      <c r="B5" s="6" t="s">
        <v>3</v>
      </c>
      <c r="C5" s="47"/>
      <c r="D5" s="202" t="s">
        <v>82</v>
      </c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4"/>
      <c r="Q5" s="205" t="s">
        <v>1</v>
      </c>
      <c r="R5" s="206"/>
      <c r="S5" s="207" t="s">
        <v>208</v>
      </c>
      <c r="T5" s="208"/>
    </row>
    <row r="6" spans="2:20" ht="19.5" customHeight="1" thickBot="1">
      <c r="B6" s="8" t="s">
        <v>4</v>
      </c>
      <c r="C6" s="9"/>
      <c r="D6" s="209" t="s">
        <v>265</v>
      </c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1"/>
      <c r="Q6" s="48"/>
      <c r="R6" s="49"/>
      <c r="S6" s="91" t="s">
        <v>37</v>
      </c>
      <c r="T6" s="38" t="s">
        <v>26</v>
      </c>
    </row>
    <row r="7" spans="2:20" ht="24.75" customHeight="1">
      <c r="B7" s="10"/>
      <c r="C7" s="11" t="str">
        <f>D4</f>
        <v>TJ Keramika Chlumčany A</v>
      </c>
      <c r="D7" s="11" t="str">
        <f>D5</f>
        <v>TJ Spartak Chrást</v>
      </c>
      <c r="E7" s="212" t="s">
        <v>5</v>
      </c>
      <c r="F7" s="213"/>
      <c r="G7" s="213"/>
      <c r="H7" s="213"/>
      <c r="I7" s="213"/>
      <c r="J7" s="213"/>
      <c r="K7" s="213"/>
      <c r="L7" s="213"/>
      <c r="M7" s="214"/>
      <c r="N7" s="215" t="s">
        <v>14</v>
      </c>
      <c r="O7" s="216"/>
      <c r="P7" s="215" t="s">
        <v>15</v>
      </c>
      <c r="Q7" s="216"/>
      <c r="R7" s="215" t="s">
        <v>16</v>
      </c>
      <c r="S7" s="216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278</v>
      </c>
      <c r="D9" s="44" t="s">
        <v>279</v>
      </c>
      <c r="E9" s="39">
        <v>21</v>
      </c>
      <c r="F9" s="20" t="s">
        <v>23</v>
      </c>
      <c r="G9" s="40">
        <v>12</v>
      </c>
      <c r="H9" s="39">
        <v>15</v>
      </c>
      <c r="I9" s="20" t="s">
        <v>23</v>
      </c>
      <c r="J9" s="40">
        <v>21</v>
      </c>
      <c r="K9" s="39">
        <v>21</v>
      </c>
      <c r="L9" s="20" t="s">
        <v>23</v>
      </c>
      <c r="M9" s="40">
        <v>10</v>
      </c>
      <c r="N9" s="22">
        <f aca="true" t="shared" si="0" ref="N9:N17">E9+H9+K9</f>
        <v>57</v>
      </c>
      <c r="O9" s="23">
        <f aca="true" t="shared" si="1" ref="O9:O17">G9+J9+M9</f>
        <v>43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1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268</v>
      </c>
      <c r="D10" s="43" t="s">
        <v>280</v>
      </c>
      <c r="E10" s="39">
        <v>0</v>
      </c>
      <c r="F10" s="19" t="s">
        <v>23</v>
      </c>
      <c r="G10" s="40">
        <v>21</v>
      </c>
      <c r="H10" s="39">
        <v>0</v>
      </c>
      <c r="I10" s="19" t="s">
        <v>23</v>
      </c>
      <c r="J10" s="40">
        <v>21</v>
      </c>
      <c r="K10" s="39"/>
      <c r="L10" s="19" t="s">
        <v>23</v>
      </c>
      <c r="M10" s="40"/>
      <c r="N10" s="22">
        <f t="shared" si="0"/>
        <v>0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6">
        <f aca="true" t="shared" si="4" ref="R10:S17">IF(P10=2,1,0)</f>
        <v>0</v>
      </c>
      <c r="S10" s="21">
        <f t="shared" si="4"/>
        <v>1</v>
      </c>
      <c r="T10" s="45"/>
    </row>
    <row r="11" spans="2:20" ht="30" customHeight="1">
      <c r="B11" s="18" t="s">
        <v>21</v>
      </c>
      <c r="C11" s="43" t="s">
        <v>214</v>
      </c>
      <c r="D11" s="43" t="s">
        <v>281</v>
      </c>
      <c r="E11" s="39">
        <v>11</v>
      </c>
      <c r="F11" s="19" t="s">
        <v>23</v>
      </c>
      <c r="G11" s="40">
        <v>21</v>
      </c>
      <c r="H11" s="39">
        <v>21</v>
      </c>
      <c r="I11" s="19" t="s">
        <v>23</v>
      </c>
      <c r="J11" s="40">
        <v>18</v>
      </c>
      <c r="K11" s="39">
        <v>21</v>
      </c>
      <c r="L11" s="19" t="s">
        <v>23</v>
      </c>
      <c r="M11" s="40">
        <v>14</v>
      </c>
      <c r="N11" s="22">
        <f t="shared" si="0"/>
        <v>53</v>
      </c>
      <c r="O11" s="23">
        <f t="shared" si="1"/>
        <v>53</v>
      </c>
      <c r="P11" s="24">
        <f t="shared" si="2"/>
        <v>2</v>
      </c>
      <c r="Q11" s="19">
        <f t="shared" si="3"/>
        <v>1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282</v>
      </c>
      <c r="D12" s="43" t="s">
        <v>283</v>
      </c>
      <c r="E12" s="39">
        <v>21</v>
      </c>
      <c r="F12" s="19" t="s">
        <v>23</v>
      </c>
      <c r="G12" s="40">
        <v>18</v>
      </c>
      <c r="H12" s="39">
        <v>12</v>
      </c>
      <c r="I12" s="19" t="s">
        <v>23</v>
      </c>
      <c r="J12" s="40">
        <v>21</v>
      </c>
      <c r="K12" s="39">
        <v>11</v>
      </c>
      <c r="L12" s="19" t="s">
        <v>23</v>
      </c>
      <c r="M12" s="40">
        <v>21</v>
      </c>
      <c r="N12" s="22">
        <f t="shared" si="0"/>
        <v>44</v>
      </c>
      <c r="O12" s="23">
        <f t="shared" si="1"/>
        <v>60</v>
      </c>
      <c r="P12" s="24">
        <f t="shared" si="2"/>
        <v>1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/>
    </row>
    <row r="13" spans="2:20" ht="30" customHeight="1">
      <c r="B13" s="18" t="s">
        <v>19</v>
      </c>
      <c r="C13" s="43" t="s">
        <v>218</v>
      </c>
      <c r="D13" s="43" t="s">
        <v>284</v>
      </c>
      <c r="E13" s="39">
        <v>21</v>
      </c>
      <c r="F13" s="19" t="s">
        <v>23</v>
      </c>
      <c r="G13" s="40">
        <v>18</v>
      </c>
      <c r="H13" s="39">
        <v>21</v>
      </c>
      <c r="I13" s="19" t="s">
        <v>23</v>
      </c>
      <c r="J13" s="40">
        <v>12</v>
      </c>
      <c r="K13" s="39"/>
      <c r="L13" s="19" t="s">
        <v>23</v>
      </c>
      <c r="M13" s="40"/>
      <c r="N13" s="22">
        <f t="shared" si="0"/>
        <v>42</v>
      </c>
      <c r="O13" s="23">
        <f t="shared" si="1"/>
        <v>30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18</v>
      </c>
      <c r="C14" s="43" t="s">
        <v>220</v>
      </c>
      <c r="D14" s="43" t="s">
        <v>133</v>
      </c>
      <c r="E14" s="39">
        <v>14</v>
      </c>
      <c r="F14" s="19" t="s">
        <v>23</v>
      </c>
      <c r="G14" s="40">
        <v>21</v>
      </c>
      <c r="H14" s="39">
        <v>19</v>
      </c>
      <c r="I14" s="19" t="s">
        <v>23</v>
      </c>
      <c r="J14" s="40">
        <v>21</v>
      </c>
      <c r="K14" s="39"/>
      <c r="L14" s="19" t="s">
        <v>23</v>
      </c>
      <c r="M14" s="40"/>
      <c r="N14" s="22">
        <f t="shared" si="0"/>
        <v>33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/>
    </row>
    <row r="15" spans="2:20" ht="30" customHeight="1">
      <c r="B15" s="18" t="s">
        <v>24</v>
      </c>
      <c r="C15" s="43" t="s">
        <v>221</v>
      </c>
      <c r="D15" s="43" t="s">
        <v>285</v>
      </c>
      <c r="E15" s="39">
        <v>21</v>
      </c>
      <c r="F15" s="19" t="s">
        <v>23</v>
      </c>
      <c r="G15" s="40">
        <v>10</v>
      </c>
      <c r="H15" s="39">
        <v>21</v>
      </c>
      <c r="I15" s="19" t="s">
        <v>23</v>
      </c>
      <c r="J15" s="40">
        <v>10</v>
      </c>
      <c r="K15" s="39"/>
      <c r="L15" s="19" t="s">
        <v>23</v>
      </c>
      <c r="M15" s="40"/>
      <c r="N15" s="22">
        <f>E15+H15+K15</f>
        <v>42</v>
      </c>
      <c r="O15" s="23">
        <f>G15+J15+M15</f>
        <v>20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45"/>
    </row>
    <row r="16" spans="2:20" ht="30" customHeight="1">
      <c r="B16" s="18" t="s">
        <v>17</v>
      </c>
      <c r="C16" s="43" t="s">
        <v>276</v>
      </c>
      <c r="D16" s="43" t="s">
        <v>286</v>
      </c>
      <c r="E16" s="39">
        <v>19</v>
      </c>
      <c r="F16" s="19" t="s">
        <v>23</v>
      </c>
      <c r="G16" s="40">
        <v>21</v>
      </c>
      <c r="H16" s="39">
        <v>21</v>
      </c>
      <c r="I16" s="19" t="s">
        <v>23</v>
      </c>
      <c r="J16" s="40">
        <v>11</v>
      </c>
      <c r="K16" s="39">
        <v>21</v>
      </c>
      <c r="L16" s="19" t="s">
        <v>23</v>
      </c>
      <c r="M16" s="40">
        <v>15</v>
      </c>
      <c r="N16" s="22">
        <f>E16+H16+K16</f>
        <v>61</v>
      </c>
      <c r="O16" s="23">
        <f>G16+J16+M16</f>
        <v>47</v>
      </c>
      <c r="P16" s="24">
        <f>IF(E16&gt;G16,1,0)+IF(H16&gt;J16,1,0)+IF(K16&gt;M16,1,0)</f>
        <v>2</v>
      </c>
      <c r="Q16" s="19">
        <f>IF(E16&lt;G16,1,0)+IF(H16&lt;J16,1,0)+IF(K16&lt;M16,1,0)</f>
        <v>1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20"/>
      <c r="C17" s="121"/>
      <c r="D17" s="121"/>
      <c r="E17" s="122"/>
      <c r="F17" s="123" t="s">
        <v>23</v>
      </c>
      <c r="G17" s="124"/>
      <c r="H17" s="122"/>
      <c r="I17" s="123" t="s">
        <v>23</v>
      </c>
      <c r="J17" s="124"/>
      <c r="K17" s="122"/>
      <c r="L17" s="123" t="s">
        <v>23</v>
      </c>
      <c r="M17" s="124"/>
      <c r="N17" s="125">
        <f t="shared" si="0"/>
        <v>0</v>
      </c>
      <c r="O17" s="126">
        <f t="shared" si="1"/>
        <v>0</v>
      </c>
      <c r="P17" s="127">
        <f t="shared" si="2"/>
        <v>0</v>
      </c>
      <c r="Q17" s="123">
        <f t="shared" si="3"/>
        <v>0</v>
      </c>
      <c r="R17" s="128">
        <f t="shared" si="4"/>
        <v>0</v>
      </c>
      <c r="S17" s="129">
        <f t="shared" si="4"/>
        <v>0</v>
      </c>
      <c r="T17" s="130"/>
    </row>
    <row r="18" spans="2:20" ht="34.5" customHeight="1" thickBot="1">
      <c r="B18" s="25" t="s">
        <v>7</v>
      </c>
      <c r="C18" s="200" t="str">
        <f>IF(R18&gt;S18,D4,IF(S18&gt;R18,D5,"remíza"))</f>
        <v>TJ Keramika Chlumčany A</v>
      </c>
      <c r="D18" s="200"/>
      <c r="E18" s="200"/>
      <c r="F18" s="200"/>
      <c r="G18" s="200"/>
      <c r="H18" s="200"/>
      <c r="I18" s="200"/>
      <c r="J18" s="200"/>
      <c r="K18" s="200"/>
      <c r="L18" s="200"/>
      <c r="M18" s="201"/>
      <c r="N18" s="26">
        <f aca="true" t="shared" si="5" ref="N18:S18">SUM(N9:N17)</f>
        <v>332</v>
      </c>
      <c r="O18" s="27">
        <f t="shared" si="5"/>
        <v>337</v>
      </c>
      <c r="P18" s="26">
        <f t="shared" si="5"/>
        <v>11</v>
      </c>
      <c r="Q18" s="28">
        <f t="shared" si="5"/>
        <v>9</v>
      </c>
      <c r="R18" s="26">
        <f t="shared" si="5"/>
        <v>5</v>
      </c>
      <c r="S18" s="27">
        <f t="shared" si="5"/>
        <v>3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O1" sqref="O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7" t="s">
        <v>78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</row>
    <row r="3" spans="2:20" ht="19.5" customHeight="1" thickBot="1">
      <c r="B3" s="5" t="s">
        <v>0</v>
      </c>
      <c r="C3" s="46"/>
      <c r="D3" s="218" t="s">
        <v>98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20"/>
      <c r="Q3" s="221" t="s">
        <v>48</v>
      </c>
      <c r="R3" s="222"/>
      <c r="S3" s="218" t="s">
        <v>99</v>
      </c>
      <c r="T3" s="223"/>
    </row>
    <row r="4" spans="2:20" ht="19.5" customHeight="1" thickTop="1">
      <c r="B4" s="6" t="s">
        <v>2</v>
      </c>
      <c r="C4" s="7"/>
      <c r="D4" s="224" t="s">
        <v>86</v>
      </c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6"/>
      <c r="Q4" s="227" t="s">
        <v>13</v>
      </c>
      <c r="R4" s="228"/>
      <c r="S4" s="229" t="s">
        <v>239</v>
      </c>
      <c r="T4" s="230"/>
    </row>
    <row r="5" spans="2:20" ht="19.5" customHeight="1">
      <c r="B5" s="6" t="s">
        <v>3</v>
      </c>
      <c r="C5" s="47"/>
      <c r="D5" s="202" t="s">
        <v>30</v>
      </c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4"/>
      <c r="Q5" s="205" t="s">
        <v>1</v>
      </c>
      <c r="R5" s="206"/>
      <c r="S5" s="207" t="s">
        <v>114</v>
      </c>
      <c r="T5" s="208"/>
    </row>
    <row r="6" spans="2:20" ht="19.5" customHeight="1" thickBot="1">
      <c r="B6" s="8" t="s">
        <v>4</v>
      </c>
      <c r="C6" s="9"/>
      <c r="D6" s="209" t="s">
        <v>113</v>
      </c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1"/>
      <c r="Q6" s="48"/>
      <c r="R6" s="49"/>
      <c r="S6" s="91" t="s">
        <v>37</v>
      </c>
      <c r="T6" s="38" t="s">
        <v>26</v>
      </c>
    </row>
    <row r="7" spans="2:20" ht="24.75" customHeight="1">
      <c r="B7" s="10"/>
      <c r="C7" s="11" t="str">
        <f>D4</f>
        <v>TJ Sokol Doubravka B</v>
      </c>
      <c r="D7" s="11" t="str">
        <f>D5</f>
        <v>SK Jupiter A</v>
      </c>
      <c r="E7" s="212" t="s">
        <v>5</v>
      </c>
      <c r="F7" s="213"/>
      <c r="G7" s="213"/>
      <c r="H7" s="213"/>
      <c r="I7" s="213"/>
      <c r="J7" s="213"/>
      <c r="K7" s="213"/>
      <c r="L7" s="213"/>
      <c r="M7" s="214"/>
      <c r="N7" s="215" t="s">
        <v>14</v>
      </c>
      <c r="O7" s="216"/>
      <c r="P7" s="215" t="s">
        <v>15</v>
      </c>
      <c r="Q7" s="216"/>
      <c r="R7" s="215" t="s">
        <v>16</v>
      </c>
      <c r="S7" s="216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303</v>
      </c>
      <c r="D9" s="44" t="s">
        <v>240</v>
      </c>
      <c r="E9" s="39">
        <v>16</v>
      </c>
      <c r="F9" s="20" t="s">
        <v>23</v>
      </c>
      <c r="G9" s="40">
        <v>21</v>
      </c>
      <c r="H9" s="39">
        <v>21</v>
      </c>
      <c r="I9" s="20" t="s">
        <v>23</v>
      </c>
      <c r="J9" s="40">
        <v>18</v>
      </c>
      <c r="K9" s="39">
        <v>17</v>
      </c>
      <c r="L9" s="20" t="s">
        <v>23</v>
      </c>
      <c r="M9" s="40">
        <v>21</v>
      </c>
      <c r="N9" s="22">
        <f aca="true" t="shared" si="0" ref="N9:N17">E9+H9+K9</f>
        <v>54</v>
      </c>
      <c r="O9" s="23">
        <f aca="true" t="shared" si="1" ref="O9:O17">G9+J9+M9</f>
        <v>60</v>
      </c>
      <c r="P9" s="24">
        <f aca="true" t="shared" si="2" ref="P9:P17">IF(E9&gt;G9,1,0)+IF(H9&gt;J9,1,0)+IF(K9&gt;M9,1,0)</f>
        <v>1</v>
      </c>
      <c r="Q9" s="19">
        <f aca="true" t="shared" si="3" ref="Q9:Q17">IF(E9&lt;G9,1,0)+IF(H9&lt;J9,1,0)+IF(K9&lt;M9,1,0)</f>
        <v>2</v>
      </c>
      <c r="R9" s="35">
        <f>IF(P9=2,1,0)</f>
        <v>0</v>
      </c>
      <c r="S9" s="21">
        <f>IF(Q9=2,1,0)</f>
        <v>1</v>
      </c>
      <c r="T9" s="45"/>
    </row>
    <row r="10" spans="2:20" ht="30" customHeight="1">
      <c r="B10" s="18" t="s">
        <v>22</v>
      </c>
      <c r="C10" s="43" t="s">
        <v>304</v>
      </c>
      <c r="D10" s="43" t="s">
        <v>242</v>
      </c>
      <c r="E10" s="39">
        <v>19</v>
      </c>
      <c r="F10" s="19" t="s">
        <v>23</v>
      </c>
      <c r="G10" s="40">
        <v>21</v>
      </c>
      <c r="H10" s="39">
        <v>21</v>
      </c>
      <c r="I10" s="19" t="s">
        <v>23</v>
      </c>
      <c r="J10" s="40">
        <v>15</v>
      </c>
      <c r="K10" s="39">
        <v>21</v>
      </c>
      <c r="L10" s="19" t="s">
        <v>23</v>
      </c>
      <c r="M10" s="40">
        <v>19</v>
      </c>
      <c r="N10" s="22">
        <f t="shared" si="0"/>
        <v>61</v>
      </c>
      <c r="O10" s="23">
        <f t="shared" si="1"/>
        <v>55</v>
      </c>
      <c r="P10" s="24">
        <f t="shared" si="2"/>
        <v>2</v>
      </c>
      <c r="Q10" s="19">
        <f t="shared" si="3"/>
        <v>1</v>
      </c>
      <c r="R10" s="36">
        <f aca="true" t="shared" si="4" ref="R10:S17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305</v>
      </c>
      <c r="D11" s="43" t="s">
        <v>185</v>
      </c>
      <c r="E11" s="39">
        <v>21</v>
      </c>
      <c r="F11" s="19" t="s">
        <v>23</v>
      </c>
      <c r="G11" s="40">
        <v>18</v>
      </c>
      <c r="H11" s="39">
        <v>25</v>
      </c>
      <c r="I11" s="19" t="s">
        <v>23</v>
      </c>
      <c r="J11" s="40">
        <v>27</v>
      </c>
      <c r="K11" s="39">
        <v>15</v>
      </c>
      <c r="L11" s="19" t="s">
        <v>23</v>
      </c>
      <c r="M11" s="40">
        <v>21</v>
      </c>
      <c r="N11" s="22">
        <f t="shared" si="0"/>
        <v>61</v>
      </c>
      <c r="O11" s="23">
        <f t="shared" si="1"/>
        <v>66</v>
      </c>
      <c r="P11" s="24">
        <f t="shared" si="2"/>
        <v>1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/>
    </row>
    <row r="12" spans="2:20" ht="30" customHeight="1">
      <c r="B12" s="18" t="s">
        <v>20</v>
      </c>
      <c r="C12" s="43" t="s">
        <v>257</v>
      </c>
      <c r="D12" s="43" t="s">
        <v>245</v>
      </c>
      <c r="E12" s="39">
        <v>21</v>
      </c>
      <c r="F12" s="19" t="s">
        <v>23</v>
      </c>
      <c r="G12" s="40">
        <v>15</v>
      </c>
      <c r="H12" s="39">
        <v>22</v>
      </c>
      <c r="I12" s="19" t="s">
        <v>23</v>
      </c>
      <c r="J12" s="40">
        <v>24</v>
      </c>
      <c r="K12" s="39">
        <v>14</v>
      </c>
      <c r="L12" s="19" t="s">
        <v>23</v>
      </c>
      <c r="M12" s="40">
        <v>21</v>
      </c>
      <c r="N12" s="22">
        <f t="shared" si="0"/>
        <v>57</v>
      </c>
      <c r="O12" s="23">
        <f t="shared" si="1"/>
        <v>60</v>
      </c>
      <c r="P12" s="24">
        <f t="shared" si="2"/>
        <v>1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/>
    </row>
    <row r="13" spans="2:20" ht="30" customHeight="1">
      <c r="B13" s="18" t="s">
        <v>19</v>
      </c>
      <c r="C13" s="43" t="s">
        <v>259</v>
      </c>
      <c r="D13" s="43" t="s">
        <v>306</v>
      </c>
      <c r="E13" s="39">
        <v>7</v>
      </c>
      <c r="F13" s="19" t="s">
        <v>23</v>
      </c>
      <c r="G13" s="40">
        <v>21</v>
      </c>
      <c r="H13" s="39">
        <v>12</v>
      </c>
      <c r="I13" s="19" t="s">
        <v>23</v>
      </c>
      <c r="J13" s="40">
        <v>21</v>
      </c>
      <c r="K13" s="39"/>
      <c r="L13" s="19" t="s">
        <v>23</v>
      </c>
      <c r="M13" s="40"/>
      <c r="N13" s="22">
        <f t="shared" si="0"/>
        <v>19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/>
    </row>
    <row r="14" spans="2:20" ht="30" customHeight="1">
      <c r="B14" s="18" t="s">
        <v>18</v>
      </c>
      <c r="C14" s="43" t="s">
        <v>260</v>
      </c>
      <c r="D14" s="43" t="s">
        <v>247</v>
      </c>
      <c r="E14" s="39">
        <v>21</v>
      </c>
      <c r="F14" s="19" t="s">
        <v>23</v>
      </c>
      <c r="G14" s="40">
        <v>18</v>
      </c>
      <c r="H14" s="39">
        <v>21</v>
      </c>
      <c r="I14" s="19" t="s">
        <v>23</v>
      </c>
      <c r="J14" s="40">
        <v>15</v>
      </c>
      <c r="K14" s="39"/>
      <c r="L14" s="19" t="s">
        <v>23</v>
      </c>
      <c r="M14" s="40"/>
      <c r="N14" s="22">
        <f t="shared" si="0"/>
        <v>42</v>
      </c>
      <c r="O14" s="23">
        <f t="shared" si="1"/>
        <v>33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24</v>
      </c>
      <c r="C15" s="43" t="s">
        <v>261</v>
      </c>
      <c r="D15" s="43" t="s">
        <v>81</v>
      </c>
      <c r="E15" s="39">
        <v>14</v>
      </c>
      <c r="F15" s="19" t="s">
        <v>23</v>
      </c>
      <c r="G15" s="40">
        <v>21</v>
      </c>
      <c r="H15" s="39">
        <v>13</v>
      </c>
      <c r="I15" s="19" t="s">
        <v>23</v>
      </c>
      <c r="J15" s="40">
        <v>21</v>
      </c>
      <c r="K15" s="39"/>
      <c r="L15" s="19" t="s">
        <v>23</v>
      </c>
      <c r="M15" s="40"/>
      <c r="N15" s="22">
        <f>E15+H15+K15</f>
        <v>27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>
      <c r="B16" s="18" t="s">
        <v>17</v>
      </c>
      <c r="C16" s="43" t="s">
        <v>262</v>
      </c>
      <c r="D16" s="43" t="s">
        <v>80</v>
      </c>
      <c r="E16" s="39">
        <v>21</v>
      </c>
      <c r="F16" s="19" t="s">
        <v>23</v>
      </c>
      <c r="G16" s="40">
        <v>18</v>
      </c>
      <c r="H16" s="39">
        <v>21</v>
      </c>
      <c r="I16" s="19" t="s">
        <v>23</v>
      </c>
      <c r="J16" s="40">
        <v>15</v>
      </c>
      <c r="K16" s="39"/>
      <c r="L16" s="19" t="s">
        <v>23</v>
      </c>
      <c r="M16" s="40"/>
      <c r="N16" s="22">
        <f>E16+H16+K16</f>
        <v>42</v>
      </c>
      <c r="O16" s="23">
        <f>G16+J16+M16</f>
        <v>33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20"/>
      <c r="C17" s="121"/>
      <c r="D17" s="121"/>
      <c r="E17" s="122"/>
      <c r="F17" s="123" t="s">
        <v>23</v>
      </c>
      <c r="G17" s="124"/>
      <c r="H17" s="122"/>
      <c r="I17" s="123" t="s">
        <v>23</v>
      </c>
      <c r="J17" s="124"/>
      <c r="K17" s="122"/>
      <c r="L17" s="123" t="s">
        <v>23</v>
      </c>
      <c r="M17" s="124"/>
      <c r="N17" s="125">
        <f t="shared" si="0"/>
        <v>0</v>
      </c>
      <c r="O17" s="126">
        <f t="shared" si="1"/>
        <v>0</v>
      </c>
      <c r="P17" s="127">
        <f t="shared" si="2"/>
        <v>0</v>
      </c>
      <c r="Q17" s="123">
        <f t="shared" si="3"/>
        <v>0</v>
      </c>
      <c r="R17" s="128">
        <f t="shared" si="4"/>
        <v>0</v>
      </c>
      <c r="S17" s="129">
        <f t="shared" si="4"/>
        <v>0</v>
      </c>
      <c r="T17" s="130"/>
    </row>
    <row r="18" spans="2:20" ht="34.5" customHeight="1" thickBot="1">
      <c r="B18" s="25" t="s">
        <v>7</v>
      </c>
      <c r="C18" s="200" t="str">
        <f>IF(R18&gt;S18,D4,IF(S18&gt;R18,D5,"remíza"))</f>
        <v>SK Jupiter A</v>
      </c>
      <c r="D18" s="200"/>
      <c r="E18" s="200"/>
      <c r="F18" s="200"/>
      <c r="G18" s="200"/>
      <c r="H18" s="200"/>
      <c r="I18" s="200"/>
      <c r="J18" s="200"/>
      <c r="K18" s="200"/>
      <c r="L18" s="200"/>
      <c r="M18" s="201"/>
      <c r="N18" s="26">
        <f aca="true" t="shared" si="5" ref="N18:S18">SUM(N9:N17)</f>
        <v>363</v>
      </c>
      <c r="O18" s="27">
        <f t="shared" si="5"/>
        <v>391</v>
      </c>
      <c r="P18" s="26">
        <f t="shared" si="5"/>
        <v>9</v>
      </c>
      <c r="Q18" s="28">
        <f t="shared" si="5"/>
        <v>11</v>
      </c>
      <c r="R18" s="26">
        <f t="shared" si="5"/>
        <v>3</v>
      </c>
      <c r="S18" s="27">
        <f t="shared" si="5"/>
        <v>5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D1" sqref="D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7" t="s">
        <v>78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</row>
    <row r="3" spans="2:20" ht="19.5" customHeight="1" thickBot="1">
      <c r="B3" s="5" t="s">
        <v>0</v>
      </c>
      <c r="C3" s="46"/>
      <c r="D3" s="218" t="s">
        <v>98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20"/>
      <c r="Q3" s="221" t="s">
        <v>48</v>
      </c>
      <c r="R3" s="222"/>
      <c r="S3" s="218" t="s">
        <v>99</v>
      </c>
      <c r="T3" s="223"/>
    </row>
    <row r="4" spans="2:20" ht="19.5" customHeight="1" thickTop="1">
      <c r="B4" s="6" t="s">
        <v>2</v>
      </c>
      <c r="C4" s="7"/>
      <c r="D4" s="224" t="s">
        <v>51</v>
      </c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6"/>
      <c r="Q4" s="227" t="s">
        <v>13</v>
      </c>
      <c r="R4" s="228"/>
      <c r="S4" s="229" t="s">
        <v>307</v>
      </c>
      <c r="T4" s="230"/>
    </row>
    <row r="5" spans="2:20" ht="19.5" customHeight="1">
      <c r="B5" s="6" t="s">
        <v>3</v>
      </c>
      <c r="C5" s="47"/>
      <c r="D5" s="202" t="s">
        <v>88</v>
      </c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4"/>
      <c r="Q5" s="205" t="s">
        <v>1</v>
      </c>
      <c r="R5" s="206"/>
      <c r="S5" s="207" t="s">
        <v>308</v>
      </c>
      <c r="T5" s="208"/>
    </row>
    <row r="6" spans="2:20" ht="19.5" customHeight="1" thickBot="1">
      <c r="B6" s="8" t="s">
        <v>4</v>
      </c>
      <c r="C6" s="9"/>
      <c r="D6" s="209" t="s">
        <v>309</v>
      </c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1"/>
      <c r="Q6" s="48"/>
      <c r="R6" s="49"/>
      <c r="S6" s="91" t="s">
        <v>37</v>
      </c>
      <c r="T6" s="38" t="s">
        <v>26</v>
      </c>
    </row>
    <row r="7" spans="2:20" ht="24.75" customHeight="1">
      <c r="B7" s="10"/>
      <c r="C7" s="11" t="str">
        <f>D4</f>
        <v>ZÚ Badminton Klatovy</v>
      </c>
      <c r="D7" s="11" t="str">
        <f>D5</f>
        <v>TJ Slovan Karlovy Vary</v>
      </c>
      <c r="E7" s="212" t="s">
        <v>5</v>
      </c>
      <c r="F7" s="213"/>
      <c r="G7" s="213"/>
      <c r="H7" s="213"/>
      <c r="I7" s="213"/>
      <c r="J7" s="213"/>
      <c r="K7" s="213"/>
      <c r="L7" s="213"/>
      <c r="M7" s="214"/>
      <c r="N7" s="215" t="s">
        <v>14</v>
      </c>
      <c r="O7" s="216"/>
      <c r="P7" s="215" t="s">
        <v>15</v>
      </c>
      <c r="Q7" s="216"/>
      <c r="R7" s="215" t="s">
        <v>16</v>
      </c>
      <c r="S7" s="216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322</v>
      </c>
      <c r="D9" s="44" t="s">
        <v>329</v>
      </c>
      <c r="E9" s="39">
        <v>9</v>
      </c>
      <c r="F9" s="20" t="s">
        <v>23</v>
      </c>
      <c r="G9" s="40">
        <v>21</v>
      </c>
      <c r="H9" s="39">
        <v>9</v>
      </c>
      <c r="I9" s="20" t="s">
        <v>23</v>
      </c>
      <c r="J9" s="40">
        <v>21</v>
      </c>
      <c r="K9" s="39"/>
      <c r="L9" s="20" t="s">
        <v>23</v>
      </c>
      <c r="M9" s="40"/>
      <c r="N9" s="22">
        <f aca="true" t="shared" si="0" ref="N9:N17">E9+H9+K9</f>
        <v>18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5">
        <f>IF(P9=2,1,0)</f>
        <v>0</v>
      </c>
      <c r="S9" s="21">
        <f>IF(Q9=2,1,0)</f>
        <v>1</v>
      </c>
      <c r="T9" s="45"/>
    </row>
    <row r="10" spans="2:20" ht="30" customHeight="1">
      <c r="B10" s="18" t="s">
        <v>22</v>
      </c>
      <c r="C10" s="43" t="s">
        <v>323</v>
      </c>
      <c r="D10" s="43" t="s">
        <v>324</v>
      </c>
      <c r="E10" s="39">
        <v>18</v>
      </c>
      <c r="F10" s="19" t="s">
        <v>23</v>
      </c>
      <c r="G10" s="40">
        <v>21</v>
      </c>
      <c r="H10" s="39">
        <v>14</v>
      </c>
      <c r="I10" s="19" t="s">
        <v>23</v>
      </c>
      <c r="J10" s="40">
        <v>21</v>
      </c>
      <c r="K10" s="39"/>
      <c r="L10" s="19" t="s">
        <v>23</v>
      </c>
      <c r="M10" s="40"/>
      <c r="N10" s="22">
        <f t="shared" si="0"/>
        <v>32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6">
        <f aca="true" t="shared" si="4" ref="R10:S17">IF(P10=2,1,0)</f>
        <v>0</v>
      </c>
      <c r="S10" s="21">
        <f t="shared" si="4"/>
        <v>1</v>
      </c>
      <c r="T10" s="45"/>
    </row>
    <row r="11" spans="2:20" ht="30" customHeight="1">
      <c r="B11" s="18" t="s">
        <v>21</v>
      </c>
      <c r="C11" s="43" t="s">
        <v>312</v>
      </c>
      <c r="D11" s="43" t="s">
        <v>328</v>
      </c>
      <c r="E11" s="39">
        <v>4</v>
      </c>
      <c r="F11" s="19" t="s">
        <v>23</v>
      </c>
      <c r="G11" s="40">
        <v>21</v>
      </c>
      <c r="H11" s="39">
        <v>8</v>
      </c>
      <c r="I11" s="19" t="s">
        <v>23</v>
      </c>
      <c r="J11" s="40">
        <v>21</v>
      </c>
      <c r="K11" s="39"/>
      <c r="L11" s="19" t="s">
        <v>23</v>
      </c>
      <c r="M11" s="40"/>
      <c r="N11" s="22">
        <f t="shared" si="0"/>
        <v>12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/>
    </row>
    <row r="12" spans="2:20" ht="30" customHeight="1">
      <c r="B12" s="18" t="s">
        <v>20</v>
      </c>
      <c r="C12" s="43" t="s">
        <v>325</v>
      </c>
      <c r="D12" s="43" t="s">
        <v>326</v>
      </c>
      <c r="E12" s="39">
        <v>21</v>
      </c>
      <c r="F12" s="19" t="s">
        <v>23</v>
      </c>
      <c r="G12" s="40">
        <v>16</v>
      </c>
      <c r="H12" s="39">
        <v>19</v>
      </c>
      <c r="I12" s="19" t="s">
        <v>23</v>
      </c>
      <c r="J12" s="40">
        <v>21</v>
      </c>
      <c r="K12" s="39">
        <v>21</v>
      </c>
      <c r="L12" s="19" t="s">
        <v>23</v>
      </c>
      <c r="M12" s="40">
        <v>10</v>
      </c>
      <c r="N12" s="22">
        <f t="shared" si="0"/>
        <v>61</v>
      </c>
      <c r="O12" s="23">
        <f t="shared" si="1"/>
        <v>47</v>
      </c>
      <c r="P12" s="24">
        <f t="shared" si="2"/>
        <v>2</v>
      </c>
      <c r="Q12" s="19">
        <f t="shared" si="3"/>
        <v>1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315</v>
      </c>
      <c r="D13" s="43" t="s">
        <v>327</v>
      </c>
      <c r="E13" s="39">
        <v>21</v>
      </c>
      <c r="F13" s="19" t="s">
        <v>23</v>
      </c>
      <c r="G13" s="40">
        <v>11</v>
      </c>
      <c r="H13" s="39">
        <v>21</v>
      </c>
      <c r="I13" s="19" t="s">
        <v>23</v>
      </c>
      <c r="J13" s="40">
        <v>11</v>
      </c>
      <c r="K13" s="39"/>
      <c r="L13" s="19" t="s">
        <v>23</v>
      </c>
      <c r="M13" s="40"/>
      <c r="N13" s="22">
        <f t="shared" si="0"/>
        <v>42</v>
      </c>
      <c r="O13" s="23">
        <f t="shared" si="1"/>
        <v>22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18</v>
      </c>
      <c r="C14" s="43" t="s">
        <v>316</v>
      </c>
      <c r="D14" s="43" t="s">
        <v>177</v>
      </c>
      <c r="E14" s="39">
        <v>18</v>
      </c>
      <c r="F14" s="19" t="s">
        <v>23</v>
      </c>
      <c r="G14" s="40">
        <v>21</v>
      </c>
      <c r="H14" s="39">
        <v>14</v>
      </c>
      <c r="I14" s="19" t="s">
        <v>23</v>
      </c>
      <c r="J14" s="40">
        <v>21</v>
      </c>
      <c r="K14" s="39"/>
      <c r="L14" s="19" t="s">
        <v>23</v>
      </c>
      <c r="M14" s="40"/>
      <c r="N14" s="22">
        <f t="shared" si="0"/>
        <v>32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/>
    </row>
    <row r="15" spans="2:20" ht="30" customHeight="1">
      <c r="B15" s="18" t="s">
        <v>24</v>
      </c>
      <c r="C15" s="43" t="s">
        <v>317</v>
      </c>
      <c r="D15" s="43" t="s">
        <v>178</v>
      </c>
      <c r="E15" s="39">
        <v>8</v>
      </c>
      <c r="F15" s="19" t="s">
        <v>23</v>
      </c>
      <c r="G15" s="40">
        <v>21</v>
      </c>
      <c r="H15" s="39">
        <v>4</v>
      </c>
      <c r="I15" s="19" t="s">
        <v>23</v>
      </c>
      <c r="J15" s="40">
        <v>21</v>
      </c>
      <c r="K15" s="39"/>
      <c r="L15" s="19" t="s">
        <v>23</v>
      </c>
      <c r="M15" s="40"/>
      <c r="N15" s="22">
        <f>E15+H15+K15</f>
        <v>12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>
      <c r="B16" s="18" t="s">
        <v>17</v>
      </c>
      <c r="C16" s="43" t="s">
        <v>318</v>
      </c>
      <c r="D16" s="43" t="s">
        <v>179</v>
      </c>
      <c r="E16" s="39">
        <v>21</v>
      </c>
      <c r="F16" s="19" t="s">
        <v>23</v>
      </c>
      <c r="G16" s="40">
        <v>18</v>
      </c>
      <c r="H16" s="39">
        <v>21</v>
      </c>
      <c r="I16" s="19" t="s">
        <v>23</v>
      </c>
      <c r="J16" s="40">
        <v>18</v>
      </c>
      <c r="K16" s="39"/>
      <c r="L16" s="19" t="s">
        <v>23</v>
      </c>
      <c r="M16" s="40"/>
      <c r="N16" s="22">
        <f>E16+H16+K16</f>
        <v>42</v>
      </c>
      <c r="O16" s="23">
        <f>G16+J16+M16</f>
        <v>36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20"/>
      <c r="C17" s="121"/>
      <c r="D17" s="121"/>
      <c r="E17" s="122"/>
      <c r="F17" s="123" t="s">
        <v>23</v>
      </c>
      <c r="G17" s="124"/>
      <c r="H17" s="122"/>
      <c r="I17" s="123" t="s">
        <v>23</v>
      </c>
      <c r="J17" s="124"/>
      <c r="K17" s="122"/>
      <c r="L17" s="123" t="s">
        <v>23</v>
      </c>
      <c r="M17" s="124"/>
      <c r="N17" s="125">
        <f t="shared" si="0"/>
        <v>0</v>
      </c>
      <c r="O17" s="126">
        <f t="shared" si="1"/>
        <v>0</v>
      </c>
      <c r="P17" s="127">
        <f t="shared" si="2"/>
        <v>0</v>
      </c>
      <c r="Q17" s="123">
        <f t="shared" si="3"/>
        <v>0</v>
      </c>
      <c r="R17" s="128">
        <f t="shared" si="4"/>
        <v>0</v>
      </c>
      <c r="S17" s="129">
        <f t="shared" si="4"/>
        <v>0</v>
      </c>
      <c r="T17" s="130"/>
    </row>
    <row r="18" spans="2:20" ht="34.5" customHeight="1" thickBot="1">
      <c r="B18" s="25" t="s">
        <v>7</v>
      </c>
      <c r="C18" s="200" t="str">
        <f>IF(R18&gt;S18,D4,IF(S18&gt;R18,D5,"remíza"))</f>
        <v>TJ Slovan Karlovy Vary</v>
      </c>
      <c r="D18" s="200"/>
      <c r="E18" s="200"/>
      <c r="F18" s="200"/>
      <c r="G18" s="200"/>
      <c r="H18" s="200"/>
      <c r="I18" s="200"/>
      <c r="J18" s="200"/>
      <c r="K18" s="200"/>
      <c r="L18" s="200"/>
      <c r="M18" s="201"/>
      <c r="N18" s="26">
        <f aca="true" t="shared" si="5" ref="N18:S18">SUM(N9:N17)</f>
        <v>251</v>
      </c>
      <c r="O18" s="27">
        <f t="shared" si="5"/>
        <v>315</v>
      </c>
      <c r="P18" s="26">
        <f t="shared" si="5"/>
        <v>6</v>
      </c>
      <c r="Q18" s="28">
        <f t="shared" si="5"/>
        <v>11</v>
      </c>
      <c r="R18" s="26">
        <f t="shared" si="5"/>
        <v>3</v>
      </c>
      <c r="S18" s="27">
        <f t="shared" si="5"/>
        <v>5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7" t="s">
        <v>78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</row>
    <row r="3" spans="2:20" ht="19.5" customHeight="1" thickBot="1">
      <c r="B3" s="5" t="s">
        <v>0</v>
      </c>
      <c r="C3" s="46"/>
      <c r="D3" s="218" t="s">
        <v>98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20"/>
      <c r="Q3" s="221" t="s">
        <v>48</v>
      </c>
      <c r="R3" s="222"/>
      <c r="S3" s="218" t="s">
        <v>99</v>
      </c>
      <c r="T3" s="223"/>
    </row>
    <row r="4" spans="2:20" ht="19.5" customHeight="1" thickTop="1">
      <c r="B4" s="6" t="s">
        <v>2</v>
      </c>
      <c r="C4" s="7"/>
      <c r="D4" s="224" t="s">
        <v>207</v>
      </c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6"/>
      <c r="Q4" s="227" t="s">
        <v>13</v>
      </c>
      <c r="R4" s="228"/>
      <c r="S4" s="229" t="s">
        <v>239</v>
      </c>
      <c r="T4" s="230"/>
    </row>
    <row r="5" spans="2:20" ht="19.5" customHeight="1">
      <c r="B5" s="6" t="s">
        <v>3</v>
      </c>
      <c r="C5" s="47"/>
      <c r="D5" s="202" t="s">
        <v>86</v>
      </c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4"/>
      <c r="Q5" s="205" t="s">
        <v>1</v>
      </c>
      <c r="R5" s="206"/>
      <c r="S5" s="207" t="s">
        <v>208</v>
      </c>
      <c r="T5" s="208"/>
    </row>
    <row r="6" spans="2:20" ht="19.5" customHeight="1" thickBot="1">
      <c r="B6" s="8" t="s">
        <v>4</v>
      </c>
      <c r="C6" s="9"/>
      <c r="D6" s="209" t="s">
        <v>265</v>
      </c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1"/>
      <c r="Q6" s="48"/>
      <c r="R6" s="49"/>
      <c r="S6" s="91" t="s">
        <v>37</v>
      </c>
      <c r="T6" s="38" t="s">
        <v>26</v>
      </c>
    </row>
    <row r="7" spans="2:20" ht="24.75" customHeight="1">
      <c r="B7" s="10"/>
      <c r="C7" s="11" t="str">
        <f>D4</f>
        <v>TJ Keramika Chlumčany A</v>
      </c>
      <c r="D7" s="11" t="str">
        <f>D5</f>
        <v>TJ Sokol Doubravka B</v>
      </c>
      <c r="E7" s="212" t="s">
        <v>5</v>
      </c>
      <c r="F7" s="213"/>
      <c r="G7" s="213"/>
      <c r="H7" s="213"/>
      <c r="I7" s="213"/>
      <c r="J7" s="213"/>
      <c r="K7" s="213"/>
      <c r="L7" s="213"/>
      <c r="M7" s="214"/>
      <c r="N7" s="215" t="s">
        <v>14</v>
      </c>
      <c r="O7" s="216"/>
      <c r="P7" s="215" t="s">
        <v>15</v>
      </c>
      <c r="Q7" s="216"/>
      <c r="R7" s="215" t="s">
        <v>16</v>
      </c>
      <c r="S7" s="216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266</v>
      </c>
      <c r="D9" s="44" t="s">
        <v>267</v>
      </c>
      <c r="E9" s="39">
        <v>18</v>
      </c>
      <c r="F9" s="20" t="s">
        <v>23</v>
      </c>
      <c r="G9" s="40">
        <v>21</v>
      </c>
      <c r="H9" s="39">
        <v>10</v>
      </c>
      <c r="I9" s="20" t="s">
        <v>23</v>
      </c>
      <c r="J9" s="40">
        <v>21</v>
      </c>
      <c r="K9" s="39"/>
      <c r="L9" s="20" t="s">
        <v>23</v>
      </c>
      <c r="M9" s="40"/>
      <c r="N9" s="22">
        <f aca="true" t="shared" si="0" ref="N9:N17">E9+H9+K9</f>
        <v>28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5">
        <f>IF(P9=2,1,0)</f>
        <v>0</v>
      </c>
      <c r="S9" s="21">
        <f>IF(Q9=2,1,0)</f>
        <v>1</v>
      </c>
      <c r="T9" s="45"/>
    </row>
    <row r="10" spans="2:20" ht="30" customHeight="1">
      <c r="B10" s="18" t="s">
        <v>22</v>
      </c>
      <c r="C10" s="43" t="s">
        <v>268</v>
      </c>
      <c r="D10" s="43" t="s">
        <v>269</v>
      </c>
      <c r="E10" s="39">
        <v>0</v>
      </c>
      <c r="F10" s="19" t="s">
        <v>23</v>
      </c>
      <c r="G10" s="40">
        <v>21</v>
      </c>
      <c r="H10" s="39">
        <v>0</v>
      </c>
      <c r="I10" s="19" t="s">
        <v>23</v>
      </c>
      <c r="J10" s="40">
        <v>21</v>
      </c>
      <c r="K10" s="39"/>
      <c r="L10" s="19" t="s">
        <v>23</v>
      </c>
      <c r="M10" s="40"/>
      <c r="N10" s="22">
        <f t="shared" si="0"/>
        <v>0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6">
        <f aca="true" t="shared" si="4" ref="R10:S17">IF(P10=2,1,0)</f>
        <v>0</v>
      </c>
      <c r="S10" s="21">
        <f t="shared" si="4"/>
        <v>1</v>
      </c>
      <c r="T10" s="45"/>
    </row>
    <row r="11" spans="2:20" ht="30" customHeight="1">
      <c r="B11" s="18" t="s">
        <v>21</v>
      </c>
      <c r="C11" s="43" t="s">
        <v>214</v>
      </c>
      <c r="D11" s="43" t="s">
        <v>270</v>
      </c>
      <c r="E11" s="39">
        <v>11</v>
      </c>
      <c r="F11" s="19" t="s">
        <v>23</v>
      </c>
      <c r="G11" s="40">
        <v>21</v>
      </c>
      <c r="H11" s="39">
        <v>21</v>
      </c>
      <c r="I11" s="19" t="s">
        <v>23</v>
      </c>
      <c r="J11" s="40">
        <v>12</v>
      </c>
      <c r="K11" s="39">
        <v>21</v>
      </c>
      <c r="L11" s="19" t="s">
        <v>23</v>
      </c>
      <c r="M11" s="40">
        <v>16</v>
      </c>
      <c r="N11" s="22">
        <f t="shared" si="0"/>
        <v>53</v>
      </c>
      <c r="O11" s="23">
        <f t="shared" si="1"/>
        <v>49</v>
      </c>
      <c r="P11" s="24">
        <f t="shared" si="2"/>
        <v>2</v>
      </c>
      <c r="Q11" s="19">
        <f t="shared" si="3"/>
        <v>1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271</v>
      </c>
      <c r="D12" s="43" t="s">
        <v>272</v>
      </c>
      <c r="E12" s="39">
        <v>12</v>
      </c>
      <c r="F12" s="19" t="s">
        <v>23</v>
      </c>
      <c r="G12" s="40">
        <v>21</v>
      </c>
      <c r="H12" s="39">
        <v>19</v>
      </c>
      <c r="I12" s="19" t="s">
        <v>23</v>
      </c>
      <c r="J12" s="40">
        <v>21</v>
      </c>
      <c r="K12" s="39"/>
      <c r="L12" s="19" t="s">
        <v>23</v>
      </c>
      <c r="M12" s="40"/>
      <c r="N12" s="22">
        <f t="shared" si="0"/>
        <v>31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/>
    </row>
    <row r="13" spans="2:20" ht="30" customHeight="1">
      <c r="B13" s="18" t="s">
        <v>19</v>
      </c>
      <c r="C13" s="43" t="s">
        <v>218</v>
      </c>
      <c r="D13" s="43" t="s">
        <v>273</v>
      </c>
      <c r="E13" s="39">
        <v>21</v>
      </c>
      <c r="F13" s="19" t="s">
        <v>23</v>
      </c>
      <c r="G13" s="40">
        <v>11</v>
      </c>
      <c r="H13" s="39">
        <v>21</v>
      </c>
      <c r="I13" s="19" t="s">
        <v>23</v>
      </c>
      <c r="J13" s="40">
        <v>15</v>
      </c>
      <c r="K13" s="39"/>
      <c r="L13" s="19" t="s">
        <v>23</v>
      </c>
      <c r="M13" s="40"/>
      <c r="N13" s="22">
        <f t="shared" si="0"/>
        <v>42</v>
      </c>
      <c r="O13" s="23">
        <f t="shared" si="1"/>
        <v>26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18</v>
      </c>
      <c r="C14" s="43" t="s">
        <v>220</v>
      </c>
      <c r="D14" s="43" t="s">
        <v>109</v>
      </c>
      <c r="E14" s="39">
        <v>12</v>
      </c>
      <c r="F14" s="19" t="s">
        <v>23</v>
      </c>
      <c r="G14" s="40">
        <v>21</v>
      </c>
      <c r="H14" s="39">
        <v>10</v>
      </c>
      <c r="I14" s="19" t="s">
        <v>23</v>
      </c>
      <c r="J14" s="40">
        <v>21</v>
      </c>
      <c r="K14" s="39"/>
      <c r="L14" s="19" t="s">
        <v>23</v>
      </c>
      <c r="M14" s="40"/>
      <c r="N14" s="22">
        <f t="shared" si="0"/>
        <v>22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/>
    </row>
    <row r="15" spans="2:20" ht="30" customHeight="1">
      <c r="B15" s="18" t="s">
        <v>24</v>
      </c>
      <c r="C15" s="43" t="s">
        <v>274</v>
      </c>
      <c r="D15" s="43" t="s">
        <v>275</v>
      </c>
      <c r="E15" s="39">
        <v>25</v>
      </c>
      <c r="F15" s="19" t="s">
        <v>23</v>
      </c>
      <c r="G15" s="40">
        <v>23</v>
      </c>
      <c r="H15" s="39">
        <v>21</v>
      </c>
      <c r="I15" s="19" t="s">
        <v>23</v>
      </c>
      <c r="J15" s="40">
        <v>10</v>
      </c>
      <c r="K15" s="39"/>
      <c r="L15" s="19" t="s">
        <v>23</v>
      </c>
      <c r="M15" s="40"/>
      <c r="N15" s="22">
        <f>E15+H15+K15</f>
        <v>46</v>
      </c>
      <c r="O15" s="23">
        <f>G15+J15+M15</f>
        <v>33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45"/>
    </row>
    <row r="16" spans="2:20" ht="30" customHeight="1">
      <c r="B16" s="18" t="s">
        <v>17</v>
      </c>
      <c r="C16" s="43" t="s">
        <v>276</v>
      </c>
      <c r="D16" s="43" t="s">
        <v>277</v>
      </c>
      <c r="E16" s="39">
        <v>14</v>
      </c>
      <c r="F16" s="19" t="s">
        <v>23</v>
      </c>
      <c r="G16" s="40">
        <v>21</v>
      </c>
      <c r="H16" s="39">
        <v>16</v>
      </c>
      <c r="I16" s="19" t="s">
        <v>23</v>
      </c>
      <c r="J16" s="40">
        <v>21</v>
      </c>
      <c r="K16" s="39"/>
      <c r="L16" s="19" t="s">
        <v>23</v>
      </c>
      <c r="M16" s="40"/>
      <c r="N16" s="22">
        <f>E16+H16+K16</f>
        <v>30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6">
        <f>IF(P16=2,1,0)</f>
        <v>0</v>
      </c>
      <c r="S16" s="21">
        <f>IF(Q16=2,1,0)</f>
        <v>1</v>
      </c>
      <c r="T16" s="45"/>
    </row>
    <row r="17" spans="2:20" ht="30" customHeight="1" thickBot="1">
      <c r="B17" s="120"/>
      <c r="C17" s="121"/>
      <c r="D17" s="121"/>
      <c r="E17" s="122"/>
      <c r="F17" s="123" t="s">
        <v>23</v>
      </c>
      <c r="G17" s="124"/>
      <c r="H17" s="122"/>
      <c r="I17" s="123" t="s">
        <v>23</v>
      </c>
      <c r="J17" s="124"/>
      <c r="K17" s="122"/>
      <c r="L17" s="123" t="s">
        <v>23</v>
      </c>
      <c r="M17" s="124"/>
      <c r="N17" s="125">
        <f t="shared" si="0"/>
        <v>0</v>
      </c>
      <c r="O17" s="126">
        <f t="shared" si="1"/>
        <v>0</v>
      </c>
      <c r="P17" s="127">
        <f t="shared" si="2"/>
        <v>0</v>
      </c>
      <c r="Q17" s="123">
        <f t="shared" si="3"/>
        <v>0</v>
      </c>
      <c r="R17" s="128">
        <f t="shared" si="4"/>
        <v>0</v>
      </c>
      <c r="S17" s="129">
        <f t="shared" si="4"/>
        <v>0</v>
      </c>
      <c r="T17" s="130"/>
    </row>
    <row r="18" spans="2:20" ht="34.5" customHeight="1" thickBot="1">
      <c r="B18" s="25" t="s">
        <v>7</v>
      </c>
      <c r="C18" s="200" t="str">
        <f>IF(R18&gt;S18,D4,IF(S18&gt;R18,D5,"remíza"))</f>
        <v>TJ Sokol Doubravka B</v>
      </c>
      <c r="D18" s="200"/>
      <c r="E18" s="200"/>
      <c r="F18" s="200"/>
      <c r="G18" s="200"/>
      <c r="H18" s="200"/>
      <c r="I18" s="200"/>
      <c r="J18" s="200"/>
      <c r="K18" s="200"/>
      <c r="L18" s="200"/>
      <c r="M18" s="201"/>
      <c r="N18" s="26">
        <f aca="true" t="shared" si="5" ref="N18:S18">SUM(N9:N17)</f>
        <v>252</v>
      </c>
      <c r="O18" s="27">
        <f t="shared" si="5"/>
        <v>318</v>
      </c>
      <c r="P18" s="26">
        <f t="shared" si="5"/>
        <v>6</v>
      </c>
      <c r="Q18" s="28">
        <f t="shared" si="5"/>
        <v>11</v>
      </c>
      <c r="R18" s="26">
        <f t="shared" si="5"/>
        <v>3</v>
      </c>
      <c r="S18" s="27">
        <f t="shared" si="5"/>
        <v>5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7" t="s">
        <v>78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</row>
    <row r="3" spans="2:20" ht="19.5" customHeight="1" thickBot="1">
      <c r="B3" s="5" t="s">
        <v>0</v>
      </c>
      <c r="C3" s="46"/>
      <c r="D3" s="218" t="s">
        <v>98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20"/>
      <c r="Q3" s="221" t="s">
        <v>48</v>
      </c>
      <c r="R3" s="222"/>
      <c r="S3" s="218" t="s">
        <v>99</v>
      </c>
      <c r="T3" s="223"/>
    </row>
    <row r="4" spans="2:20" ht="19.5" customHeight="1" thickTop="1">
      <c r="B4" s="6" t="s">
        <v>2</v>
      </c>
      <c r="C4" s="7"/>
      <c r="D4" s="224" t="s">
        <v>30</v>
      </c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6"/>
      <c r="Q4" s="227" t="s">
        <v>13</v>
      </c>
      <c r="R4" s="228"/>
      <c r="S4" s="229" t="s">
        <v>239</v>
      </c>
      <c r="T4" s="230"/>
    </row>
    <row r="5" spans="2:20" ht="19.5" customHeight="1">
      <c r="B5" s="6" t="s">
        <v>3</v>
      </c>
      <c r="C5" s="47"/>
      <c r="D5" s="202" t="s">
        <v>82</v>
      </c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4"/>
      <c r="Q5" s="205" t="s">
        <v>1</v>
      </c>
      <c r="R5" s="206"/>
      <c r="S5" s="118" t="s">
        <v>166</v>
      </c>
      <c r="T5" s="119"/>
    </row>
    <row r="6" spans="2:20" ht="19.5" customHeight="1" thickBot="1">
      <c r="B6" s="8" t="s">
        <v>4</v>
      </c>
      <c r="C6" s="9"/>
      <c r="D6" s="209" t="s">
        <v>79</v>
      </c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1"/>
      <c r="Q6" s="48"/>
      <c r="R6" s="49"/>
      <c r="S6" s="91" t="s">
        <v>37</v>
      </c>
      <c r="T6" s="38" t="s">
        <v>26</v>
      </c>
    </row>
    <row r="7" spans="2:20" ht="24.75" customHeight="1">
      <c r="B7" s="10"/>
      <c r="C7" s="11" t="str">
        <f>D4</f>
        <v>SK Jupiter A</v>
      </c>
      <c r="D7" s="11" t="str">
        <f>D5</f>
        <v>TJ Spartak Chrást</v>
      </c>
      <c r="E7" s="212" t="s">
        <v>5</v>
      </c>
      <c r="F7" s="213"/>
      <c r="G7" s="213"/>
      <c r="H7" s="213"/>
      <c r="I7" s="213"/>
      <c r="J7" s="213"/>
      <c r="K7" s="213"/>
      <c r="L7" s="213"/>
      <c r="M7" s="214"/>
      <c r="N7" s="215" t="s">
        <v>14</v>
      </c>
      <c r="O7" s="216"/>
      <c r="P7" s="215" t="s">
        <v>15</v>
      </c>
      <c r="Q7" s="216"/>
      <c r="R7" s="215" t="s">
        <v>16</v>
      </c>
      <c r="S7" s="216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240</v>
      </c>
      <c r="D9" s="44" t="s">
        <v>241</v>
      </c>
      <c r="E9" s="39">
        <v>21</v>
      </c>
      <c r="F9" s="20" t="s">
        <v>23</v>
      </c>
      <c r="G9" s="40">
        <v>13</v>
      </c>
      <c r="H9" s="39">
        <v>21</v>
      </c>
      <c r="I9" s="20" t="s">
        <v>23</v>
      </c>
      <c r="J9" s="40">
        <v>13</v>
      </c>
      <c r="K9" s="39"/>
      <c r="L9" s="20" t="s">
        <v>23</v>
      </c>
      <c r="M9" s="40"/>
      <c r="N9" s="22">
        <f aca="true" t="shared" si="0" ref="N9:N17">E9+H9+K9</f>
        <v>42</v>
      </c>
      <c r="O9" s="23">
        <f aca="true" t="shared" si="1" ref="O9:O17">G9+J9+M9</f>
        <v>26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242</v>
      </c>
      <c r="D10" s="43" t="s">
        <v>243</v>
      </c>
      <c r="E10" s="39">
        <v>12</v>
      </c>
      <c r="F10" s="19" t="s">
        <v>23</v>
      </c>
      <c r="G10" s="40">
        <v>21</v>
      </c>
      <c r="H10" s="39">
        <v>21</v>
      </c>
      <c r="I10" s="19" t="s">
        <v>23</v>
      </c>
      <c r="J10" s="40">
        <v>18</v>
      </c>
      <c r="K10" s="39">
        <v>8</v>
      </c>
      <c r="L10" s="19" t="s">
        <v>23</v>
      </c>
      <c r="M10" s="40">
        <v>21</v>
      </c>
      <c r="N10" s="22">
        <f t="shared" si="0"/>
        <v>41</v>
      </c>
      <c r="O10" s="23">
        <f t="shared" si="1"/>
        <v>60</v>
      </c>
      <c r="P10" s="24">
        <f t="shared" si="2"/>
        <v>1</v>
      </c>
      <c r="Q10" s="19">
        <f t="shared" si="3"/>
        <v>2</v>
      </c>
      <c r="R10" s="36">
        <f aca="true" t="shared" si="4" ref="R10:S17">IF(P10=2,1,0)</f>
        <v>0</v>
      </c>
      <c r="S10" s="21">
        <f t="shared" si="4"/>
        <v>1</v>
      </c>
      <c r="T10" s="45"/>
    </row>
    <row r="11" spans="2:20" ht="30" customHeight="1">
      <c r="B11" s="18" t="s">
        <v>21</v>
      </c>
      <c r="C11" s="43" t="s">
        <v>185</v>
      </c>
      <c r="D11" s="43" t="s">
        <v>244</v>
      </c>
      <c r="E11" s="39">
        <v>21</v>
      </c>
      <c r="F11" s="19" t="s">
        <v>23</v>
      </c>
      <c r="G11" s="40">
        <v>13</v>
      </c>
      <c r="H11" s="39">
        <v>19</v>
      </c>
      <c r="I11" s="19" t="s">
        <v>23</v>
      </c>
      <c r="J11" s="40">
        <v>21</v>
      </c>
      <c r="K11" s="39">
        <v>21</v>
      </c>
      <c r="L11" s="19" t="s">
        <v>23</v>
      </c>
      <c r="M11" s="40">
        <v>16</v>
      </c>
      <c r="N11" s="22">
        <f t="shared" si="0"/>
        <v>61</v>
      </c>
      <c r="O11" s="23">
        <f t="shared" si="1"/>
        <v>50</v>
      </c>
      <c r="P11" s="24">
        <f t="shared" si="2"/>
        <v>2</v>
      </c>
      <c r="Q11" s="19">
        <f t="shared" si="3"/>
        <v>1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245</v>
      </c>
      <c r="D12" s="43" t="s">
        <v>246</v>
      </c>
      <c r="E12" s="39">
        <v>21</v>
      </c>
      <c r="F12" s="19" t="s">
        <v>23</v>
      </c>
      <c r="G12" s="40">
        <v>15</v>
      </c>
      <c r="H12" s="39">
        <v>21</v>
      </c>
      <c r="I12" s="19" t="s">
        <v>23</v>
      </c>
      <c r="J12" s="40">
        <v>13</v>
      </c>
      <c r="K12" s="39"/>
      <c r="L12" s="19" t="s">
        <v>23</v>
      </c>
      <c r="M12" s="40"/>
      <c r="N12" s="22">
        <f t="shared" si="0"/>
        <v>42</v>
      </c>
      <c r="O12" s="23">
        <f t="shared" si="1"/>
        <v>28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29</v>
      </c>
      <c r="D13" s="43" t="s">
        <v>29</v>
      </c>
      <c r="E13" s="39"/>
      <c r="F13" s="19" t="s">
        <v>23</v>
      </c>
      <c r="G13" s="40"/>
      <c r="H13" s="39"/>
      <c r="I13" s="19" t="s">
        <v>23</v>
      </c>
      <c r="J13" s="40"/>
      <c r="K13" s="39"/>
      <c r="L13" s="19" t="s">
        <v>23</v>
      </c>
      <c r="M13" s="40"/>
      <c r="N13" s="22">
        <f t="shared" si="0"/>
        <v>0</v>
      </c>
      <c r="O13" s="23">
        <f t="shared" si="1"/>
        <v>0</v>
      </c>
      <c r="P13" s="24">
        <f t="shared" si="2"/>
        <v>0</v>
      </c>
      <c r="Q13" s="19">
        <f t="shared" si="3"/>
        <v>0</v>
      </c>
      <c r="R13" s="36">
        <f t="shared" si="4"/>
        <v>0</v>
      </c>
      <c r="S13" s="21">
        <f t="shared" si="4"/>
        <v>0</v>
      </c>
      <c r="T13" s="45"/>
    </row>
    <row r="14" spans="2:20" ht="30" customHeight="1">
      <c r="B14" s="18" t="s">
        <v>18</v>
      </c>
      <c r="C14" s="43" t="s">
        <v>247</v>
      </c>
      <c r="D14" s="43" t="s">
        <v>248</v>
      </c>
      <c r="E14" s="39">
        <v>15</v>
      </c>
      <c r="F14" s="19" t="s">
        <v>23</v>
      </c>
      <c r="G14" s="40">
        <v>21</v>
      </c>
      <c r="H14" s="39">
        <v>19</v>
      </c>
      <c r="I14" s="19" t="s">
        <v>23</v>
      </c>
      <c r="J14" s="40">
        <v>21</v>
      </c>
      <c r="K14" s="39"/>
      <c r="L14" s="19" t="s">
        <v>23</v>
      </c>
      <c r="M14" s="40"/>
      <c r="N14" s="22">
        <f t="shared" si="0"/>
        <v>34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/>
    </row>
    <row r="15" spans="2:20" ht="30" customHeight="1">
      <c r="B15" s="18" t="s">
        <v>24</v>
      </c>
      <c r="C15" s="43" t="s">
        <v>81</v>
      </c>
      <c r="D15" s="43" t="s">
        <v>249</v>
      </c>
      <c r="E15" s="39">
        <v>20</v>
      </c>
      <c r="F15" s="19" t="s">
        <v>23</v>
      </c>
      <c r="G15" s="40">
        <v>22</v>
      </c>
      <c r="H15" s="39">
        <v>15</v>
      </c>
      <c r="I15" s="19" t="s">
        <v>23</v>
      </c>
      <c r="J15" s="40">
        <v>21</v>
      </c>
      <c r="K15" s="39"/>
      <c r="L15" s="19" t="s">
        <v>23</v>
      </c>
      <c r="M15" s="40"/>
      <c r="N15" s="22">
        <f>E15+H15+K15</f>
        <v>35</v>
      </c>
      <c r="O15" s="23">
        <f>G15+J15+M15</f>
        <v>43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>
      <c r="B16" s="18" t="s">
        <v>17</v>
      </c>
      <c r="C16" s="43" t="s">
        <v>80</v>
      </c>
      <c r="D16" s="43" t="s">
        <v>250</v>
      </c>
      <c r="E16" s="39">
        <v>21</v>
      </c>
      <c r="F16" s="19" t="s">
        <v>23</v>
      </c>
      <c r="G16" s="40">
        <v>16</v>
      </c>
      <c r="H16" s="39">
        <v>21</v>
      </c>
      <c r="I16" s="19" t="s">
        <v>23</v>
      </c>
      <c r="J16" s="40">
        <v>15</v>
      </c>
      <c r="K16" s="39"/>
      <c r="L16" s="19" t="s">
        <v>23</v>
      </c>
      <c r="M16" s="40"/>
      <c r="N16" s="22">
        <f>E16+H16+K16</f>
        <v>42</v>
      </c>
      <c r="O16" s="23">
        <f>G16+J16+M16</f>
        <v>31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20"/>
      <c r="C17" s="121"/>
      <c r="D17" s="121"/>
      <c r="E17" s="122"/>
      <c r="F17" s="123" t="s">
        <v>23</v>
      </c>
      <c r="G17" s="124"/>
      <c r="H17" s="122"/>
      <c r="I17" s="123" t="s">
        <v>23</v>
      </c>
      <c r="J17" s="124"/>
      <c r="K17" s="122"/>
      <c r="L17" s="123" t="s">
        <v>23</v>
      </c>
      <c r="M17" s="124"/>
      <c r="N17" s="125">
        <f t="shared" si="0"/>
        <v>0</v>
      </c>
      <c r="O17" s="126">
        <f t="shared" si="1"/>
        <v>0</v>
      </c>
      <c r="P17" s="127">
        <f t="shared" si="2"/>
        <v>0</v>
      </c>
      <c r="Q17" s="123">
        <f t="shared" si="3"/>
        <v>0</v>
      </c>
      <c r="R17" s="128">
        <f t="shared" si="4"/>
        <v>0</v>
      </c>
      <c r="S17" s="129">
        <f t="shared" si="4"/>
        <v>0</v>
      </c>
      <c r="T17" s="130"/>
    </row>
    <row r="18" spans="2:20" ht="34.5" customHeight="1" thickBot="1">
      <c r="B18" s="25" t="s">
        <v>7</v>
      </c>
      <c r="C18" s="200" t="str">
        <f>IF(R18&gt;S18,D4,IF(S18&gt;R18,D5,"remíza"))</f>
        <v>SK Jupiter A</v>
      </c>
      <c r="D18" s="200"/>
      <c r="E18" s="200"/>
      <c r="F18" s="200"/>
      <c r="G18" s="200"/>
      <c r="H18" s="200"/>
      <c r="I18" s="200"/>
      <c r="J18" s="200"/>
      <c r="K18" s="200"/>
      <c r="L18" s="200"/>
      <c r="M18" s="201"/>
      <c r="N18" s="26">
        <f aca="true" t="shared" si="5" ref="N18:S18">SUM(N9:N17)</f>
        <v>297</v>
      </c>
      <c r="O18" s="27">
        <f t="shared" si="5"/>
        <v>280</v>
      </c>
      <c r="P18" s="26">
        <f t="shared" si="5"/>
        <v>9</v>
      </c>
      <c r="Q18" s="28">
        <f t="shared" si="5"/>
        <v>7</v>
      </c>
      <c r="R18" s="26">
        <f t="shared" si="5"/>
        <v>4</v>
      </c>
      <c r="S18" s="27">
        <f t="shared" si="5"/>
        <v>3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5">
    <mergeCell ref="C18:M18"/>
    <mergeCell ref="D5:P5"/>
    <mergeCell ref="Q5:R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D9" sqref="D9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7" t="s">
        <v>78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</row>
    <row r="3" spans="2:20" ht="19.5" customHeight="1" thickBot="1">
      <c r="B3" s="5" t="s">
        <v>0</v>
      </c>
      <c r="C3" s="46"/>
      <c r="D3" s="218" t="s">
        <v>150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20"/>
      <c r="Q3" s="221" t="s">
        <v>48</v>
      </c>
      <c r="R3" s="222"/>
      <c r="S3" s="218" t="s">
        <v>99</v>
      </c>
      <c r="T3" s="223"/>
    </row>
    <row r="4" spans="2:20" ht="19.5" customHeight="1" thickTop="1">
      <c r="B4" s="6" t="s">
        <v>2</v>
      </c>
      <c r="C4" s="7"/>
      <c r="D4" s="224" t="s">
        <v>87</v>
      </c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6"/>
      <c r="Q4" s="227" t="s">
        <v>13</v>
      </c>
      <c r="R4" s="228"/>
      <c r="S4" s="229" t="s">
        <v>225</v>
      </c>
      <c r="T4" s="230"/>
    </row>
    <row r="5" spans="2:20" ht="19.5" customHeight="1">
      <c r="B5" s="6" t="s">
        <v>3</v>
      </c>
      <c r="C5" s="47"/>
      <c r="D5" s="202" t="s">
        <v>47</v>
      </c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4"/>
      <c r="Q5" s="205" t="s">
        <v>1</v>
      </c>
      <c r="R5" s="206"/>
      <c r="S5" s="207" t="s">
        <v>226</v>
      </c>
      <c r="T5" s="208"/>
    </row>
    <row r="6" spans="2:20" ht="19.5" customHeight="1" thickBot="1">
      <c r="B6" s="8" t="s">
        <v>4</v>
      </c>
      <c r="C6" s="9"/>
      <c r="D6" s="209" t="s">
        <v>79</v>
      </c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1"/>
      <c r="Q6" s="48"/>
      <c r="R6" s="49"/>
      <c r="S6" s="91" t="s">
        <v>37</v>
      </c>
      <c r="T6" s="38" t="s">
        <v>26</v>
      </c>
    </row>
    <row r="7" spans="2:20" ht="24.75" customHeight="1">
      <c r="B7" s="10"/>
      <c r="C7" s="11" t="str">
        <f>D4</f>
        <v>SK Jupiter B</v>
      </c>
      <c r="D7" s="11" t="str">
        <f>D5</f>
        <v>TJ Slavoj Plzeň</v>
      </c>
      <c r="E7" s="212" t="s">
        <v>5</v>
      </c>
      <c r="F7" s="213"/>
      <c r="G7" s="213"/>
      <c r="H7" s="213"/>
      <c r="I7" s="213"/>
      <c r="J7" s="213"/>
      <c r="K7" s="213"/>
      <c r="L7" s="213"/>
      <c r="M7" s="214"/>
      <c r="N7" s="215" t="s">
        <v>14</v>
      </c>
      <c r="O7" s="216"/>
      <c r="P7" s="215" t="s">
        <v>15</v>
      </c>
      <c r="Q7" s="216"/>
      <c r="R7" s="215" t="s">
        <v>16</v>
      </c>
      <c r="S7" s="216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227</v>
      </c>
      <c r="D9" s="44" t="s">
        <v>228</v>
      </c>
      <c r="E9" s="39">
        <v>21</v>
      </c>
      <c r="F9" s="20" t="s">
        <v>23</v>
      </c>
      <c r="G9" s="40">
        <v>14</v>
      </c>
      <c r="H9" s="39">
        <v>13</v>
      </c>
      <c r="I9" s="20" t="s">
        <v>23</v>
      </c>
      <c r="J9" s="40">
        <v>21</v>
      </c>
      <c r="K9" s="39">
        <v>16</v>
      </c>
      <c r="L9" s="20" t="s">
        <v>23</v>
      </c>
      <c r="M9" s="40">
        <v>21</v>
      </c>
      <c r="N9" s="22">
        <f aca="true" t="shared" si="0" ref="N9:N17">E9+H9+K9</f>
        <v>50</v>
      </c>
      <c r="O9" s="23">
        <f aca="true" t="shared" si="1" ref="O9:O17">G9+J9+M9</f>
        <v>56</v>
      </c>
      <c r="P9" s="24">
        <f aca="true" t="shared" si="2" ref="P9:P17">IF(E9&gt;G9,1,0)+IF(H9&gt;J9,1,0)+IF(K9&gt;M9,1,0)</f>
        <v>1</v>
      </c>
      <c r="Q9" s="19">
        <f aca="true" t="shared" si="3" ref="Q9:Q17">IF(E9&lt;G9,1,0)+IF(H9&lt;J9,1,0)+IF(K9&lt;M9,1,0)</f>
        <v>2</v>
      </c>
      <c r="R9" s="35">
        <f>IF(P9=2,1,0)</f>
        <v>0</v>
      </c>
      <c r="S9" s="21">
        <f>IF(Q9=2,1,0)</f>
        <v>1</v>
      </c>
      <c r="T9" s="45"/>
    </row>
    <row r="10" spans="2:20" ht="30" customHeight="1">
      <c r="B10" s="18" t="s">
        <v>22</v>
      </c>
      <c r="C10" s="43" t="s">
        <v>184</v>
      </c>
      <c r="D10" s="43" t="s">
        <v>229</v>
      </c>
      <c r="E10" s="39">
        <v>18</v>
      </c>
      <c r="F10" s="19" t="s">
        <v>23</v>
      </c>
      <c r="G10" s="40">
        <v>21</v>
      </c>
      <c r="H10" s="39">
        <v>21</v>
      </c>
      <c r="I10" s="19" t="s">
        <v>23</v>
      </c>
      <c r="J10" s="40">
        <v>14</v>
      </c>
      <c r="K10" s="39">
        <v>16</v>
      </c>
      <c r="L10" s="19" t="s">
        <v>23</v>
      </c>
      <c r="M10" s="40">
        <v>21</v>
      </c>
      <c r="N10" s="22">
        <f t="shared" si="0"/>
        <v>55</v>
      </c>
      <c r="O10" s="23">
        <f t="shared" si="1"/>
        <v>56</v>
      </c>
      <c r="P10" s="24">
        <f t="shared" si="2"/>
        <v>1</v>
      </c>
      <c r="Q10" s="19">
        <f t="shared" si="3"/>
        <v>2</v>
      </c>
      <c r="R10" s="36">
        <f aca="true" t="shared" si="4" ref="R10:S17">IF(P10=2,1,0)</f>
        <v>0</v>
      </c>
      <c r="S10" s="21">
        <f t="shared" si="4"/>
        <v>1</v>
      </c>
      <c r="T10" s="45"/>
    </row>
    <row r="11" spans="2:20" ht="30" customHeight="1">
      <c r="B11" s="18" t="s">
        <v>21</v>
      </c>
      <c r="C11" s="43" t="s">
        <v>186</v>
      </c>
      <c r="D11" s="43" t="s">
        <v>230</v>
      </c>
      <c r="E11" s="39">
        <v>18</v>
      </c>
      <c r="F11" s="19" t="s">
        <v>23</v>
      </c>
      <c r="G11" s="40">
        <v>21</v>
      </c>
      <c r="H11" s="39">
        <v>13</v>
      </c>
      <c r="I11" s="19" t="s">
        <v>23</v>
      </c>
      <c r="J11" s="40">
        <v>21</v>
      </c>
      <c r="K11" s="39"/>
      <c r="L11" s="19" t="s">
        <v>23</v>
      </c>
      <c r="M11" s="40"/>
      <c r="N11" s="22">
        <f t="shared" si="0"/>
        <v>31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/>
    </row>
    <row r="12" spans="2:20" ht="30" customHeight="1">
      <c r="B12" s="18" t="s">
        <v>20</v>
      </c>
      <c r="C12" s="43" t="s">
        <v>188</v>
      </c>
      <c r="D12" s="43" t="s">
        <v>231</v>
      </c>
      <c r="E12" s="39">
        <v>21</v>
      </c>
      <c r="F12" s="19" t="s">
        <v>23</v>
      </c>
      <c r="G12" s="40">
        <v>19</v>
      </c>
      <c r="H12" s="39">
        <v>14</v>
      </c>
      <c r="I12" s="19" t="s">
        <v>23</v>
      </c>
      <c r="J12" s="40">
        <v>21</v>
      </c>
      <c r="K12" s="39">
        <v>10</v>
      </c>
      <c r="L12" s="19" t="s">
        <v>23</v>
      </c>
      <c r="M12" s="40">
        <v>21</v>
      </c>
      <c r="N12" s="22">
        <f t="shared" si="0"/>
        <v>45</v>
      </c>
      <c r="O12" s="23">
        <f t="shared" si="1"/>
        <v>61</v>
      </c>
      <c r="P12" s="24">
        <f t="shared" si="2"/>
        <v>1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/>
    </row>
    <row r="13" spans="2:20" ht="30" customHeight="1">
      <c r="B13" s="18" t="s">
        <v>19</v>
      </c>
      <c r="C13" s="43" t="s">
        <v>189</v>
      </c>
      <c r="D13" s="43" t="s">
        <v>232</v>
      </c>
      <c r="E13" s="39">
        <v>21</v>
      </c>
      <c r="F13" s="19" t="s">
        <v>23</v>
      </c>
      <c r="G13" s="40">
        <v>13</v>
      </c>
      <c r="H13" s="39">
        <v>21</v>
      </c>
      <c r="I13" s="19" t="s">
        <v>23</v>
      </c>
      <c r="J13" s="40">
        <v>13</v>
      </c>
      <c r="K13" s="39"/>
      <c r="L13" s="19" t="s">
        <v>23</v>
      </c>
      <c r="M13" s="40"/>
      <c r="N13" s="22">
        <f t="shared" si="0"/>
        <v>42</v>
      </c>
      <c r="O13" s="23">
        <f t="shared" si="1"/>
        <v>26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18</v>
      </c>
      <c r="C14" s="43" t="s">
        <v>190</v>
      </c>
      <c r="D14" s="43" t="s">
        <v>233</v>
      </c>
      <c r="E14" s="39">
        <v>21</v>
      </c>
      <c r="F14" s="19" t="s">
        <v>23</v>
      </c>
      <c r="G14" s="40">
        <v>12</v>
      </c>
      <c r="H14" s="39">
        <v>21</v>
      </c>
      <c r="I14" s="19" t="s">
        <v>23</v>
      </c>
      <c r="J14" s="40">
        <v>10</v>
      </c>
      <c r="K14" s="39"/>
      <c r="L14" s="19" t="s">
        <v>23</v>
      </c>
      <c r="M14" s="40"/>
      <c r="N14" s="22">
        <f t="shared" si="0"/>
        <v>42</v>
      </c>
      <c r="O14" s="23">
        <f t="shared" si="1"/>
        <v>22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24</v>
      </c>
      <c r="C15" s="43" t="s">
        <v>234</v>
      </c>
      <c r="D15" s="43" t="s">
        <v>235</v>
      </c>
      <c r="E15" s="39">
        <v>13</v>
      </c>
      <c r="F15" s="19" t="s">
        <v>23</v>
      </c>
      <c r="G15" s="40">
        <v>21</v>
      </c>
      <c r="H15" s="39">
        <v>15</v>
      </c>
      <c r="I15" s="19" t="s">
        <v>23</v>
      </c>
      <c r="J15" s="40">
        <v>21</v>
      </c>
      <c r="K15" s="39"/>
      <c r="L15" s="19" t="s">
        <v>23</v>
      </c>
      <c r="M15" s="40"/>
      <c r="N15" s="22">
        <f>E15+H15+K15</f>
        <v>28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>
      <c r="B16" s="18" t="s">
        <v>17</v>
      </c>
      <c r="C16" s="43" t="s">
        <v>193</v>
      </c>
      <c r="D16" s="43" t="s">
        <v>236</v>
      </c>
      <c r="E16" s="39">
        <v>11</v>
      </c>
      <c r="F16" s="19" t="s">
        <v>23</v>
      </c>
      <c r="G16" s="40">
        <v>21</v>
      </c>
      <c r="H16" s="39">
        <v>13</v>
      </c>
      <c r="I16" s="19" t="s">
        <v>23</v>
      </c>
      <c r="J16" s="40">
        <v>21</v>
      </c>
      <c r="K16" s="39"/>
      <c r="L16" s="19" t="s">
        <v>23</v>
      </c>
      <c r="M16" s="40"/>
      <c r="N16" s="22">
        <f>E16+H16+K16</f>
        <v>24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6">
        <f>IF(P16=2,1,0)</f>
        <v>0</v>
      </c>
      <c r="S16" s="21">
        <f>IF(Q16=2,1,0)</f>
        <v>1</v>
      </c>
      <c r="T16" s="45"/>
    </row>
    <row r="17" spans="2:20" ht="30" customHeight="1" thickBot="1">
      <c r="B17" s="120"/>
      <c r="C17" s="121"/>
      <c r="D17" s="121"/>
      <c r="E17" s="122"/>
      <c r="F17" s="123" t="s">
        <v>23</v>
      </c>
      <c r="G17" s="124"/>
      <c r="H17" s="122"/>
      <c r="I17" s="123" t="s">
        <v>23</v>
      </c>
      <c r="J17" s="124"/>
      <c r="K17" s="122"/>
      <c r="L17" s="123" t="s">
        <v>23</v>
      </c>
      <c r="M17" s="124"/>
      <c r="N17" s="125">
        <f t="shared" si="0"/>
        <v>0</v>
      </c>
      <c r="O17" s="126">
        <f t="shared" si="1"/>
        <v>0</v>
      </c>
      <c r="P17" s="127">
        <f t="shared" si="2"/>
        <v>0</v>
      </c>
      <c r="Q17" s="123">
        <f t="shared" si="3"/>
        <v>0</v>
      </c>
      <c r="R17" s="128">
        <f t="shared" si="4"/>
        <v>0</v>
      </c>
      <c r="S17" s="129">
        <f t="shared" si="4"/>
        <v>0</v>
      </c>
      <c r="T17" s="130"/>
    </row>
    <row r="18" spans="2:20" ht="34.5" customHeight="1" thickBot="1">
      <c r="B18" s="25" t="s">
        <v>7</v>
      </c>
      <c r="C18" s="200" t="str">
        <f>IF(R18&gt;S18,D4,IF(S18&gt;R18,D5,"remíza"))</f>
        <v>TJ Slavoj Plzeň</v>
      </c>
      <c r="D18" s="200"/>
      <c r="E18" s="200"/>
      <c r="F18" s="200"/>
      <c r="G18" s="200"/>
      <c r="H18" s="200"/>
      <c r="I18" s="200"/>
      <c r="J18" s="200"/>
      <c r="K18" s="200"/>
      <c r="L18" s="200"/>
      <c r="M18" s="201"/>
      <c r="N18" s="26">
        <f aca="true" t="shared" si="5" ref="N18:S18">SUM(N9:N17)</f>
        <v>317</v>
      </c>
      <c r="O18" s="27">
        <f t="shared" si="5"/>
        <v>347</v>
      </c>
      <c r="P18" s="26">
        <f t="shared" si="5"/>
        <v>7</v>
      </c>
      <c r="Q18" s="28">
        <f t="shared" si="5"/>
        <v>12</v>
      </c>
      <c r="R18" s="26">
        <f t="shared" si="5"/>
        <v>2</v>
      </c>
      <c r="S18" s="27">
        <f t="shared" si="5"/>
        <v>6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0"/>
  <sheetViews>
    <sheetView showGridLines="0" showRowColHeaders="0" zoomScale="95" zoomScaleNormal="95" zoomScalePageLayoutView="0" workbookViewId="0" topLeftCell="A1">
      <selection activeCell="A1" sqref="A1"/>
    </sheetView>
  </sheetViews>
  <sheetFormatPr defaultColWidth="9.00390625" defaultRowHeight="12.75"/>
  <cols>
    <col min="1" max="1" width="17.75390625" style="93" customWidth="1"/>
    <col min="2" max="2" width="1.75390625" style="97" customWidth="1"/>
    <col min="3" max="3" width="17.75390625" style="93" customWidth="1"/>
    <col min="4" max="4" width="5.875" style="107" customWidth="1"/>
    <col min="5" max="5" width="17.75390625" style="93" customWidth="1"/>
    <col min="6" max="6" width="1.75390625" style="93" customWidth="1"/>
    <col min="7" max="7" width="17.75390625" style="93" customWidth="1"/>
    <col min="8" max="8" width="5.875" style="93" customWidth="1"/>
    <col min="9" max="9" width="17.75390625" style="93" customWidth="1"/>
    <col min="10" max="10" width="1.75390625" style="93" customWidth="1"/>
    <col min="11" max="11" width="17.75390625" style="93" customWidth="1"/>
    <col min="12" max="12" width="5.875" style="93" customWidth="1"/>
    <col min="13" max="13" width="1.875" style="93" customWidth="1"/>
    <col min="14" max="16384" width="9.125" style="93" customWidth="1"/>
  </cols>
  <sheetData>
    <row r="1" ht="10.5" customHeight="1"/>
    <row r="2" spans="1:11" ht="23.25">
      <c r="A2" s="198" t="s">
        <v>90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12" customHeight="1">
      <c r="A3" s="92"/>
      <c r="B3" s="92"/>
      <c r="C3" s="92"/>
      <c r="D3" s="92"/>
      <c r="E3" s="92"/>
      <c r="F3" s="92"/>
      <c r="G3" s="92"/>
      <c r="H3" s="92"/>
      <c r="I3" s="97"/>
      <c r="J3" s="97"/>
      <c r="K3" s="97"/>
    </row>
    <row r="4" spans="1:11" ht="16.5" customHeight="1">
      <c r="A4" s="199" t="s">
        <v>91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</row>
    <row r="5" spans="1:11" ht="12" customHeight="1">
      <c r="A5" s="94"/>
      <c r="B5" s="94"/>
      <c r="C5" s="94"/>
      <c r="D5" s="94"/>
      <c r="E5" s="94"/>
      <c r="F5" s="94"/>
      <c r="G5" s="94"/>
      <c r="H5" s="94"/>
      <c r="I5" s="97"/>
      <c r="J5" s="97"/>
      <c r="K5" s="97"/>
    </row>
    <row r="6" spans="1:11" ht="12" customHeight="1">
      <c r="A6" s="197" t="s">
        <v>52</v>
      </c>
      <c r="B6" s="197"/>
      <c r="C6" s="197"/>
      <c r="D6" s="96"/>
      <c r="E6" s="197" t="s">
        <v>53</v>
      </c>
      <c r="F6" s="197"/>
      <c r="G6" s="197"/>
      <c r="H6" s="97"/>
      <c r="I6" s="197" t="s">
        <v>54</v>
      </c>
      <c r="J6" s="197"/>
      <c r="K6" s="197"/>
    </row>
    <row r="7" spans="1:12" ht="12" customHeight="1">
      <c r="A7" s="98" t="s">
        <v>30</v>
      </c>
      <c r="B7" s="99" t="s">
        <v>55</v>
      </c>
      <c r="C7" s="100" t="s">
        <v>87</v>
      </c>
      <c r="D7" s="101" t="s">
        <v>58</v>
      </c>
      <c r="E7" s="98" t="s">
        <v>30</v>
      </c>
      <c r="F7" s="99" t="s">
        <v>55</v>
      </c>
      <c r="G7" s="100" t="s">
        <v>92</v>
      </c>
      <c r="H7" s="101" t="s">
        <v>164</v>
      </c>
      <c r="I7" s="98" t="s">
        <v>30</v>
      </c>
      <c r="J7" s="99" t="s">
        <v>55</v>
      </c>
      <c r="K7" s="100" t="s">
        <v>93</v>
      </c>
      <c r="L7" s="101" t="s">
        <v>180</v>
      </c>
    </row>
    <row r="8" spans="1:12" ht="12">
      <c r="A8" s="98" t="s">
        <v>92</v>
      </c>
      <c r="B8" s="99" t="s">
        <v>55</v>
      </c>
      <c r="C8" s="100" t="s">
        <v>59</v>
      </c>
      <c r="D8" s="101" t="s">
        <v>58</v>
      </c>
      <c r="E8" s="98" t="s">
        <v>31</v>
      </c>
      <c r="F8" s="99" t="s">
        <v>55</v>
      </c>
      <c r="G8" s="100" t="s">
        <v>87</v>
      </c>
      <c r="H8" s="101" t="s">
        <v>58</v>
      </c>
      <c r="I8" s="98" t="s">
        <v>87</v>
      </c>
      <c r="J8" s="99" t="s">
        <v>55</v>
      </c>
      <c r="K8" s="100" t="s">
        <v>92</v>
      </c>
      <c r="L8" s="101" t="s">
        <v>60</v>
      </c>
    </row>
    <row r="9" spans="1:12" ht="12">
      <c r="A9" s="98" t="s">
        <v>31</v>
      </c>
      <c r="B9" s="99" t="s">
        <v>55</v>
      </c>
      <c r="C9" s="100" t="s">
        <v>86</v>
      </c>
      <c r="D9" s="101" t="s">
        <v>56</v>
      </c>
      <c r="E9" s="98" t="s">
        <v>86</v>
      </c>
      <c r="F9" s="99" t="s">
        <v>55</v>
      </c>
      <c r="G9" s="100" t="s">
        <v>59</v>
      </c>
      <c r="H9" s="101" t="s">
        <v>123</v>
      </c>
      <c r="I9" s="98" t="s">
        <v>31</v>
      </c>
      <c r="J9" s="99" t="s">
        <v>55</v>
      </c>
      <c r="K9" s="100" t="s">
        <v>59</v>
      </c>
      <c r="L9" s="101" t="s">
        <v>123</v>
      </c>
    </row>
    <row r="10" spans="1:12" ht="12">
      <c r="A10" s="98" t="s">
        <v>57</v>
      </c>
      <c r="B10" s="99" t="s">
        <v>55</v>
      </c>
      <c r="C10" s="100" t="s">
        <v>93</v>
      </c>
      <c r="D10" s="101" t="s">
        <v>164</v>
      </c>
      <c r="E10" s="98" t="s">
        <v>93</v>
      </c>
      <c r="F10" s="99" t="s">
        <v>55</v>
      </c>
      <c r="G10" s="100" t="s">
        <v>61</v>
      </c>
      <c r="H10" s="101" t="s">
        <v>55</v>
      </c>
      <c r="I10" s="98" t="s">
        <v>86</v>
      </c>
      <c r="J10" s="99" t="s">
        <v>55</v>
      </c>
      <c r="K10" s="100" t="s">
        <v>57</v>
      </c>
      <c r="L10" s="101" t="s">
        <v>56</v>
      </c>
    </row>
    <row r="11" spans="1:11" ht="12">
      <c r="A11" s="98"/>
      <c r="B11" s="99"/>
      <c r="C11" s="100"/>
      <c r="D11" s="102"/>
      <c r="E11" s="98" t="s">
        <v>57</v>
      </c>
      <c r="F11" s="99" t="s">
        <v>55</v>
      </c>
      <c r="G11" s="100" t="s">
        <v>61</v>
      </c>
      <c r="H11" s="101" t="s">
        <v>55</v>
      </c>
      <c r="I11" s="98"/>
      <c r="J11" s="99"/>
      <c r="K11" s="100"/>
    </row>
    <row r="12" spans="1:11" ht="12">
      <c r="A12" s="98"/>
      <c r="B12" s="99"/>
      <c r="C12" s="100"/>
      <c r="D12" s="102"/>
      <c r="E12" s="98"/>
      <c r="F12" s="99"/>
      <c r="G12" s="100"/>
      <c r="H12" s="97"/>
      <c r="I12" s="98"/>
      <c r="J12" s="99"/>
      <c r="K12" s="100"/>
    </row>
    <row r="13" spans="1:11" ht="16.5" customHeight="1">
      <c r="A13" s="199" t="s">
        <v>94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</row>
    <row r="14" spans="1:11" ht="12" customHeight="1">
      <c r="A14" s="94"/>
      <c r="B14" s="94"/>
      <c r="C14" s="94"/>
      <c r="D14" s="94"/>
      <c r="E14" s="94"/>
      <c r="F14" s="94"/>
      <c r="G14" s="94"/>
      <c r="H14" s="94"/>
      <c r="I14" s="97"/>
      <c r="J14" s="97"/>
      <c r="K14" s="97"/>
    </row>
    <row r="15" spans="1:11" ht="12" customHeight="1">
      <c r="A15" s="197" t="s">
        <v>52</v>
      </c>
      <c r="B15" s="197"/>
      <c r="C15" s="197"/>
      <c r="D15" s="96"/>
      <c r="E15" s="197" t="s">
        <v>53</v>
      </c>
      <c r="F15" s="197"/>
      <c r="G15" s="197"/>
      <c r="H15" s="97"/>
      <c r="I15" s="197" t="s">
        <v>54</v>
      </c>
      <c r="J15" s="197"/>
      <c r="K15" s="197"/>
    </row>
    <row r="16" spans="1:12" ht="12">
      <c r="A16" s="98" t="s">
        <v>59</v>
      </c>
      <c r="B16" s="99" t="s">
        <v>55</v>
      </c>
      <c r="C16" s="100" t="s">
        <v>30</v>
      </c>
      <c r="D16" s="101" t="s">
        <v>60</v>
      </c>
      <c r="E16" s="98" t="s">
        <v>59</v>
      </c>
      <c r="F16" s="99" t="s">
        <v>55</v>
      </c>
      <c r="G16" s="100" t="s">
        <v>87</v>
      </c>
      <c r="H16" s="101" t="s">
        <v>164</v>
      </c>
      <c r="I16" s="98" t="s">
        <v>59</v>
      </c>
      <c r="J16" s="99" t="s">
        <v>55</v>
      </c>
      <c r="K16" s="100" t="s">
        <v>93</v>
      </c>
      <c r="L16" s="101" t="s">
        <v>164</v>
      </c>
    </row>
    <row r="17" spans="1:13" ht="12" customHeight="1">
      <c r="A17" s="98" t="s">
        <v>92</v>
      </c>
      <c r="B17" s="99" t="s">
        <v>55</v>
      </c>
      <c r="C17" s="100" t="s">
        <v>93</v>
      </c>
      <c r="D17" s="101" t="s">
        <v>56</v>
      </c>
      <c r="E17" s="98" t="s">
        <v>92</v>
      </c>
      <c r="F17" s="99" t="s">
        <v>55</v>
      </c>
      <c r="G17" s="100" t="s">
        <v>31</v>
      </c>
      <c r="H17" s="101" t="s">
        <v>56</v>
      </c>
      <c r="I17" s="98" t="s">
        <v>30</v>
      </c>
      <c r="J17" s="99" t="s">
        <v>55</v>
      </c>
      <c r="K17" s="100" t="s">
        <v>31</v>
      </c>
      <c r="L17" s="101" t="s">
        <v>264</v>
      </c>
      <c r="M17" s="98"/>
    </row>
    <row r="18" spans="1:12" ht="12" customHeight="1">
      <c r="A18" s="98" t="s">
        <v>87</v>
      </c>
      <c r="B18" s="99" t="s">
        <v>55</v>
      </c>
      <c r="C18" s="100" t="s">
        <v>86</v>
      </c>
      <c r="D18" s="101" t="s">
        <v>237</v>
      </c>
      <c r="E18" s="98" t="s">
        <v>86</v>
      </c>
      <c r="F18" s="99" t="s">
        <v>55</v>
      </c>
      <c r="G18" s="100" t="s">
        <v>30</v>
      </c>
      <c r="H18" s="101" t="s">
        <v>164</v>
      </c>
      <c r="I18" s="98" t="s">
        <v>92</v>
      </c>
      <c r="J18" s="99" t="s">
        <v>55</v>
      </c>
      <c r="K18" s="100" t="s">
        <v>86</v>
      </c>
      <c r="L18" s="101" t="s">
        <v>164</v>
      </c>
    </row>
    <row r="19" spans="1:12" ht="12" customHeight="1">
      <c r="A19" s="98" t="s">
        <v>31</v>
      </c>
      <c r="B19" s="99" t="s">
        <v>55</v>
      </c>
      <c r="C19" s="100" t="s">
        <v>57</v>
      </c>
      <c r="D19" s="101" t="s">
        <v>180</v>
      </c>
      <c r="E19" s="98" t="s">
        <v>93</v>
      </c>
      <c r="F19" s="99" t="s">
        <v>55</v>
      </c>
      <c r="G19" s="100" t="s">
        <v>61</v>
      </c>
      <c r="H19" s="101" t="s">
        <v>55</v>
      </c>
      <c r="I19" s="98" t="s">
        <v>87</v>
      </c>
      <c r="J19" s="99" t="s">
        <v>55</v>
      </c>
      <c r="K19" s="100" t="s">
        <v>57</v>
      </c>
      <c r="L19" s="101" t="s">
        <v>237</v>
      </c>
    </row>
    <row r="20" spans="1:11" ht="12" customHeight="1">
      <c r="A20" s="98"/>
      <c r="B20" s="99"/>
      <c r="C20" s="100"/>
      <c r="D20" s="105"/>
      <c r="E20" s="98" t="s">
        <v>57</v>
      </c>
      <c r="F20" s="99" t="s">
        <v>55</v>
      </c>
      <c r="G20" s="100" t="s">
        <v>61</v>
      </c>
      <c r="H20" s="101" t="s">
        <v>55</v>
      </c>
      <c r="I20" s="98"/>
      <c r="J20" s="99"/>
      <c r="K20" s="100"/>
    </row>
    <row r="21" spans="1:11" ht="12" customHeight="1">
      <c r="A21" s="98"/>
      <c r="B21" s="99"/>
      <c r="C21" s="100"/>
      <c r="D21" s="105"/>
      <c r="E21" s="98"/>
      <c r="F21" s="99"/>
      <c r="G21" s="100"/>
      <c r="H21" s="97"/>
      <c r="I21" s="98"/>
      <c r="J21" s="99"/>
      <c r="K21" s="100"/>
    </row>
    <row r="22" spans="1:11" ht="16.5" customHeight="1">
      <c r="A22" s="199" t="s">
        <v>95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</row>
    <row r="23" spans="1:11" ht="12" customHeight="1">
      <c r="A23" s="94"/>
      <c r="B23" s="94"/>
      <c r="C23" s="94"/>
      <c r="D23" s="94"/>
      <c r="E23" s="94"/>
      <c r="F23" s="94"/>
      <c r="G23" s="94"/>
      <c r="H23" s="94"/>
      <c r="I23" s="97"/>
      <c r="J23" s="97"/>
      <c r="K23" s="97"/>
    </row>
    <row r="24" spans="1:11" ht="12" customHeight="1">
      <c r="A24" s="197" t="s">
        <v>52</v>
      </c>
      <c r="B24" s="197"/>
      <c r="C24" s="197"/>
      <c r="D24" s="96"/>
      <c r="E24" s="197" t="s">
        <v>53</v>
      </c>
      <c r="F24" s="197"/>
      <c r="G24" s="197"/>
      <c r="H24" s="97"/>
      <c r="I24" s="197" t="s">
        <v>54</v>
      </c>
      <c r="J24" s="197"/>
      <c r="K24" s="197"/>
    </row>
    <row r="25" spans="1:12" ht="12">
      <c r="A25" s="98" t="s">
        <v>93</v>
      </c>
      <c r="B25" s="99" t="s">
        <v>55</v>
      </c>
      <c r="C25" s="100" t="s">
        <v>87</v>
      </c>
      <c r="D25" s="101" t="s">
        <v>180</v>
      </c>
      <c r="E25" s="98" t="s">
        <v>93</v>
      </c>
      <c r="F25" s="99" t="s">
        <v>55</v>
      </c>
      <c r="G25" s="100" t="s">
        <v>86</v>
      </c>
      <c r="H25" s="101" t="s">
        <v>180</v>
      </c>
      <c r="I25" s="98" t="s">
        <v>93</v>
      </c>
      <c r="J25" s="99" t="s">
        <v>55</v>
      </c>
      <c r="K25" s="100" t="s">
        <v>31</v>
      </c>
      <c r="L25" s="101" t="s">
        <v>237</v>
      </c>
    </row>
    <row r="26" spans="1:13" ht="12">
      <c r="A26" s="98" t="s">
        <v>57</v>
      </c>
      <c r="B26" s="99" t="s">
        <v>55</v>
      </c>
      <c r="C26" s="100" t="s">
        <v>30</v>
      </c>
      <c r="D26" s="101" t="s">
        <v>330</v>
      </c>
      <c r="E26" s="98" t="s">
        <v>57</v>
      </c>
      <c r="F26" s="99" t="s">
        <v>55</v>
      </c>
      <c r="G26" s="100" t="s">
        <v>92</v>
      </c>
      <c r="H26" s="101" t="s">
        <v>330</v>
      </c>
      <c r="I26" s="98" t="s">
        <v>57</v>
      </c>
      <c r="J26" s="99" t="s">
        <v>55</v>
      </c>
      <c r="K26" s="100" t="s">
        <v>59</v>
      </c>
      <c r="L26" s="101" t="s">
        <v>331</v>
      </c>
      <c r="M26" s="99"/>
    </row>
    <row r="27" spans="1:12" ht="12">
      <c r="A27" s="98" t="s">
        <v>96</v>
      </c>
      <c r="B27" s="99" t="s">
        <v>55</v>
      </c>
      <c r="C27" s="100" t="s">
        <v>61</v>
      </c>
      <c r="D27" s="101" t="s">
        <v>55</v>
      </c>
      <c r="E27" s="98" t="s">
        <v>31</v>
      </c>
      <c r="F27" s="99" t="s">
        <v>55</v>
      </c>
      <c r="G27" s="100" t="s">
        <v>61</v>
      </c>
      <c r="H27" s="101" t="s">
        <v>55</v>
      </c>
      <c r="I27" s="98" t="s">
        <v>96</v>
      </c>
      <c r="J27" s="99" t="s">
        <v>55</v>
      </c>
      <c r="K27" s="100" t="s">
        <v>61</v>
      </c>
      <c r="L27" s="101" t="s">
        <v>55</v>
      </c>
    </row>
    <row r="28" spans="1:12" ht="12">
      <c r="A28" s="98" t="s">
        <v>59</v>
      </c>
      <c r="B28" s="99" t="s">
        <v>55</v>
      </c>
      <c r="C28" s="100" t="s">
        <v>61</v>
      </c>
      <c r="D28" s="101" t="s">
        <v>55</v>
      </c>
      <c r="E28" s="98" t="s">
        <v>30</v>
      </c>
      <c r="F28" s="99" t="s">
        <v>55</v>
      </c>
      <c r="G28" s="100" t="s">
        <v>61</v>
      </c>
      <c r="H28" s="101" t="s">
        <v>55</v>
      </c>
      <c r="I28" s="98" t="s">
        <v>30</v>
      </c>
      <c r="J28" s="99" t="s">
        <v>55</v>
      </c>
      <c r="K28" s="100" t="s">
        <v>61</v>
      </c>
      <c r="L28" s="101" t="s">
        <v>55</v>
      </c>
    </row>
    <row r="29" spans="1:12" s="97" customFormat="1" ht="12">
      <c r="A29" s="98" t="s">
        <v>31</v>
      </c>
      <c r="B29" s="99" t="s">
        <v>55</v>
      </c>
      <c r="C29" s="100" t="s">
        <v>61</v>
      </c>
      <c r="D29" s="101" t="s">
        <v>55</v>
      </c>
      <c r="E29" s="98" t="s">
        <v>87</v>
      </c>
      <c r="F29" s="99" t="s">
        <v>55</v>
      </c>
      <c r="G29" s="100" t="s">
        <v>61</v>
      </c>
      <c r="H29" s="101" t="s">
        <v>55</v>
      </c>
      <c r="I29" s="98" t="s">
        <v>87</v>
      </c>
      <c r="J29" s="99" t="s">
        <v>55</v>
      </c>
      <c r="K29" s="100" t="s">
        <v>61</v>
      </c>
      <c r="L29" s="101" t="s">
        <v>55</v>
      </c>
    </row>
    <row r="30" spans="1:12" s="97" customFormat="1" ht="12">
      <c r="A30" s="98" t="s">
        <v>92</v>
      </c>
      <c r="B30" s="99" t="s">
        <v>55</v>
      </c>
      <c r="C30" s="100" t="s">
        <v>61</v>
      </c>
      <c r="D30" s="101" t="s">
        <v>55</v>
      </c>
      <c r="E30" s="98" t="s">
        <v>59</v>
      </c>
      <c r="F30" s="99" t="s">
        <v>55</v>
      </c>
      <c r="G30" s="100" t="s">
        <v>61</v>
      </c>
      <c r="H30" s="101" t="s">
        <v>55</v>
      </c>
      <c r="I30" s="98" t="s">
        <v>92</v>
      </c>
      <c r="J30" s="99" t="s">
        <v>55</v>
      </c>
      <c r="K30" s="100" t="s">
        <v>61</v>
      </c>
      <c r="L30" s="101" t="s">
        <v>55</v>
      </c>
    </row>
    <row r="31" spans="1:11" s="97" customFormat="1" ht="12">
      <c r="A31" s="98"/>
      <c r="B31" s="104"/>
      <c r="C31" s="100"/>
      <c r="D31" s="105"/>
      <c r="E31" s="103"/>
      <c r="F31" s="104"/>
      <c r="G31" s="100"/>
      <c r="I31" s="98"/>
      <c r="J31" s="99"/>
      <c r="K31" s="100"/>
    </row>
    <row r="32" spans="1:11" s="97" customFormat="1" ht="15.75">
      <c r="A32" s="199" t="s">
        <v>97</v>
      </c>
      <c r="B32" s="199"/>
      <c r="C32" s="199"/>
      <c r="D32" s="199"/>
      <c r="E32" s="199"/>
      <c r="F32" s="199"/>
      <c r="G32" s="199"/>
      <c r="H32" s="199"/>
      <c r="I32" s="199"/>
      <c r="J32" s="199"/>
      <c r="K32" s="199"/>
    </row>
    <row r="33" spans="1:8" s="97" customFormat="1" ht="12" customHeight="1">
      <c r="A33" s="94"/>
      <c r="B33" s="94"/>
      <c r="C33" s="94"/>
      <c r="D33" s="94"/>
      <c r="E33" s="94"/>
      <c r="F33" s="94"/>
      <c r="G33" s="94"/>
      <c r="H33" s="94"/>
    </row>
    <row r="34" spans="1:13" s="97" customFormat="1" ht="12" customHeight="1">
      <c r="A34" s="197" t="s">
        <v>62</v>
      </c>
      <c r="B34" s="197"/>
      <c r="C34" s="197"/>
      <c r="D34" s="197"/>
      <c r="E34" s="197"/>
      <c r="F34" s="197"/>
      <c r="G34" s="197"/>
      <c r="H34" s="197"/>
      <c r="I34" s="197" t="s">
        <v>63</v>
      </c>
      <c r="J34" s="197"/>
      <c r="K34" s="197"/>
      <c r="L34" s="95"/>
      <c r="M34" s="95"/>
    </row>
    <row r="35" spans="1:13" ht="12" customHeight="1">
      <c r="A35" s="98" t="s">
        <v>30</v>
      </c>
      <c r="B35" s="99" t="s">
        <v>55</v>
      </c>
      <c r="C35" s="100" t="s">
        <v>86</v>
      </c>
      <c r="D35" s="101"/>
      <c r="E35" s="98"/>
      <c r="F35" s="99"/>
      <c r="G35" s="100"/>
      <c r="H35" s="97"/>
      <c r="I35" s="98" t="s">
        <v>64</v>
      </c>
      <c r="J35" s="99" t="s">
        <v>55</v>
      </c>
      <c r="K35" s="100" t="s">
        <v>65</v>
      </c>
      <c r="L35" s="101"/>
      <c r="M35" s="97"/>
    </row>
    <row r="36" spans="1:13" ht="11.25" customHeight="1">
      <c r="A36" s="98" t="s">
        <v>92</v>
      </c>
      <c r="B36" s="99" t="s">
        <v>55</v>
      </c>
      <c r="C36" s="100" t="s">
        <v>31</v>
      </c>
      <c r="D36" s="101"/>
      <c r="E36" s="103"/>
      <c r="F36" s="99"/>
      <c r="G36" s="106"/>
      <c r="H36" s="97"/>
      <c r="I36" s="103" t="s">
        <v>66</v>
      </c>
      <c r="J36" s="99" t="s">
        <v>55</v>
      </c>
      <c r="K36" s="106" t="s">
        <v>67</v>
      </c>
      <c r="L36" s="101"/>
      <c r="M36" s="97"/>
    </row>
    <row r="37" spans="1:11" ht="12">
      <c r="A37" s="98"/>
      <c r="B37" s="99"/>
      <c r="C37" s="100"/>
      <c r="D37" s="105"/>
      <c r="E37" s="98"/>
      <c r="F37" s="99"/>
      <c r="G37" s="106"/>
      <c r="H37" s="97"/>
      <c r="I37" s="97"/>
      <c r="J37" s="97"/>
      <c r="K37" s="97"/>
    </row>
    <row r="38" spans="1:11" ht="12">
      <c r="A38" s="97"/>
      <c r="C38" s="97"/>
      <c r="E38" s="97"/>
      <c r="F38" s="97"/>
      <c r="G38" s="97"/>
      <c r="H38" s="97"/>
      <c r="I38" s="97"/>
      <c r="J38" s="97"/>
      <c r="K38" s="97"/>
    </row>
    <row r="39" spans="1:11" ht="12">
      <c r="A39" s="97"/>
      <c r="C39" s="97"/>
      <c r="E39" s="97"/>
      <c r="F39" s="97"/>
      <c r="G39" s="97"/>
      <c r="H39" s="97"/>
      <c r="I39" s="97"/>
      <c r="J39" s="97"/>
      <c r="K39" s="97"/>
    </row>
    <row r="40" spans="1:11" ht="12">
      <c r="A40" s="97"/>
      <c r="C40" s="97"/>
      <c r="E40" s="97"/>
      <c r="F40" s="97"/>
      <c r="G40" s="97"/>
      <c r="H40" s="97"/>
      <c r="I40" s="97"/>
      <c r="J40" s="97"/>
      <c r="K40" s="97"/>
    </row>
  </sheetData>
  <sheetProtection password="CC26" sheet="1"/>
  <mergeCells count="17">
    <mergeCell ref="A32:K32"/>
    <mergeCell ref="A34:C34"/>
    <mergeCell ref="D34:H34"/>
    <mergeCell ref="I34:K34"/>
    <mergeCell ref="A15:C15"/>
    <mergeCell ref="E15:G15"/>
    <mergeCell ref="I15:K15"/>
    <mergeCell ref="A22:K22"/>
    <mergeCell ref="A24:C24"/>
    <mergeCell ref="E24:G24"/>
    <mergeCell ref="I24:K24"/>
    <mergeCell ref="A2:K2"/>
    <mergeCell ref="A4:K4"/>
    <mergeCell ref="A6:C6"/>
    <mergeCell ref="E6:G6"/>
    <mergeCell ref="I6:K6"/>
    <mergeCell ref="A13:K13"/>
  </mergeCells>
  <printOptions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S5" sqref="S5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7" t="s">
        <v>78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</row>
    <row r="3" spans="2:20" ht="19.5" customHeight="1" thickBot="1">
      <c r="B3" s="5" t="s">
        <v>0</v>
      </c>
      <c r="C3" s="46"/>
      <c r="D3" s="218" t="s">
        <v>98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20"/>
      <c r="Q3" s="221" t="s">
        <v>48</v>
      </c>
      <c r="R3" s="222"/>
      <c r="S3" s="218" t="s">
        <v>99</v>
      </c>
      <c r="T3" s="223"/>
    </row>
    <row r="4" spans="2:20" ht="19.5" customHeight="1" thickTop="1">
      <c r="B4" s="6" t="s">
        <v>2</v>
      </c>
      <c r="C4" s="7"/>
      <c r="D4" s="224" t="s">
        <v>30</v>
      </c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6"/>
      <c r="Q4" s="227" t="s">
        <v>13</v>
      </c>
      <c r="R4" s="228"/>
      <c r="S4" s="229" t="s">
        <v>124</v>
      </c>
      <c r="T4" s="230"/>
    </row>
    <row r="5" spans="2:20" ht="19.5" customHeight="1">
      <c r="B5" s="6" t="s">
        <v>3</v>
      </c>
      <c r="C5" s="47"/>
      <c r="D5" s="202" t="s">
        <v>87</v>
      </c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4"/>
      <c r="Q5" s="205" t="s">
        <v>1</v>
      </c>
      <c r="R5" s="206"/>
      <c r="S5" s="118" t="s">
        <v>166</v>
      </c>
      <c r="T5" s="119"/>
    </row>
    <row r="6" spans="2:20" ht="19.5" customHeight="1" thickBot="1">
      <c r="B6" s="8" t="s">
        <v>4</v>
      </c>
      <c r="C6" s="9"/>
      <c r="D6" s="209" t="s">
        <v>163</v>
      </c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1"/>
      <c r="Q6" s="48"/>
      <c r="R6" s="49"/>
      <c r="S6" s="91" t="s">
        <v>27</v>
      </c>
      <c r="T6" s="38" t="s">
        <v>26</v>
      </c>
    </row>
    <row r="7" spans="2:20" ht="24.75" customHeight="1">
      <c r="B7" s="10"/>
      <c r="C7" s="11" t="str">
        <f>D4</f>
        <v>SK Jupiter A</v>
      </c>
      <c r="D7" s="11" t="str">
        <f>D5</f>
        <v>SK Jupiter B</v>
      </c>
      <c r="E7" s="212" t="s">
        <v>5</v>
      </c>
      <c r="F7" s="213"/>
      <c r="G7" s="213"/>
      <c r="H7" s="213"/>
      <c r="I7" s="213"/>
      <c r="J7" s="213"/>
      <c r="K7" s="213"/>
      <c r="L7" s="213"/>
      <c r="M7" s="214"/>
      <c r="N7" s="215" t="s">
        <v>14</v>
      </c>
      <c r="O7" s="216"/>
      <c r="P7" s="215" t="s">
        <v>15</v>
      </c>
      <c r="Q7" s="216"/>
      <c r="R7" s="215" t="s">
        <v>16</v>
      </c>
      <c r="S7" s="216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181</v>
      </c>
      <c r="D9" s="43" t="s">
        <v>182</v>
      </c>
      <c r="E9" s="39">
        <v>17</v>
      </c>
      <c r="F9" s="20" t="s">
        <v>23</v>
      </c>
      <c r="G9" s="40">
        <v>21</v>
      </c>
      <c r="H9" s="39">
        <v>21</v>
      </c>
      <c r="I9" s="20" t="s">
        <v>23</v>
      </c>
      <c r="J9" s="40">
        <v>15</v>
      </c>
      <c r="K9" s="39">
        <v>21</v>
      </c>
      <c r="L9" s="20" t="s">
        <v>23</v>
      </c>
      <c r="M9" s="40">
        <v>15</v>
      </c>
      <c r="N9" s="22">
        <f aca="true" t="shared" si="0" ref="N9:N17">E9+H9+K9</f>
        <v>59</v>
      </c>
      <c r="O9" s="23">
        <f aca="true" t="shared" si="1" ref="O9:O17">G9+J9+M9</f>
        <v>51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1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183</v>
      </c>
      <c r="D10" s="43" t="s">
        <v>184</v>
      </c>
      <c r="E10" s="39">
        <v>18</v>
      </c>
      <c r="F10" s="19" t="s">
        <v>23</v>
      </c>
      <c r="G10" s="40">
        <v>21</v>
      </c>
      <c r="H10" s="39">
        <v>21</v>
      </c>
      <c r="I10" s="19" t="s">
        <v>23</v>
      </c>
      <c r="J10" s="40">
        <v>9</v>
      </c>
      <c r="K10" s="39">
        <v>21</v>
      </c>
      <c r="L10" s="19" t="s">
        <v>23</v>
      </c>
      <c r="M10" s="40">
        <v>11</v>
      </c>
      <c r="N10" s="22">
        <f t="shared" si="0"/>
        <v>60</v>
      </c>
      <c r="O10" s="23">
        <f t="shared" si="1"/>
        <v>41</v>
      </c>
      <c r="P10" s="24">
        <f t="shared" si="2"/>
        <v>2</v>
      </c>
      <c r="Q10" s="19">
        <f t="shared" si="3"/>
        <v>1</v>
      </c>
      <c r="R10" s="36">
        <f aca="true" t="shared" si="4" ref="R10:S17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185</v>
      </c>
      <c r="D11" s="43" t="s">
        <v>186</v>
      </c>
      <c r="E11" s="39">
        <v>21</v>
      </c>
      <c r="F11" s="19" t="s">
        <v>23</v>
      </c>
      <c r="G11" s="40">
        <v>18</v>
      </c>
      <c r="H11" s="39">
        <v>21</v>
      </c>
      <c r="I11" s="19" t="s">
        <v>23</v>
      </c>
      <c r="J11" s="40">
        <v>18</v>
      </c>
      <c r="K11" s="39"/>
      <c r="L11" s="19" t="s">
        <v>23</v>
      </c>
      <c r="M11" s="40"/>
      <c r="N11" s="22">
        <f t="shared" si="0"/>
        <v>42</v>
      </c>
      <c r="O11" s="23">
        <f t="shared" si="1"/>
        <v>36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187</v>
      </c>
      <c r="D12" s="43" t="s">
        <v>188</v>
      </c>
      <c r="E12" s="39">
        <v>21</v>
      </c>
      <c r="F12" s="19" t="s">
        <v>23</v>
      </c>
      <c r="G12" s="40">
        <v>15</v>
      </c>
      <c r="H12" s="39">
        <v>21</v>
      </c>
      <c r="I12" s="19" t="s">
        <v>23</v>
      </c>
      <c r="J12" s="40">
        <v>9</v>
      </c>
      <c r="K12" s="39"/>
      <c r="L12" s="19" t="s">
        <v>23</v>
      </c>
      <c r="M12" s="40"/>
      <c r="N12" s="22">
        <f t="shared" si="0"/>
        <v>42</v>
      </c>
      <c r="O12" s="23">
        <f t="shared" si="1"/>
        <v>24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174</v>
      </c>
      <c r="D13" s="43" t="s">
        <v>189</v>
      </c>
      <c r="E13" s="39">
        <v>9</v>
      </c>
      <c r="F13" s="19" t="s">
        <v>23</v>
      </c>
      <c r="G13" s="40">
        <v>21</v>
      </c>
      <c r="H13" s="39">
        <v>21</v>
      </c>
      <c r="I13" s="19" t="s">
        <v>23</v>
      </c>
      <c r="J13" s="40">
        <v>15</v>
      </c>
      <c r="K13" s="39">
        <v>21</v>
      </c>
      <c r="L13" s="19" t="s">
        <v>23</v>
      </c>
      <c r="M13" s="40">
        <v>11</v>
      </c>
      <c r="N13" s="22">
        <f t="shared" si="0"/>
        <v>51</v>
      </c>
      <c r="O13" s="23">
        <f t="shared" si="1"/>
        <v>47</v>
      </c>
      <c r="P13" s="24">
        <f t="shared" si="2"/>
        <v>2</v>
      </c>
      <c r="Q13" s="19">
        <f t="shared" si="3"/>
        <v>1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18</v>
      </c>
      <c r="C14" s="43" t="s">
        <v>176</v>
      </c>
      <c r="D14" s="43" t="s">
        <v>190</v>
      </c>
      <c r="E14" s="39">
        <v>21</v>
      </c>
      <c r="F14" s="19" t="s">
        <v>23</v>
      </c>
      <c r="G14" s="40">
        <v>11</v>
      </c>
      <c r="H14" s="39">
        <v>21</v>
      </c>
      <c r="I14" s="19" t="s">
        <v>23</v>
      </c>
      <c r="J14" s="40">
        <v>19</v>
      </c>
      <c r="K14" s="39"/>
      <c r="L14" s="19" t="s">
        <v>23</v>
      </c>
      <c r="M14" s="40"/>
      <c r="N14" s="22">
        <f t="shared" si="0"/>
        <v>42</v>
      </c>
      <c r="O14" s="23">
        <f t="shared" si="1"/>
        <v>30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24</v>
      </c>
      <c r="C15" s="43" t="s">
        <v>191</v>
      </c>
      <c r="D15" s="43" t="s">
        <v>192</v>
      </c>
      <c r="E15" s="39">
        <v>21</v>
      </c>
      <c r="F15" s="19" t="s">
        <v>23</v>
      </c>
      <c r="G15" s="40">
        <v>16</v>
      </c>
      <c r="H15" s="39">
        <v>21</v>
      </c>
      <c r="I15" s="19" t="s">
        <v>23</v>
      </c>
      <c r="J15" s="40">
        <v>8</v>
      </c>
      <c r="K15" s="39"/>
      <c r="L15" s="19" t="s">
        <v>23</v>
      </c>
      <c r="M15" s="40"/>
      <c r="N15" s="22">
        <f>E15+H15+K15</f>
        <v>42</v>
      </c>
      <c r="O15" s="23">
        <f>G15+J15+M15</f>
        <v>24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45"/>
    </row>
    <row r="16" spans="2:20" ht="30" customHeight="1">
      <c r="B16" s="18" t="s">
        <v>17</v>
      </c>
      <c r="C16" s="43" t="s">
        <v>80</v>
      </c>
      <c r="D16" s="43" t="s">
        <v>193</v>
      </c>
      <c r="E16" s="39">
        <v>21</v>
      </c>
      <c r="F16" s="19" t="s">
        <v>23</v>
      </c>
      <c r="G16" s="40">
        <v>18</v>
      </c>
      <c r="H16" s="39">
        <v>21</v>
      </c>
      <c r="I16" s="19" t="s">
        <v>23</v>
      </c>
      <c r="J16" s="40">
        <v>15</v>
      </c>
      <c r="K16" s="39"/>
      <c r="L16" s="19" t="s">
        <v>23</v>
      </c>
      <c r="M16" s="40"/>
      <c r="N16" s="22">
        <f>E16+H16+K16</f>
        <v>42</v>
      </c>
      <c r="O16" s="23">
        <f>G16+J16+M16</f>
        <v>33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20"/>
      <c r="C17" s="121"/>
      <c r="D17" s="121"/>
      <c r="E17" s="122"/>
      <c r="F17" s="123" t="s">
        <v>23</v>
      </c>
      <c r="G17" s="124"/>
      <c r="H17" s="122"/>
      <c r="I17" s="123" t="s">
        <v>23</v>
      </c>
      <c r="J17" s="124"/>
      <c r="K17" s="122"/>
      <c r="L17" s="123" t="s">
        <v>23</v>
      </c>
      <c r="M17" s="124"/>
      <c r="N17" s="125">
        <f t="shared" si="0"/>
        <v>0</v>
      </c>
      <c r="O17" s="126">
        <f t="shared" si="1"/>
        <v>0</v>
      </c>
      <c r="P17" s="127">
        <f t="shared" si="2"/>
        <v>0</v>
      </c>
      <c r="Q17" s="123">
        <f t="shared" si="3"/>
        <v>0</v>
      </c>
      <c r="R17" s="128">
        <f t="shared" si="4"/>
        <v>0</v>
      </c>
      <c r="S17" s="129">
        <f t="shared" si="4"/>
        <v>0</v>
      </c>
      <c r="T17" s="130"/>
    </row>
    <row r="18" spans="2:20" ht="34.5" customHeight="1" thickBot="1">
      <c r="B18" s="25" t="s">
        <v>7</v>
      </c>
      <c r="C18" s="200" t="str">
        <f>IF(R18&gt;S18,D4,IF(S18&gt;R18,D5,"remíza"))</f>
        <v>SK Jupiter A</v>
      </c>
      <c r="D18" s="200"/>
      <c r="E18" s="200"/>
      <c r="F18" s="200"/>
      <c r="G18" s="200"/>
      <c r="H18" s="200"/>
      <c r="I18" s="200"/>
      <c r="J18" s="200"/>
      <c r="K18" s="200"/>
      <c r="L18" s="200"/>
      <c r="M18" s="201"/>
      <c r="N18" s="26">
        <f aca="true" t="shared" si="5" ref="N18:S18">SUM(N9:N17)</f>
        <v>380</v>
      </c>
      <c r="O18" s="27">
        <f t="shared" si="5"/>
        <v>286</v>
      </c>
      <c r="P18" s="26">
        <f t="shared" si="5"/>
        <v>16</v>
      </c>
      <c r="Q18" s="28">
        <f t="shared" si="5"/>
        <v>3</v>
      </c>
      <c r="R18" s="26">
        <f t="shared" si="5"/>
        <v>8</v>
      </c>
      <c r="S18" s="27">
        <f t="shared" si="5"/>
        <v>0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5">
    <mergeCell ref="C18:M18"/>
    <mergeCell ref="D5:P5"/>
    <mergeCell ref="Q5:R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7" t="s">
        <v>78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</row>
    <row r="3" spans="2:20" ht="19.5" customHeight="1" thickBot="1">
      <c r="B3" s="5" t="s">
        <v>0</v>
      </c>
      <c r="C3" s="46"/>
      <c r="D3" s="218" t="s">
        <v>98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20"/>
      <c r="Q3" s="221" t="s">
        <v>48</v>
      </c>
      <c r="R3" s="222"/>
      <c r="S3" s="218" t="s">
        <v>99</v>
      </c>
      <c r="T3" s="223"/>
    </row>
    <row r="4" spans="2:20" ht="19.5" customHeight="1" thickTop="1">
      <c r="B4" s="6" t="s">
        <v>2</v>
      </c>
      <c r="C4" s="7"/>
      <c r="D4" s="224" t="s">
        <v>207</v>
      </c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6"/>
      <c r="Q4" s="227" t="s">
        <v>13</v>
      </c>
      <c r="R4" s="228"/>
      <c r="S4" s="229" t="s">
        <v>124</v>
      </c>
      <c r="T4" s="230"/>
    </row>
    <row r="5" spans="2:20" ht="19.5" customHeight="1">
      <c r="B5" s="6" t="s">
        <v>3</v>
      </c>
      <c r="C5" s="47"/>
      <c r="D5" s="202" t="s">
        <v>51</v>
      </c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4"/>
      <c r="Q5" s="205" t="s">
        <v>1</v>
      </c>
      <c r="R5" s="206"/>
      <c r="S5" s="207" t="s">
        <v>208</v>
      </c>
      <c r="T5" s="208"/>
    </row>
    <row r="6" spans="2:20" ht="19.5" customHeight="1" thickBot="1">
      <c r="B6" s="8" t="s">
        <v>4</v>
      </c>
      <c r="C6" s="9"/>
      <c r="D6" s="209" t="s">
        <v>209</v>
      </c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1"/>
      <c r="Q6" s="48"/>
      <c r="R6" s="49"/>
      <c r="S6" s="91" t="s">
        <v>27</v>
      </c>
      <c r="T6" s="38" t="s">
        <v>26</v>
      </c>
    </row>
    <row r="7" spans="2:20" ht="24.75" customHeight="1">
      <c r="B7" s="10"/>
      <c r="C7" s="11" t="str">
        <f>D4</f>
        <v>TJ Keramika Chlumčany A</v>
      </c>
      <c r="D7" s="11" t="str">
        <f>D5</f>
        <v>ZÚ Badminton Klatovy</v>
      </c>
      <c r="E7" s="212" t="s">
        <v>5</v>
      </c>
      <c r="F7" s="213"/>
      <c r="G7" s="213"/>
      <c r="H7" s="213"/>
      <c r="I7" s="213"/>
      <c r="J7" s="213"/>
      <c r="K7" s="213"/>
      <c r="L7" s="213"/>
      <c r="M7" s="214"/>
      <c r="N7" s="215" t="s">
        <v>14</v>
      </c>
      <c r="O7" s="216"/>
      <c r="P7" s="215" t="s">
        <v>15</v>
      </c>
      <c r="Q7" s="216"/>
      <c r="R7" s="215" t="s">
        <v>16</v>
      </c>
      <c r="S7" s="216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210</v>
      </c>
      <c r="D9" s="44" t="s">
        <v>211</v>
      </c>
      <c r="E9" s="39">
        <v>21</v>
      </c>
      <c r="F9" s="20" t="s">
        <v>23</v>
      </c>
      <c r="G9" s="40">
        <v>4</v>
      </c>
      <c r="H9" s="39">
        <v>21</v>
      </c>
      <c r="I9" s="20" t="s">
        <v>23</v>
      </c>
      <c r="J9" s="40">
        <v>10</v>
      </c>
      <c r="K9" s="39"/>
      <c r="L9" s="20" t="s">
        <v>23</v>
      </c>
      <c r="M9" s="40"/>
      <c r="N9" s="22">
        <f aca="true" t="shared" si="0" ref="N9:N17">E9+H9+K9</f>
        <v>42</v>
      </c>
      <c r="O9" s="23">
        <f aca="true" t="shared" si="1" ref="O9:O17">G9+J9+M9</f>
        <v>14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212</v>
      </c>
      <c r="D10" s="43" t="s">
        <v>213</v>
      </c>
      <c r="E10" s="39">
        <v>20</v>
      </c>
      <c r="F10" s="19" t="s">
        <v>23</v>
      </c>
      <c r="G10" s="40">
        <v>22</v>
      </c>
      <c r="H10" s="39">
        <v>21</v>
      </c>
      <c r="I10" s="19" t="s">
        <v>23</v>
      </c>
      <c r="J10" s="40">
        <v>15</v>
      </c>
      <c r="K10" s="39">
        <v>22</v>
      </c>
      <c r="L10" s="19" t="s">
        <v>23</v>
      </c>
      <c r="M10" s="40">
        <v>20</v>
      </c>
      <c r="N10" s="22">
        <f t="shared" si="0"/>
        <v>63</v>
      </c>
      <c r="O10" s="23">
        <f t="shared" si="1"/>
        <v>57</v>
      </c>
      <c r="P10" s="24">
        <f t="shared" si="2"/>
        <v>2</v>
      </c>
      <c r="Q10" s="19">
        <f t="shared" si="3"/>
        <v>1</v>
      </c>
      <c r="R10" s="36">
        <f aca="true" t="shared" si="4" ref="R10:S17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214</v>
      </c>
      <c r="D11" s="43" t="s">
        <v>215</v>
      </c>
      <c r="E11" s="39">
        <v>21</v>
      </c>
      <c r="F11" s="19" t="s">
        <v>23</v>
      </c>
      <c r="G11" s="40">
        <v>3</v>
      </c>
      <c r="H11" s="39">
        <v>21</v>
      </c>
      <c r="I11" s="19" t="s">
        <v>23</v>
      </c>
      <c r="J11" s="40">
        <v>10</v>
      </c>
      <c r="K11" s="39"/>
      <c r="L11" s="19" t="s">
        <v>23</v>
      </c>
      <c r="M11" s="40"/>
      <c r="N11" s="22">
        <f t="shared" si="0"/>
        <v>42</v>
      </c>
      <c r="O11" s="23">
        <f t="shared" si="1"/>
        <v>13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216</v>
      </c>
      <c r="D12" s="43" t="s">
        <v>217</v>
      </c>
      <c r="E12" s="39">
        <v>21</v>
      </c>
      <c r="F12" s="19" t="s">
        <v>23</v>
      </c>
      <c r="G12" s="40">
        <v>15</v>
      </c>
      <c r="H12" s="39">
        <v>21</v>
      </c>
      <c r="I12" s="19" t="s">
        <v>23</v>
      </c>
      <c r="J12" s="40">
        <v>19</v>
      </c>
      <c r="K12" s="39"/>
      <c r="L12" s="19" t="s">
        <v>23</v>
      </c>
      <c r="M12" s="40"/>
      <c r="N12" s="22">
        <f t="shared" si="0"/>
        <v>42</v>
      </c>
      <c r="O12" s="23">
        <f t="shared" si="1"/>
        <v>34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218</v>
      </c>
      <c r="D13" s="43" t="s">
        <v>219</v>
      </c>
      <c r="E13" s="39">
        <v>27</v>
      </c>
      <c r="F13" s="19" t="s">
        <v>23</v>
      </c>
      <c r="G13" s="40">
        <v>29</v>
      </c>
      <c r="H13" s="39">
        <v>21</v>
      </c>
      <c r="I13" s="19" t="s">
        <v>23</v>
      </c>
      <c r="J13" s="40">
        <v>10</v>
      </c>
      <c r="K13" s="39">
        <v>21</v>
      </c>
      <c r="L13" s="19" t="s">
        <v>23</v>
      </c>
      <c r="M13" s="40">
        <v>15</v>
      </c>
      <c r="N13" s="22">
        <f t="shared" si="0"/>
        <v>69</v>
      </c>
      <c r="O13" s="23">
        <f t="shared" si="1"/>
        <v>54</v>
      </c>
      <c r="P13" s="24">
        <f t="shared" si="2"/>
        <v>2</v>
      </c>
      <c r="Q13" s="19">
        <f t="shared" si="3"/>
        <v>1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18</v>
      </c>
      <c r="C14" s="43" t="s">
        <v>220</v>
      </c>
      <c r="D14" s="43" t="s">
        <v>50</v>
      </c>
      <c r="E14" s="39">
        <v>21</v>
      </c>
      <c r="F14" s="19" t="s">
        <v>23</v>
      </c>
      <c r="G14" s="40">
        <v>17</v>
      </c>
      <c r="H14" s="39">
        <v>19</v>
      </c>
      <c r="I14" s="19" t="s">
        <v>23</v>
      </c>
      <c r="J14" s="40">
        <v>21</v>
      </c>
      <c r="K14" s="39">
        <v>24</v>
      </c>
      <c r="L14" s="19" t="s">
        <v>23</v>
      </c>
      <c r="M14" s="40">
        <v>22</v>
      </c>
      <c r="N14" s="22">
        <f t="shared" si="0"/>
        <v>64</v>
      </c>
      <c r="O14" s="23">
        <f t="shared" si="1"/>
        <v>60</v>
      </c>
      <c r="P14" s="24">
        <f t="shared" si="2"/>
        <v>2</v>
      </c>
      <c r="Q14" s="19">
        <f t="shared" si="3"/>
        <v>1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24</v>
      </c>
      <c r="C15" s="43" t="s">
        <v>221</v>
      </c>
      <c r="D15" s="43" t="s">
        <v>49</v>
      </c>
      <c r="E15" s="39">
        <v>21</v>
      </c>
      <c r="F15" s="19" t="s">
        <v>23</v>
      </c>
      <c r="G15" s="40">
        <v>10</v>
      </c>
      <c r="H15" s="39">
        <v>21</v>
      </c>
      <c r="I15" s="19" t="s">
        <v>23</v>
      </c>
      <c r="J15" s="40">
        <v>7</v>
      </c>
      <c r="K15" s="39"/>
      <c r="L15" s="19" t="s">
        <v>23</v>
      </c>
      <c r="M15" s="40"/>
      <c r="N15" s="22">
        <f>E15+H15+K15</f>
        <v>42</v>
      </c>
      <c r="O15" s="23">
        <f>G15+J15+M15</f>
        <v>17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45"/>
    </row>
    <row r="16" spans="2:20" ht="30" customHeight="1">
      <c r="B16" s="18" t="s">
        <v>17</v>
      </c>
      <c r="C16" s="43" t="s">
        <v>222</v>
      </c>
      <c r="D16" s="43" t="s">
        <v>68</v>
      </c>
      <c r="E16" s="39">
        <v>21</v>
      </c>
      <c r="F16" s="19" t="s">
        <v>23</v>
      </c>
      <c r="G16" s="40">
        <v>15</v>
      </c>
      <c r="H16" s="39">
        <v>21</v>
      </c>
      <c r="I16" s="19" t="s">
        <v>23</v>
      </c>
      <c r="J16" s="40">
        <v>9</v>
      </c>
      <c r="K16" s="39"/>
      <c r="L16" s="19" t="s">
        <v>23</v>
      </c>
      <c r="M16" s="40"/>
      <c r="N16" s="22">
        <f>E16+H16+K16</f>
        <v>42</v>
      </c>
      <c r="O16" s="23">
        <f>G16+J16+M16</f>
        <v>24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20"/>
      <c r="C17" s="121"/>
      <c r="D17" s="121"/>
      <c r="E17" s="122"/>
      <c r="F17" s="123" t="s">
        <v>23</v>
      </c>
      <c r="G17" s="124"/>
      <c r="H17" s="122"/>
      <c r="I17" s="123" t="s">
        <v>23</v>
      </c>
      <c r="J17" s="124"/>
      <c r="K17" s="122"/>
      <c r="L17" s="123" t="s">
        <v>23</v>
      </c>
      <c r="M17" s="124"/>
      <c r="N17" s="125">
        <f t="shared" si="0"/>
        <v>0</v>
      </c>
      <c r="O17" s="126">
        <f t="shared" si="1"/>
        <v>0</v>
      </c>
      <c r="P17" s="127">
        <f t="shared" si="2"/>
        <v>0</v>
      </c>
      <c r="Q17" s="123">
        <f t="shared" si="3"/>
        <v>0</v>
      </c>
      <c r="R17" s="128">
        <f t="shared" si="4"/>
        <v>0</v>
      </c>
      <c r="S17" s="129">
        <f t="shared" si="4"/>
        <v>0</v>
      </c>
      <c r="T17" s="130"/>
    </row>
    <row r="18" spans="2:20" ht="34.5" customHeight="1" thickBot="1">
      <c r="B18" s="25" t="s">
        <v>7</v>
      </c>
      <c r="C18" s="200" t="str">
        <f>IF(R18&gt;S18,D4,IF(S18&gt;R18,D5,"remíza"))</f>
        <v>TJ Keramika Chlumčany A</v>
      </c>
      <c r="D18" s="200"/>
      <c r="E18" s="200"/>
      <c r="F18" s="200"/>
      <c r="G18" s="200"/>
      <c r="H18" s="200"/>
      <c r="I18" s="200"/>
      <c r="J18" s="200"/>
      <c r="K18" s="200"/>
      <c r="L18" s="200"/>
      <c r="M18" s="201"/>
      <c r="N18" s="26">
        <f aca="true" t="shared" si="5" ref="N18:S18">SUM(N9:N17)</f>
        <v>406</v>
      </c>
      <c r="O18" s="27">
        <f t="shared" si="5"/>
        <v>273</v>
      </c>
      <c r="P18" s="26">
        <f t="shared" si="5"/>
        <v>16</v>
      </c>
      <c r="Q18" s="28">
        <f t="shared" si="5"/>
        <v>3</v>
      </c>
      <c r="R18" s="26">
        <f t="shared" si="5"/>
        <v>8</v>
      </c>
      <c r="S18" s="27">
        <f t="shared" si="5"/>
        <v>0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31" customWidth="1"/>
    <col min="2" max="2" width="10.75390625" style="131" customWidth="1"/>
    <col min="3" max="4" width="32.75390625" style="131" customWidth="1"/>
    <col min="5" max="5" width="3.75390625" style="131" customWidth="1"/>
    <col min="6" max="6" width="0.875" style="131" customWidth="1"/>
    <col min="7" max="8" width="3.75390625" style="131" customWidth="1"/>
    <col min="9" max="9" width="0.875" style="131" customWidth="1"/>
    <col min="10" max="11" width="3.75390625" style="131" customWidth="1"/>
    <col min="12" max="12" width="0.875" style="131" customWidth="1"/>
    <col min="13" max="13" width="3.75390625" style="131" customWidth="1"/>
    <col min="14" max="19" width="5.75390625" style="131" customWidth="1"/>
    <col min="20" max="20" width="15.00390625" style="131" customWidth="1"/>
    <col min="21" max="21" width="2.25390625" style="131" customWidth="1"/>
    <col min="22" max="16384" width="9.125" style="131" customWidth="1"/>
  </cols>
  <sheetData>
    <row r="1" ht="8.25" customHeight="1"/>
    <row r="2" spans="2:20" ht="27" thickBot="1">
      <c r="B2" s="231" t="s">
        <v>78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</row>
    <row r="3" spans="2:20" ht="19.5" customHeight="1" thickBot="1">
      <c r="B3" s="132" t="s">
        <v>0</v>
      </c>
      <c r="C3" s="133"/>
      <c r="D3" s="232" t="s">
        <v>98</v>
      </c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3" t="s">
        <v>48</v>
      </c>
      <c r="R3" s="233"/>
      <c r="S3" s="234" t="s">
        <v>99</v>
      </c>
      <c r="T3" s="234"/>
    </row>
    <row r="4" spans="2:20" ht="19.5" customHeight="1" thickTop="1">
      <c r="B4" s="134" t="s">
        <v>2</v>
      </c>
      <c r="C4" s="135"/>
      <c r="D4" s="235" t="s">
        <v>72</v>
      </c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6" t="s">
        <v>13</v>
      </c>
      <c r="R4" s="236"/>
      <c r="S4" s="237" t="s">
        <v>124</v>
      </c>
      <c r="T4" s="237"/>
    </row>
    <row r="5" spans="2:20" ht="19.5" customHeight="1">
      <c r="B5" s="134" t="s">
        <v>3</v>
      </c>
      <c r="C5" s="136"/>
      <c r="D5" s="244" t="s">
        <v>125</v>
      </c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5" t="s">
        <v>1</v>
      </c>
      <c r="R5" s="245"/>
      <c r="S5" s="238" t="s">
        <v>73</v>
      </c>
      <c r="T5" s="238"/>
    </row>
    <row r="6" spans="2:20" ht="19.5" customHeight="1" thickBot="1">
      <c r="B6" s="137" t="s">
        <v>4</v>
      </c>
      <c r="C6" s="138"/>
      <c r="D6" s="239" t="s">
        <v>136</v>
      </c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139"/>
      <c r="R6" s="140"/>
      <c r="S6" s="141" t="s">
        <v>27</v>
      </c>
      <c r="T6" s="142" t="s">
        <v>26</v>
      </c>
    </row>
    <row r="7" spans="2:20" ht="24.75" customHeight="1">
      <c r="B7" s="143"/>
      <c r="C7" s="144" t="str">
        <f>D4</f>
        <v>TJ SPARTAK CHRÁST</v>
      </c>
      <c r="D7" s="144" t="str">
        <f>D5</f>
        <v>TJ SOKOL DOUBRAVKA B</v>
      </c>
      <c r="E7" s="240" t="s">
        <v>5</v>
      </c>
      <c r="F7" s="240"/>
      <c r="G7" s="240"/>
      <c r="H7" s="240"/>
      <c r="I7" s="240"/>
      <c r="J7" s="240"/>
      <c r="K7" s="240"/>
      <c r="L7" s="240"/>
      <c r="M7" s="240"/>
      <c r="N7" s="241" t="s">
        <v>14</v>
      </c>
      <c r="O7" s="241"/>
      <c r="P7" s="241" t="s">
        <v>15</v>
      </c>
      <c r="Q7" s="241"/>
      <c r="R7" s="241" t="s">
        <v>16</v>
      </c>
      <c r="S7" s="241"/>
      <c r="T7" s="145" t="s">
        <v>6</v>
      </c>
    </row>
    <row r="8" spans="2:20" ht="9.75" customHeight="1" thickBot="1">
      <c r="B8" s="146"/>
      <c r="C8" s="147"/>
      <c r="D8" s="148"/>
      <c r="E8" s="242">
        <v>1</v>
      </c>
      <c r="F8" s="242"/>
      <c r="G8" s="242"/>
      <c r="H8" s="242">
        <v>2</v>
      </c>
      <c r="I8" s="242"/>
      <c r="J8" s="242"/>
      <c r="K8" s="242">
        <v>3</v>
      </c>
      <c r="L8" s="242"/>
      <c r="M8" s="242"/>
      <c r="N8" s="149"/>
      <c r="O8" s="150"/>
      <c r="P8" s="149"/>
      <c r="Q8" s="150"/>
      <c r="R8" s="149"/>
      <c r="S8" s="150"/>
      <c r="T8" s="151"/>
    </row>
    <row r="9" spans="2:20" ht="30" customHeight="1" thickTop="1">
      <c r="B9" s="152" t="s">
        <v>25</v>
      </c>
      <c r="C9" s="153" t="s">
        <v>127</v>
      </c>
      <c r="D9" s="154" t="s">
        <v>115</v>
      </c>
      <c r="E9" s="155">
        <v>21</v>
      </c>
      <c r="F9" s="156" t="s">
        <v>23</v>
      </c>
      <c r="G9" s="157">
        <v>19</v>
      </c>
      <c r="H9" s="155">
        <v>19</v>
      </c>
      <c r="I9" s="156" t="s">
        <v>23</v>
      </c>
      <c r="J9" s="157">
        <v>21</v>
      </c>
      <c r="K9" s="155">
        <v>14</v>
      </c>
      <c r="L9" s="156" t="s">
        <v>23</v>
      </c>
      <c r="M9" s="157">
        <v>21</v>
      </c>
      <c r="N9" s="158">
        <f aca="true" t="shared" si="0" ref="N9:N17">E9+H9+K9</f>
        <v>54</v>
      </c>
      <c r="O9" s="159">
        <f aca="true" t="shared" si="1" ref="O9:O17">G9+J9+M9</f>
        <v>61</v>
      </c>
      <c r="P9" s="160">
        <f aca="true" t="shared" si="2" ref="P9:P17">IF(E9&gt;G9,1,0)+IF(H9&gt;J9,1,0)+IF(K9&gt;M9,1,0)</f>
        <v>1</v>
      </c>
      <c r="Q9" s="161">
        <f aca="true" t="shared" si="3" ref="Q9:Q17">IF(E9&lt;G9,1,0)+IF(H9&lt;J9,1,0)+IF(K9&lt;M9,1,0)</f>
        <v>2</v>
      </c>
      <c r="R9" s="162">
        <f>IF(P9=2,1,0)</f>
        <v>0</v>
      </c>
      <c r="S9" s="163">
        <f>IF(Q9=2,1,0)</f>
        <v>1</v>
      </c>
      <c r="T9" s="164"/>
    </row>
    <row r="10" spans="2:20" ht="30" customHeight="1">
      <c r="B10" s="152" t="s">
        <v>22</v>
      </c>
      <c r="C10" s="153" t="s">
        <v>128</v>
      </c>
      <c r="D10" s="153" t="s">
        <v>129</v>
      </c>
      <c r="E10" s="155">
        <v>21</v>
      </c>
      <c r="F10" s="161" t="s">
        <v>23</v>
      </c>
      <c r="G10" s="157">
        <v>12</v>
      </c>
      <c r="H10" s="155">
        <v>21</v>
      </c>
      <c r="I10" s="161" t="s">
        <v>23</v>
      </c>
      <c r="J10" s="157">
        <v>14</v>
      </c>
      <c r="K10" s="155"/>
      <c r="L10" s="161" t="s">
        <v>23</v>
      </c>
      <c r="M10" s="157"/>
      <c r="N10" s="158">
        <f t="shared" si="0"/>
        <v>42</v>
      </c>
      <c r="O10" s="159">
        <f t="shared" si="1"/>
        <v>26</v>
      </c>
      <c r="P10" s="160">
        <f t="shared" si="2"/>
        <v>2</v>
      </c>
      <c r="Q10" s="161">
        <f t="shared" si="3"/>
        <v>0</v>
      </c>
      <c r="R10" s="165">
        <f aca="true" t="shared" si="4" ref="R10:S17">IF(P10=2,1,0)</f>
        <v>1</v>
      </c>
      <c r="S10" s="163">
        <f t="shared" si="4"/>
        <v>0</v>
      </c>
      <c r="T10" s="164"/>
    </row>
    <row r="11" spans="2:20" ht="30" customHeight="1">
      <c r="B11" s="152" t="s">
        <v>21</v>
      </c>
      <c r="C11" s="153" t="s">
        <v>130</v>
      </c>
      <c r="D11" s="153" t="s">
        <v>29</v>
      </c>
      <c r="E11" s="155">
        <v>21</v>
      </c>
      <c r="F11" s="161" t="s">
        <v>23</v>
      </c>
      <c r="G11" s="157">
        <v>0</v>
      </c>
      <c r="H11" s="155">
        <v>21</v>
      </c>
      <c r="I11" s="161" t="s">
        <v>23</v>
      </c>
      <c r="J11" s="157">
        <v>0</v>
      </c>
      <c r="K11" s="155"/>
      <c r="L11" s="161" t="s">
        <v>23</v>
      </c>
      <c r="M11" s="157"/>
      <c r="N11" s="158">
        <f t="shared" si="0"/>
        <v>42</v>
      </c>
      <c r="O11" s="159">
        <f t="shared" si="1"/>
        <v>0</v>
      </c>
      <c r="P11" s="160">
        <f t="shared" si="2"/>
        <v>2</v>
      </c>
      <c r="Q11" s="161">
        <f t="shared" si="3"/>
        <v>0</v>
      </c>
      <c r="R11" s="165">
        <f t="shared" si="4"/>
        <v>1</v>
      </c>
      <c r="S11" s="163">
        <f t="shared" si="4"/>
        <v>0</v>
      </c>
      <c r="T11" s="164"/>
    </row>
    <row r="12" spans="2:20" ht="30" customHeight="1">
      <c r="B12" s="152" t="s">
        <v>20</v>
      </c>
      <c r="C12" s="153" t="s">
        <v>131</v>
      </c>
      <c r="D12" s="153" t="s">
        <v>132</v>
      </c>
      <c r="E12" s="155">
        <v>21</v>
      </c>
      <c r="F12" s="161" t="s">
        <v>23</v>
      </c>
      <c r="G12" s="157">
        <v>17</v>
      </c>
      <c r="H12" s="155">
        <v>21</v>
      </c>
      <c r="I12" s="161" t="s">
        <v>23</v>
      </c>
      <c r="J12" s="157">
        <v>16</v>
      </c>
      <c r="K12" s="155"/>
      <c r="L12" s="161" t="s">
        <v>23</v>
      </c>
      <c r="M12" s="157"/>
      <c r="N12" s="158">
        <f t="shared" si="0"/>
        <v>42</v>
      </c>
      <c r="O12" s="159">
        <f t="shared" si="1"/>
        <v>33</v>
      </c>
      <c r="P12" s="160">
        <f t="shared" si="2"/>
        <v>2</v>
      </c>
      <c r="Q12" s="161">
        <f t="shared" si="3"/>
        <v>0</v>
      </c>
      <c r="R12" s="165">
        <f t="shared" si="4"/>
        <v>1</v>
      </c>
      <c r="S12" s="163">
        <f t="shared" si="4"/>
        <v>0</v>
      </c>
      <c r="T12" s="164"/>
    </row>
    <row r="13" spans="2:20" ht="30" customHeight="1">
      <c r="B13" s="152" t="s">
        <v>19</v>
      </c>
      <c r="C13" s="153" t="s">
        <v>133</v>
      </c>
      <c r="D13" s="153" t="s">
        <v>28</v>
      </c>
      <c r="E13" s="155">
        <v>21</v>
      </c>
      <c r="F13" s="161" t="s">
        <v>23</v>
      </c>
      <c r="G13" s="157">
        <v>17</v>
      </c>
      <c r="H13" s="155">
        <v>20</v>
      </c>
      <c r="I13" s="161" t="s">
        <v>23</v>
      </c>
      <c r="J13" s="157">
        <v>22</v>
      </c>
      <c r="K13" s="155">
        <v>21</v>
      </c>
      <c r="L13" s="161" t="s">
        <v>23</v>
      </c>
      <c r="M13" s="157">
        <v>14</v>
      </c>
      <c r="N13" s="158">
        <f t="shared" si="0"/>
        <v>62</v>
      </c>
      <c r="O13" s="159">
        <f t="shared" si="1"/>
        <v>53</v>
      </c>
      <c r="P13" s="160">
        <f t="shared" si="2"/>
        <v>2</v>
      </c>
      <c r="Q13" s="161">
        <f t="shared" si="3"/>
        <v>1</v>
      </c>
      <c r="R13" s="165">
        <f t="shared" si="4"/>
        <v>1</v>
      </c>
      <c r="S13" s="163">
        <f t="shared" si="4"/>
        <v>0</v>
      </c>
      <c r="T13" s="164"/>
    </row>
    <row r="14" spans="2:20" ht="30" customHeight="1">
      <c r="B14" s="152" t="s">
        <v>18</v>
      </c>
      <c r="C14" s="153" t="s">
        <v>126</v>
      </c>
      <c r="D14" s="153" t="s">
        <v>109</v>
      </c>
      <c r="E14" s="155">
        <v>16</v>
      </c>
      <c r="F14" s="161" t="s">
        <v>23</v>
      </c>
      <c r="G14" s="157">
        <v>21</v>
      </c>
      <c r="H14" s="155">
        <v>11</v>
      </c>
      <c r="I14" s="161" t="s">
        <v>23</v>
      </c>
      <c r="J14" s="157">
        <v>21</v>
      </c>
      <c r="K14" s="155"/>
      <c r="L14" s="161" t="s">
        <v>23</v>
      </c>
      <c r="M14" s="157"/>
      <c r="N14" s="158">
        <f t="shared" si="0"/>
        <v>27</v>
      </c>
      <c r="O14" s="159">
        <f t="shared" si="1"/>
        <v>42</v>
      </c>
      <c r="P14" s="160">
        <f t="shared" si="2"/>
        <v>0</v>
      </c>
      <c r="Q14" s="161">
        <f t="shared" si="3"/>
        <v>2</v>
      </c>
      <c r="R14" s="165">
        <f t="shared" si="4"/>
        <v>0</v>
      </c>
      <c r="S14" s="163">
        <f t="shared" si="4"/>
        <v>1</v>
      </c>
      <c r="T14" s="164"/>
    </row>
    <row r="15" spans="2:20" ht="30" customHeight="1">
      <c r="B15" s="152" t="s">
        <v>24</v>
      </c>
      <c r="C15" s="153" t="s">
        <v>134</v>
      </c>
      <c r="D15" s="153" t="s">
        <v>121</v>
      </c>
      <c r="E15" s="155">
        <v>16</v>
      </c>
      <c r="F15" s="161" t="s">
        <v>23</v>
      </c>
      <c r="G15" s="157">
        <v>21</v>
      </c>
      <c r="H15" s="155">
        <v>21</v>
      </c>
      <c r="I15" s="161" t="s">
        <v>23</v>
      </c>
      <c r="J15" s="157">
        <v>17</v>
      </c>
      <c r="K15" s="155">
        <v>21</v>
      </c>
      <c r="L15" s="161" t="s">
        <v>23</v>
      </c>
      <c r="M15" s="157">
        <v>13</v>
      </c>
      <c r="N15" s="158">
        <f>E15+H15+K15</f>
        <v>58</v>
      </c>
      <c r="O15" s="159">
        <f>G15+J15+M15</f>
        <v>51</v>
      </c>
      <c r="P15" s="160">
        <f>IF(E15&gt;G15,1,0)+IF(H15&gt;J15,1,0)+IF(K15&gt;M15,1,0)</f>
        <v>2</v>
      </c>
      <c r="Q15" s="161">
        <f>IF(E15&lt;G15,1,0)+IF(H15&lt;J15,1,0)+IF(K15&lt;M15,1,0)</f>
        <v>1</v>
      </c>
      <c r="R15" s="165">
        <f>IF(P15=2,1,0)</f>
        <v>1</v>
      </c>
      <c r="S15" s="163">
        <f>IF(Q15=2,1,0)</f>
        <v>0</v>
      </c>
      <c r="T15" s="164"/>
    </row>
    <row r="16" spans="2:20" ht="30" customHeight="1">
      <c r="B16" s="152" t="s">
        <v>17</v>
      </c>
      <c r="C16" s="153" t="s">
        <v>135</v>
      </c>
      <c r="D16" s="153" t="s">
        <v>70</v>
      </c>
      <c r="E16" s="155">
        <v>19</v>
      </c>
      <c r="F16" s="161" t="s">
        <v>23</v>
      </c>
      <c r="G16" s="157">
        <v>21</v>
      </c>
      <c r="H16" s="155">
        <v>22</v>
      </c>
      <c r="I16" s="161" t="s">
        <v>23</v>
      </c>
      <c r="J16" s="157">
        <v>24</v>
      </c>
      <c r="K16" s="155"/>
      <c r="L16" s="161" t="s">
        <v>23</v>
      </c>
      <c r="M16" s="157"/>
      <c r="N16" s="158">
        <f>E16+H16+K16</f>
        <v>41</v>
      </c>
      <c r="O16" s="159">
        <f>G16+J16+M16</f>
        <v>45</v>
      </c>
      <c r="P16" s="160">
        <f>IF(E16&gt;G16,1,0)+IF(H16&gt;J16,1,0)+IF(K16&gt;M16,1,0)</f>
        <v>0</v>
      </c>
      <c r="Q16" s="161">
        <f>IF(E16&lt;G16,1,0)+IF(H16&lt;J16,1,0)+IF(K16&lt;M16,1,0)</f>
        <v>2</v>
      </c>
      <c r="R16" s="165">
        <f>IF(P16=2,1,0)</f>
        <v>0</v>
      </c>
      <c r="S16" s="163">
        <f>IF(Q16=2,1,0)</f>
        <v>1</v>
      </c>
      <c r="T16" s="164"/>
    </row>
    <row r="17" spans="2:20" ht="30" customHeight="1" thickBot="1">
      <c r="B17" s="166"/>
      <c r="C17" s="167"/>
      <c r="D17" s="167"/>
      <c r="E17" s="168"/>
      <c r="F17" s="169" t="s">
        <v>23</v>
      </c>
      <c r="G17" s="170"/>
      <c r="H17" s="168"/>
      <c r="I17" s="169" t="s">
        <v>23</v>
      </c>
      <c r="J17" s="170"/>
      <c r="K17" s="168"/>
      <c r="L17" s="169" t="s">
        <v>23</v>
      </c>
      <c r="M17" s="170"/>
      <c r="N17" s="171">
        <f t="shared" si="0"/>
        <v>0</v>
      </c>
      <c r="O17" s="172">
        <f t="shared" si="1"/>
        <v>0</v>
      </c>
      <c r="P17" s="173">
        <f t="shared" si="2"/>
        <v>0</v>
      </c>
      <c r="Q17" s="169">
        <f t="shared" si="3"/>
        <v>0</v>
      </c>
      <c r="R17" s="174">
        <f t="shared" si="4"/>
        <v>0</v>
      </c>
      <c r="S17" s="175">
        <f t="shared" si="4"/>
        <v>0</v>
      </c>
      <c r="T17" s="176"/>
    </row>
    <row r="18" spans="2:20" ht="34.5" customHeight="1" thickBot="1">
      <c r="B18" s="177" t="s">
        <v>7</v>
      </c>
      <c r="C18" s="243" t="str">
        <f>IF(R18&gt;S18,D4,IF(S18&gt;R18,D5,"remíza"))</f>
        <v>TJ SPARTAK CHRÁST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178">
        <f aca="true" t="shared" si="5" ref="N18:S18">SUM(N9:N17)</f>
        <v>368</v>
      </c>
      <c r="O18" s="179">
        <f t="shared" si="5"/>
        <v>311</v>
      </c>
      <c r="P18" s="178">
        <f t="shared" si="5"/>
        <v>11</v>
      </c>
      <c r="Q18" s="180">
        <f t="shared" si="5"/>
        <v>8</v>
      </c>
      <c r="R18" s="178">
        <f t="shared" si="5"/>
        <v>5</v>
      </c>
      <c r="S18" s="179">
        <f t="shared" si="5"/>
        <v>3</v>
      </c>
      <c r="T18" s="181"/>
    </row>
    <row r="19" spans="2:20" ht="15">
      <c r="B19" s="182"/>
      <c r="C19" s="183"/>
      <c r="D19" s="183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184" t="s">
        <v>8</v>
      </c>
    </row>
    <row r="20" spans="2:20" ht="12.75">
      <c r="B20" s="55" t="s">
        <v>9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</row>
    <row r="21" spans="2:20" ht="12.75"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</row>
    <row r="22" spans="2:20" ht="19.5" customHeight="1">
      <c r="B22" s="31" t="s">
        <v>10</v>
      </c>
      <c r="C22" s="191" t="s">
        <v>223</v>
      </c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</row>
    <row r="23" spans="2:20" ht="19.5" customHeight="1">
      <c r="B23" s="32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</row>
    <row r="24" spans="2:20" ht="12.75"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</row>
    <row r="25" spans="2:21" ht="12.75">
      <c r="B25" s="33" t="s">
        <v>11</v>
      </c>
      <c r="C25" s="183"/>
      <c r="D25" s="187"/>
      <c r="E25" s="33" t="s">
        <v>12</v>
      </c>
      <c r="F25" s="33"/>
      <c r="G25" s="33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8"/>
    </row>
    <row r="26" spans="2:21" ht="12.75">
      <c r="B26" s="189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</row>
    <row r="27" spans="2:21" ht="12.75">
      <c r="B27" s="189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</row>
    <row r="28" spans="2:21" ht="12.75">
      <c r="B28" s="189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</row>
    <row r="29" spans="2:21" ht="12.75">
      <c r="B29" s="3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</row>
    <row r="30" spans="2:21" ht="12.75">
      <c r="B30" s="189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</row>
  </sheetData>
  <sheetProtection password="CC26" sheet="1" objects="1" scenario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 scale="9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7" t="s">
        <v>78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</row>
    <row r="3" spans="2:20" ht="19.5" customHeight="1" thickBot="1">
      <c r="B3" s="5" t="s">
        <v>0</v>
      </c>
      <c r="C3" s="46"/>
      <c r="D3" s="218" t="s">
        <v>150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20"/>
      <c r="Q3" s="221" t="s">
        <v>48</v>
      </c>
      <c r="R3" s="222"/>
      <c r="S3" s="218" t="s">
        <v>99</v>
      </c>
      <c r="T3" s="223"/>
    </row>
    <row r="4" spans="2:20" ht="19.5" customHeight="1" thickTop="1">
      <c r="B4" s="6" t="s">
        <v>2</v>
      </c>
      <c r="C4" s="7"/>
      <c r="D4" s="224" t="s">
        <v>47</v>
      </c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6"/>
      <c r="Q4" s="227" t="s">
        <v>13</v>
      </c>
      <c r="R4" s="228"/>
      <c r="S4" s="229" t="s">
        <v>124</v>
      </c>
      <c r="T4" s="230"/>
    </row>
    <row r="5" spans="2:20" ht="19.5" customHeight="1">
      <c r="B5" s="6" t="s">
        <v>3</v>
      </c>
      <c r="C5" s="47"/>
      <c r="D5" s="202" t="s">
        <v>88</v>
      </c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4"/>
      <c r="Q5" s="205" t="s">
        <v>1</v>
      </c>
      <c r="R5" s="206"/>
      <c r="S5" s="207" t="s">
        <v>114</v>
      </c>
      <c r="T5" s="208"/>
    </row>
    <row r="6" spans="2:20" ht="19.5" customHeight="1" thickBot="1">
      <c r="B6" s="8" t="s">
        <v>4</v>
      </c>
      <c r="C6" s="9"/>
      <c r="D6" s="209" t="s">
        <v>163</v>
      </c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1"/>
      <c r="Q6" s="48"/>
      <c r="R6" s="49"/>
      <c r="S6" s="91" t="s">
        <v>27</v>
      </c>
      <c r="T6" s="38" t="s">
        <v>26</v>
      </c>
    </row>
    <row r="7" spans="2:20" ht="24.75" customHeight="1">
      <c r="B7" s="10"/>
      <c r="C7" s="11" t="str">
        <f>D4</f>
        <v>TJ Slavoj Plzeň</v>
      </c>
      <c r="D7" s="11" t="str">
        <f>D5</f>
        <v>TJ Slovan Karlovy Vary</v>
      </c>
      <c r="E7" s="212" t="s">
        <v>5</v>
      </c>
      <c r="F7" s="213"/>
      <c r="G7" s="213"/>
      <c r="H7" s="213"/>
      <c r="I7" s="213"/>
      <c r="J7" s="213"/>
      <c r="K7" s="213"/>
      <c r="L7" s="213"/>
      <c r="M7" s="214"/>
      <c r="N7" s="215" t="s">
        <v>14</v>
      </c>
      <c r="O7" s="216"/>
      <c r="P7" s="215" t="s">
        <v>15</v>
      </c>
      <c r="Q7" s="216"/>
      <c r="R7" s="215" t="s">
        <v>16</v>
      </c>
      <c r="S7" s="216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151</v>
      </c>
      <c r="D9" s="44" t="s">
        <v>152</v>
      </c>
      <c r="E9" s="39">
        <v>20</v>
      </c>
      <c r="F9" s="20" t="s">
        <v>23</v>
      </c>
      <c r="G9" s="40">
        <v>22</v>
      </c>
      <c r="H9" s="39">
        <v>18</v>
      </c>
      <c r="I9" s="20" t="s">
        <v>23</v>
      </c>
      <c r="J9" s="40">
        <v>21</v>
      </c>
      <c r="K9" s="39"/>
      <c r="L9" s="20" t="s">
        <v>23</v>
      </c>
      <c r="M9" s="40"/>
      <c r="N9" s="22">
        <f aca="true" t="shared" si="0" ref="N9:N17">E9+H9+K9</f>
        <v>38</v>
      </c>
      <c r="O9" s="23">
        <f aca="true" t="shared" si="1" ref="O9:O17">G9+J9+M9</f>
        <v>43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5">
        <f>IF(P9=2,1,0)</f>
        <v>0</v>
      </c>
      <c r="S9" s="21">
        <f>IF(Q9=2,1,0)</f>
        <v>1</v>
      </c>
      <c r="T9" s="45"/>
    </row>
    <row r="10" spans="2:20" ht="30" customHeight="1">
      <c r="B10" s="18" t="s">
        <v>22</v>
      </c>
      <c r="C10" s="43" t="s">
        <v>76</v>
      </c>
      <c r="D10" s="43" t="s">
        <v>153</v>
      </c>
      <c r="E10" s="39">
        <v>15</v>
      </c>
      <c r="F10" s="19" t="s">
        <v>23</v>
      </c>
      <c r="G10" s="40">
        <v>21</v>
      </c>
      <c r="H10" s="39">
        <v>13</v>
      </c>
      <c r="I10" s="19" t="s">
        <v>23</v>
      </c>
      <c r="J10" s="40">
        <v>21</v>
      </c>
      <c r="K10" s="39"/>
      <c r="L10" s="19" t="s">
        <v>23</v>
      </c>
      <c r="M10" s="40"/>
      <c r="N10" s="22">
        <f t="shared" si="0"/>
        <v>28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6">
        <f aca="true" t="shared" si="4" ref="R10:S17">IF(P10=2,1,0)</f>
        <v>0</v>
      </c>
      <c r="S10" s="21">
        <f t="shared" si="4"/>
        <v>1</v>
      </c>
      <c r="T10" s="45"/>
    </row>
    <row r="11" spans="2:20" ht="30" customHeight="1">
      <c r="B11" s="18" t="s">
        <v>21</v>
      </c>
      <c r="C11" s="43" t="s">
        <v>154</v>
      </c>
      <c r="D11" s="43" t="s">
        <v>155</v>
      </c>
      <c r="E11" s="39">
        <v>21</v>
      </c>
      <c r="F11" s="19" t="s">
        <v>23</v>
      </c>
      <c r="G11" s="40">
        <v>17</v>
      </c>
      <c r="H11" s="39">
        <v>18</v>
      </c>
      <c r="I11" s="19" t="s">
        <v>23</v>
      </c>
      <c r="J11" s="40">
        <v>21</v>
      </c>
      <c r="K11" s="39">
        <v>21</v>
      </c>
      <c r="L11" s="19" t="s">
        <v>23</v>
      </c>
      <c r="M11" s="40">
        <v>13</v>
      </c>
      <c r="N11" s="22">
        <f t="shared" si="0"/>
        <v>60</v>
      </c>
      <c r="O11" s="23">
        <f t="shared" si="1"/>
        <v>51</v>
      </c>
      <c r="P11" s="24">
        <f t="shared" si="2"/>
        <v>2</v>
      </c>
      <c r="Q11" s="19">
        <f t="shared" si="3"/>
        <v>1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156</v>
      </c>
      <c r="D12" s="43" t="s">
        <v>157</v>
      </c>
      <c r="E12" s="39">
        <v>19</v>
      </c>
      <c r="F12" s="19" t="s">
        <v>23</v>
      </c>
      <c r="G12" s="40">
        <v>21</v>
      </c>
      <c r="H12" s="39">
        <v>21</v>
      </c>
      <c r="I12" s="19" t="s">
        <v>23</v>
      </c>
      <c r="J12" s="40">
        <v>14</v>
      </c>
      <c r="K12" s="39">
        <v>12</v>
      </c>
      <c r="L12" s="19" t="s">
        <v>23</v>
      </c>
      <c r="M12" s="40">
        <v>21</v>
      </c>
      <c r="N12" s="22">
        <f t="shared" si="0"/>
        <v>52</v>
      </c>
      <c r="O12" s="23">
        <f t="shared" si="1"/>
        <v>56</v>
      </c>
      <c r="P12" s="24">
        <f t="shared" si="2"/>
        <v>1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/>
    </row>
    <row r="13" spans="2:20" ht="30" customHeight="1">
      <c r="B13" s="18" t="s">
        <v>19</v>
      </c>
      <c r="C13" s="43" t="s">
        <v>158</v>
      </c>
      <c r="D13" s="43" t="s">
        <v>159</v>
      </c>
      <c r="E13" s="39">
        <v>11</v>
      </c>
      <c r="F13" s="19" t="s">
        <v>23</v>
      </c>
      <c r="G13" s="40">
        <v>21</v>
      </c>
      <c r="H13" s="39">
        <v>21</v>
      </c>
      <c r="I13" s="19" t="s">
        <v>23</v>
      </c>
      <c r="J13" s="40">
        <v>23</v>
      </c>
      <c r="K13" s="39"/>
      <c r="L13" s="19" t="s">
        <v>23</v>
      </c>
      <c r="M13" s="40"/>
      <c r="N13" s="22">
        <f t="shared" si="0"/>
        <v>32</v>
      </c>
      <c r="O13" s="23">
        <f t="shared" si="1"/>
        <v>44</v>
      </c>
      <c r="P13" s="24">
        <f t="shared" si="2"/>
        <v>0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/>
    </row>
    <row r="14" spans="2:20" ht="30" customHeight="1">
      <c r="B14" s="18" t="s">
        <v>18</v>
      </c>
      <c r="C14" s="43" t="s">
        <v>110</v>
      </c>
      <c r="D14" s="43" t="s">
        <v>160</v>
      </c>
      <c r="E14" s="39">
        <v>21</v>
      </c>
      <c r="F14" s="19" t="s">
        <v>23</v>
      </c>
      <c r="G14" s="40">
        <v>17</v>
      </c>
      <c r="H14" s="39">
        <v>21</v>
      </c>
      <c r="I14" s="19" t="s">
        <v>23</v>
      </c>
      <c r="J14" s="40">
        <v>12</v>
      </c>
      <c r="K14" s="39"/>
      <c r="L14" s="19" t="s">
        <v>23</v>
      </c>
      <c r="M14" s="40"/>
      <c r="N14" s="22">
        <f t="shared" si="0"/>
        <v>42</v>
      </c>
      <c r="O14" s="23">
        <f t="shared" si="1"/>
        <v>29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24</v>
      </c>
      <c r="C15" s="43" t="s">
        <v>111</v>
      </c>
      <c r="D15" s="43" t="s">
        <v>161</v>
      </c>
      <c r="E15" s="39">
        <v>21</v>
      </c>
      <c r="F15" s="19" t="s">
        <v>23</v>
      </c>
      <c r="G15" s="40">
        <v>4</v>
      </c>
      <c r="H15" s="39">
        <v>21</v>
      </c>
      <c r="I15" s="19" t="s">
        <v>23</v>
      </c>
      <c r="J15" s="40">
        <v>7</v>
      </c>
      <c r="K15" s="39"/>
      <c r="L15" s="19" t="s">
        <v>23</v>
      </c>
      <c r="M15" s="40"/>
      <c r="N15" s="22">
        <f>E15+H15+K15</f>
        <v>42</v>
      </c>
      <c r="O15" s="23">
        <f>G15+J15+M15</f>
        <v>11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45"/>
    </row>
    <row r="16" spans="2:20" ht="30" customHeight="1">
      <c r="B16" s="18" t="s">
        <v>17</v>
      </c>
      <c r="C16" s="43" t="s">
        <v>77</v>
      </c>
      <c r="D16" s="43" t="s">
        <v>162</v>
      </c>
      <c r="E16" s="39">
        <v>14</v>
      </c>
      <c r="F16" s="19" t="s">
        <v>23</v>
      </c>
      <c r="G16" s="40">
        <v>21</v>
      </c>
      <c r="H16" s="39">
        <v>20</v>
      </c>
      <c r="I16" s="19" t="s">
        <v>23</v>
      </c>
      <c r="J16" s="40">
        <v>22</v>
      </c>
      <c r="K16" s="39"/>
      <c r="L16" s="19" t="s">
        <v>23</v>
      </c>
      <c r="M16" s="40"/>
      <c r="N16" s="22">
        <f>E16+H16+K16</f>
        <v>34</v>
      </c>
      <c r="O16" s="23">
        <f>G16+J16+M16</f>
        <v>43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6">
        <f>IF(P16=2,1,0)</f>
        <v>0</v>
      </c>
      <c r="S16" s="21">
        <f>IF(Q16=2,1,0)</f>
        <v>1</v>
      </c>
      <c r="T16" s="45"/>
    </row>
    <row r="17" spans="2:20" ht="30" customHeight="1" thickBot="1">
      <c r="B17" s="120"/>
      <c r="C17" s="121"/>
      <c r="D17" s="121"/>
      <c r="E17" s="122"/>
      <c r="F17" s="123" t="s">
        <v>23</v>
      </c>
      <c r="G17" s="124"/>
      <c r="H17" s="122"/>
      <c r="I17" s="123" t="s">
        <v>23</v>
      </c>
      <c r="J17" s="124"/>
      <c r="K17" s="122"/>
      <c r="L17" s="123" t="s">
        <v>23</v>
      </c>
      <c r="M17" s="124"/>
      <c r="N17" s="125">
        <f t="shared" si="0"/>
        <v>0</v>
      </c>
      <c r="O17" s="126">
        <f t="shared" si="1"/>
        <v>0</v>
      </c>
      <c r="P17" s="127">
        <f t="shared" si="2"/>
        <v>0</v>
      </c>
      <c r="Q17" s="123">
        <f t="shared" si="3"/>
        <v>0</v>
      </c>
      <c r="R17" s="128">
        <f t="shared" si="4"/>
        <v>0</v>
      </c>
      <c r="S17" s="129">
        <f t="shared" si="4"/>
        <v>0</v>
      </c>
      <c r="T17" s="130"/>
    </row>
    <row r="18" spans="2:20" ht="34.5" customHeight="1" thickBot="1">
      <c r="B18" s="25" t="s">
        <v>7</v>
      </c>
      <c r="C18" s="200" t="str">
        <f>IF(R18&gt;S18,D4,IF(S18&gt;R18,D5,"remíza"))</f>
        <v>TJ Slovan Karlovy Vary</v>
      </c>
      <c r="D18" s="200"/>
      <c r="E18" s="200"/>
      <c r="F18" s="200"/>
      <c r="G18" s="200"/>
      <c r="H18" s="200"/>
      <c r="I18" s="200"/>
      <c r="J18" s="200"/>
      <c r="K18" s="200"/>
      <c r="L18" s="200"/>
      <c r="M18" s="201"/>
      <c r="N18" s="26">
        <f aca="true" t="shared" si="5" ref="N18:S18">SUM(N9:N17)</f>
        <v>328</v>
      </c>
      <c r="O18" s="27">
        <f t="shared" si="5"/>
        <v>319</v>
      </c>
      <c r="P18" s="26">
        <f t="shared" si="5"/>
        <v>7</v>
      </c>
      <c r="Q18" s="28">
        <f t="shared" si="5"/>
        <v>11</v>
      </c>
      <c r="R18" s="26">
        <f t="shared" si="5"/>
        <v>3</v>
      </c>
      <c r="S18" s="27">
        <f t="shared" si="5"/>
        <v>5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7" t="s">
        <v>78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</row>
    <row r="3" spans="2:20" ht="19.5" customHeight="1" thickBot="1">
      <c r="B3" s="5" t="s">
        <v>0</v>
      </c>
      <c r="C3" s="46"/>
      <c r="D3" s="218" t="s">
        <v>98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20"/>
      <c r="Q3" s="221" t="s">
        <v>48</v>
      </c>
      <c r="R3" s="222"/>
      <c r="S3" s="218" t="s">
        <v>99</v>
      </c>
      <c r="T3" s="223"/>
    </row>
    <row r="4" spans="2:20" ht="19.5" customHeight="1" thickTop="1">
      <c r="B4" s="6" t="s">
        <v>2</v>
      </c>
      <c r="C4" s="7"/>
      <c r="D4" s="224" t="s">
        <v>86</v>
      </c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6"/>
      <c r="Q4" s="227" t="s">
        <v>13</v>
      </c>
      <c r="R4" s="228"/>
      <c r="S4" s="229" t="s">
        <v>100</v>
      </c>
      <c r="T4" s="230"/>
    </row>
    <row r="5" spans="2:20" ht="19.5" customHeight="1">
      <c r="B5" s="6" t="s">
        <v>3</v>
      </c>
      <c r="C5" s="47"/>
      <c r="D5" s="202" t="s">
        <v>51</v>
      </c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4"/>
      <c r="Q5" s="205" t="s">
        <v>1</v>
      </c>
      <c r="R5" s="206"/>
      <c r="S5" s="207" t="s">
        <v>114</v>
      </c>
      <c r="T5" s="208"/>
    </row>
    <row r="6" spans="2:20" ht="19.5" customHeight="1" thickBot="1">
      <c r="B6" s="8" t="s">
        <v>4</v>
      </c>
      <c r="C6" s="9"/>
      <c r="D6" s="209" t="s">
        <v>113</v>
      </c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1"/>
      <c r="Q6" s="48"/>
      <c r="R6" s="49"/>
      <c r="S6" s="91" t="s">
        <v>27</v>
      </c>
      <c r="T6" s="38" t="s">
        <v>26</v>
      </c>
    </row>
    <row r="7" spans="2:20" ht="24.75" customHeight="1">
      <c r="B7" s="10"/>
      <c r="C7" s="11" t="str">
        <f>D4</f>
        <v>TJ Sokol Doubravka B</v>
      </c>
      <c r="D7" s="11" t="str">
        <f>D5</f>
        <v>ZÚ Badminton Klatovy</v>
      </c>
      <c r="E7" s="212" t="s">
        <v>5</v>
      </c>
      <c r="F7" s="213"/>
      <c r="G7" s="213"/>
      <c r="H7" s="213"/>
      <c r="I7" s="213"/>
      <c r="J7" s="213"/>
      <c r="K7" s="213"/>
      <c r="L7" s="213"/>
      <c r="M7" s="214"/>
      <c r="N7" s="215" t="s">
        <v>14</v>
      </c>
      <c r="O7" s="216"/>
      <c r="P7" s="215" t="s">
        <v>15</v>
      </c>
      <c r="Q7" s="216"/>
      <c r="R7" s="215" t="s">
        <v>16</v>
      </c>
      <c r="S7" s="216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115</v>
      </c>
      <c r="D9" s="44" t="s">
        <v>116</v>
      </c>
      <c r="E9" s="39">
        <v>21</v>
      </c>
      <c r="F9" s="20" t="s">
        <v>23</v>
      </c>
      <c r="G9" s="40">
        <v>11</v>
      </c>
      <c r="H9" s="39">
        <v>21</v>
      </c>
      <c r="I9" s="20" t="s">
        <v>23</v>
      </c>
      <c r="J9" s="40">
        <v>17</v>
      </c>
      <c r="K9" s="39"/>
      <c r="L9" s="20" t="s">
        <v>23</v>
      </c>
      <c r="M9" s="40"/>
      <c r="N9" s="22">
        <f aca="true" t="shared" si="0" ref="N9:N17">E9+H9+K9</f>
        <v>42</v>
      </c>
      <c r="O9" s="23">
        <f aca="true" t="shared" si="1" ref="O9:O17">G9+J9+M9</f>
        <v>28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103</v>
      </c>
      <c r="D10" s="43" t="s">
        <v>117</v>
      </c>
      <c r="E10" s="39">
        <v>21</v>
      </c>
      <c r="F10" s="19" t="s">
        <v>23</v>
      </c>
      <c r="G10" s="40">
        <v>16</v>
      </c>
      <c r="H10" s="39">
        <v>18</v>
      </c>
      <c r="I10" s="19" t="s">
        <v>23</v>
      </c>
      <c r="J10" s="40">
        <v>21</v>
      </c>
      <c r="K10" s="39">
        <v>22</v>
      </c>
      <c r="L10" s="19" t="s">
        <v>23</v>
      </c>
      <c r="M10" s="40">
        <v>20</v>
      </c>
      <c r="N10" s="22">
        <f t="shared" si="0"/>
        <v>61</v>
      </c>
      <c r="O10" s="23">
        <f t="shared" si="1"/>
        <v>57</v>
      </c>
      <c r="P10" s="24">
        <f t="shared" si="2"/>
        <v>2</v>
      </c>
      <c r="Q10" s="19">
        <f t="shared" si="3"/>
        <v>1</v>
      </c>
      <c r="R10" s="36">
        <f aca="true" t="shared" si="4" ref="R10:S17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29</v>
      </c>
      <c r="D11" s="43" t="s">
        <v>29</v>
      </c>
      <c r="E11" s="39">
        <v>0</v>
      </c>
      <c r="F11" s="19" t="s">
        <v>23</v>
      </c>
      <c r="G11" s="40">
        <v>0</v>
      </c>
      <c r="H11" s="39">
        <v>0</v>
      </c>
      <c r="I11" s="19" t="s">
        <v>23</v>
      </c>
      <c r="J11" s="40">
        <v>0</v>
      </c>
      <c r="K11" s="39"/>
      <c r="L11" s="19" t="s">
        <v>23</v>
      </c>
      <c r="M11" s="40"/>
      <c r="N11" s="22">
        <f t="shared" si="0"/>
        <v>0</v>
      </c>
      <c r="O11" s="23">
        <f t="shared" si="1"/>
        <v>0</v>
      </c>
      <c r="P11" s="24">
        <f t="shared" si="2"/>
        <v>0</v>
      </c>
      <c r="Q11" s="19">
        <f t="shared" si="3"/>
        <v>0</v>
      </c>
      <c r="R11" s="36">
        <f t="shared" si="4"/>
        <v>0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118</v>
      </c>
      <c r="D12" s="43" t="s">
        <v>119</v>
      </c>
      <c r="E12" s="39">
        <v>21</v>
      </c>
      <c r="F12" s="19" t="s">
        <v>23</v>
      </c>
      <c r="G12" s="40">
        <v>14</v>
      </c>
      <c r="H12" s="39">
        <v>13</v>
      </c>
      <c r="I12" s="19" t="s">
        <v>23</v>
      </c>
      <c r="J12" s="40">
        <v>21</v>
      </c>
      <c r="K12" s="39">
        <v>21</v>
      </c>
      <c r="L12" s="19" t="s">
        <v>23</v>
      </c>
      <c r="M12" s="40">
        <v>19</v>
      </c>
      <c r="N12" s="22">
        <f t="shared" si="0"/>
        <v>55</v>
      </c>
      <c r="O12" s="23">
        <f t="shared" si="1"/>
        <v>54</v>
      </c>
      <c r="P12" s="24">
        <f t="shared" si="2"/>
        <v>2</v>
      </c>
      <c r="Q12" s="19">
        <f t="shared" si="3"/>
        <v>1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28</v>
      </c>
      <c r="D13" s="43" t="s">
        <v>120</v>
      </c>
      <c r="E13" s="39">
        <v>21</v>
      </c>
      <c r="F13" s="19" t="s">
        <v>23</v>
      </c>
      <c r="G13" s="40">
        <v>14</v>
      </c>
      <c r="H13" s="39">
        <v>21</v>
      </c>
      <c r="I13" s="19" t="s">
        <v>23</v>
      </c>
      <c r="J13" s="40">
        <v>19</v>
      </c>
      <c r="K13" s="39"/>
      <c r="L13" s="19" t="s">
        <v>23</v>
      </c>
      <c r="M13" s="40"/>
      <c r="N13" s="22">
        <f t="shared" si="0"/>
        <v>42</v>
      </c>
      <c r="O13" s="23">
        <f t="shared" si="1"/>
        <v>33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18</v>
      </c>
      <c r="C14" s="43" t="s">
        <v>109</v>
      </c>
      <c r="D14" s="43" t="s">
        <v>50</v>
      </c>
      <c r="E14" s="39">
        <v>21</v>
      </c>
      <c r="F14" s="19" t="s">
        <v>23</v>
      </c>
      <c r="G14" s="40">
        <v>16</v>
      </c>
      <c r="H14" s="39">
        <v>21</v>
      </c>
      <c r="I14" s="19" t="s">
        <v>23</v>
      </c>
      <c r="J14" s="40">
        <v>16</v>
      </c>
      <c r="K14" s="39"/>
      <c r="L14" s="19" t="s">
        <v>23</v>
      </c>
      <c r="M14" s="40"/>
      <c r="N14" s="22">
        <f t="shared" si="0"/>
        <v>42</v>
      </c>
      <c r="O14" s="23">
        <f t="shared" si="1"/>
        <v>32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24</v>
      </c>
      <c r="C15" s="43" t="s">
        <v>121</v>
      </c>
      <c r="D15" s="43" t="s">
        <v>49</v>
      </c>
      <c r="E15" s="39">
        <v>21</v>
      </c>
      <c r="F15" s="19" t="s">
        <v>23</v>
      </c>
      <c r="G15" s="40">
        <v>19</v>
      </c>
      <c r="H15" s="39">
        <v>21</v>
      </c>
      <c r="I15" s="19" t="s">
        <v>23</v>
      </c>
      <c r="J15" s="40">
        <v>10</v>
      </c>
      <c r="K15" s="39"/>
      <c r="L15" s="19" t="s">
        <v>23</v>
      </c>
      <c r="M15" s="40"/>
      <c r="N15" s="22">
        <f>E15+H15+K15</f>
        <v>42</v>
      </c>
      <c r="O15" s="23">
        <f>G15+J15+M15</f>
        <v>29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45"/>
    </row>
    <row r="16" spans="2:20" ht="30" customHeight="1">
      <c r="B16" s="18" t="s">
        <v>17</v>
      </c>
      <c r="C16" s="43" t="s">
        <v>70</v>
      </c>
      <c r="D16" s="43" t="s">
        <v>68</v>
      </c>
      <c r="E16" s="39">
        <v>21</v>
      </c>
      <c r="F16" s="19" t="s">
        <v>23</v>
      </c>
      <c r="G16" s="40">
        <v>12</v>
      </c>
      <c r="H16" s="39">
        <v>21</v>
      </c>
      <c r="I16" s="19" t="s">
        <v>23</v>
      </c>
      <c r="J16" s="40">
        <v>11</v>
      </c>
      <c r="K16" s="39"/>
      <c r="L16" s="19" t="s">
        <v>23</v>
      </c>
      <c r="M16" s="40"/>
      <c r="N16" s="22">
        <f>E16+H16+K16</f>
        <v>42</v>
      </c>
      <c r="O16" s="23">
        <f>G16+J16+M16</f>
        <v>23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20"/>
      <c r="C17" s="121"/>
      <c r="D17" s="121"/>
      <c r="E17" s="122"/>
      <c r="F17" s="123" t="s">
        <v>23</v>
      </c>
      <c r="G17" s="124"/>
      <c r="H17" s="122"/>
      <c r="I17" s="123" t="s">
        <v>23</v>
      </c>
      <c r="J17" s="124"/>
      <c r="K17" s="122"/>
      <c r="L17" s="123" t="s">
        <v>23</v>
      </c>
      <c r="M17" s="124"/>
      <c r="N17" s="125">
        <f t="shared" si="0"/>
        <v>0</v>
      </c>
      <c r="O17" s="126">
        <f t="shared" si="1"/>
        <v>0</v>
      </c>
      <c r="P17" s="127">
        <f t="shared" si="2"/>
        <v>0</v>
      </c>
      <c r="Q17" s="123">
        <f t="shared" si="3"/>
        <v>0</v>
      </c>
      <c r="R17" s="128">
        <f t="shared" si="4"/>
        <v>0</v>
      </c>
      <c r="S17" s="129">
        <f t="shared" si="4"/>
        <v>0</v>
      </c>
      <c r="T17" s="130"/>
    </row>
    <row r="18" spans="2:20" ht="34.5" customHeight="1" thickBot="1">
      <c r="B18" s="25" t="s">
        <v>7</v>
      </c>
      <c r="C18" s="200" t="str">
        <f>IF(R18&gt;S18,D4,IF(S18&gt;R18,D5,"remíza"))</f>
        <v>TJ Sokol Doubravka B</v>
      </c>
      <c r="D18" s="200"/>
      <c r="E18" s="200"/>
      <c r="F18" s="200"/>
      <c r="G18" s="200"/>
      <c r="H18" s="200"/>
      <c r="I18" s="200"/>
      <c r="J18" s="200"/>
      <c r="K18" s="200"/>
      <c r="L18" s="200"/>
      <c r="M18" s="201"/>
      <c r="N18" s="26">
        <f aca="true" t="shared" si="5" ref="N18:S18">SUM(N9:N17)</f>
        <v>326</v>
      </c>
      <c r="O18" s="27">
        <f t="shared" si="5"/>
        <v>256</v>
      </c>
      <c r="P18" s="26">
        <f t="shared" si="5"/>
        <v>14</v>
      </c>
      <c r="Q18" s="28">
        <f t="shared" si="5"/>
        <v>2</v>
      </c>
      <c r="R18" s="26">
        <f t="shared" si="5"/>
        <v>7</v>
      </c>
      <c r="S18" s="27">
        <f t="shared" si="5"/>
        <v>0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 t="s">
        <v>122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C10" sqref="C10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7" t="s">
        <v>78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</row>
    <row r="3" spans="2:20" ht="19.5" customHeight="1" thickBot="1">
      <c r="B3" s="5" t="s">
        <v>0</v>
      </c>
      <c r="C3" s="46"/>
      <c r="D3" s="218" t="s">
        <v>98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20"/>
      <c r="Q3" s="221" t="s">
        <v>48</v>
      </c>
      <c r="R3" s="222"/>
      <c r="S3" s="218" t="s">
        <v>99</v>
      </c>
      <c r="T3" s="223"/>
    </row>
    <row r="4" spans="2:20" ht="19.5" customHeight="1" thickTop="1">
      <c r="B4" s="6" t="s">
        <v>2</v>
      </c>
      <c r="C4" s="7"/>
      <c r="D4" s="224" t="s">
        <v>87</v>
      </c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6"/>
      <c r="Q4" s="227" t="s">
        <v>13</v>
      </c>
      <c r="R4" s="228"/>
      <c r="S4" s="229" t="s">
        <v>124</v>
      </c>
      <c r="T4" s="230"/>
    </row>
    <row r="5" spans="2:20" ht="19.5" customHeight="1">
      <c r="B5" s="6" t="s">
        <v>3</v>
      </c>
      <c r="C5" s="47"/>
      <c r="D5" s="202" t="s">
        <v>89</v>
      </c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4"/>
      <c r="Q5" s="205" t="s">
        <v>1</v>
      </c>
      <c r="R5" s="206"/>
      <c r="S5" s="118" t="s">
        <v>166</v>
      </c>
      <c r="T5" s="119"/>
    </row>
    <row r="6" spans="2:20" ht="19.5" customHeight="1" thickBot="1">
      <c r="B6" s="8" t="s">
        <v>4</v>
      </c>
      <c r="C6" s="9"/>
      <c r="D6" s="209" t="s">
        <v>163</v>
      </c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1"/>
      <c r="Q6" s="48"/>
      <c r="R6" s="49"/>
      <c r="S6" s="91" t="s">
        <v>27</v>
      </c>
      <c r="T6" s="38" t="s">
        <v>26</v>
      </c>
    </row>
    <row r="7" spans="2:20" ht="24.75" customHeight="1">
      <c r="B7" s="10"/>
      <c r="C7" s="11" t="str">
        <f>D4</f>
        <v>SK Jupiter B</v>
      </c>
      <c r="D7" s="11" t="str">
        <f>D5</f>
        <v>Keramika Chlumčany A</v>
      </c>
      <c r="E7" s="212" t="s">
        <v>5</v>
      </c>
      <c r="F7" s="213"/>
      <c r="G7" s="213"/>
      <c r="H7" s="213"/>
      <c r="I7" s="213"/>
      <c r="J7" s="213"/>
      <c r="K7" s="213"/>
      <c r="L7" s="213"/>
      <c r="M7" s="214"/>
      <c r="N7" s="215" t="s">
        <v>14</v>
      </c>
      <c r="O7" s="216"/>
      <c r="P7" s="215" t="s">
        <v>15</v>
      </c>
      <c r="Q7" s="216"/>
      <c r="R7" s="215" t="s">
        <v>16</v>
      </c>
      <c r="S7" s="216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182</v>
      </c>
      <c r="D9" s="44" t="s">
        <v>204</v>
      </c>
      <c r="E9" s="39">
        <v>18</v>
      </c>
      <c r="F9" s="20" t="s">
        <v>23</v>
      </c>
      <c r="G9" s="40">
        <v>21</v>
      </c>
      <c r="H9" s="39">
        <v>15</v>
      </c>
      <c r="I9" s="20" t="s">
        <v>23</v>
      </c>
      <c r="J9" s="40">
        <v>21</v>
      </c>
      <c r="K9" s="39"/>
      <c r="L9" s="20" t="s">
        <v>23</v>
      </c>
      <c r="M9" s="40"/>
      <c r="N9" s="22">
        <f aca="true" t="shared" si="0" ref="N9:N17">E9+H9+K9</f>
        <v>33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5">
        <f>IF(P9=2,1,0)</f>
        <v>0</v>
      </c>
      <c r="S9" s="21">
        <f>IF(Q9=2,1,0)</f>
        <v>1</v>
      </c>
      <c r="T9" s="45"/>
    </row>
    <row r="10" spans="2:20" ht="30" customHeight="1">
      <c r="B10" s="18" t="s">
        <v>22</v>
      </c>
      <c r="C10" s="43" t="s">
        <v>184</v>
      </c>
      <c r="D10" s="43" t="s">
        <v>196</v>
      </c>
      <c r="E10" s="39">
        <v>14</v>
      </c>
      <c r="F10" s="19" t="s">
        <v>23</v>
      </c>
      <c r="G10" s="40">
        <v>21</v>
      </c>
      <c r="H10" s="39">
        <v>21</v>
      </c>
      <c r="I10" s="19" t="s">
        <v>23</v>
      </c>
      <c r="J10" s="40">
        <v>15</v>
      </c>
      <c r="K10" s="39">
        <v>16</v>
      </c>
      <c r="L10" s="19" t="s">
        <v>23</v>
      </c>
      <c r="M10" s="40">
        <v>21</v>
      </c>
      <c r="N10" s="22">
        <f t="shared" si="0"/>
        <v>51</v>
      </c>
      <c r="O10" s="23">
        <f t="shared" si="1"/>
        <v>57</v>
      </c>
      <c r="P10" s="24">
        <f t="shared" si="2"/>
        <v>1</v>
      </c>
      <c r="Q10" s="19">
        <f t="shared" si="3"/>
        <v>2</v>
      </c>
      <c r="R10" s="36">
        <f aca="true" t="shared" si="4" ref="R10:S17">IF(P10=2,1,0)</f>
        <v>0</v>
      </c>
      <c r="S10" s="21">
        <f t="shared" si="4"/>
        <v>1</v>
      </c>
      <c r="T10" s="45"/>
    </row>
    <row r="11" spans="2:20" ht="30" customHeight="1">
      <c r="B11" s="18" t="s">
        <v>21</v>
      </c>
      <c r="C11" s="43" t="s">
        <v>186</v>
      </c>
      <c r="D11" s="43" t="s">
        <v>205</v>
      </c>
      <c r="E11" s="39">
        <v>19</v>
      </c>
      <c r="F11" s="19" t="s">
        <v>23</v>
      </c>
      <c r="G11" s="40">
        <v>21</v>
      </c>
      <c r="H11" s="39">
        <v>22</v>
      </c>
      <c r="I11" s="19" t="s">
        <v>23</v>
      </c>
      <c r="J11" s="40">
        <v>24</v>
      </c>
      <c r="K11" s="39"/>
      <c r="L11" s="19" t="s">
        <v>23</v>
      </c>
      <c r="M11" s="40"/>
      <c r="N11" s="22">
        <f t="shared" si="0"/>
        <v>41</v>
      </c>
      <c r="O11" s="23">
        <f t="shared" si="1"/>
        <v>45</v>
      </c>
      <c r="P11" s="24">
        <f t="shared" si="2"/>
        <v>0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/>
    </row>
    <row r="12" spans="2:20" ht="30" customHeight="1">
      <c r="B12" s="18" t="s">
        <v>20</v>
      </c>
      <c r="C12" s="43" t="s">
        <v>188</v>
      </c>
      <c r="D12" s="43" t="s">
        <v>199</v>
      </c>
      <c r="E12" s="39">
        <v>12</v>
      </c>
      <c r="F12" s="19" t="s">
        <v>23</v>
      </c>
      <c r="G12" s="40">
        <v>21</v>
      </c>
      <c r="H12" s="39">
        <v>24</v>
      </c>
      <c r="I12" s="19" t="s">
        <v>23</v>
      </c>
      <c r="J12" s="40">
        <v>22</v>
      </c>
      <c r="K12" s="39">
        <v>13</v>
      </c>
      <c r="L12" s="19" t="s">
        <v>23</v>
      </c>
      <c r="M12" s="40">
        <v>21</v>
      </c>
      <c r="N12" s="22">
        <f t="shared" si="0"/>
        <v>49</v>
      </c>
      <c r="O12" s="23">
        <f t="shared" si="1"/>
        <v>64</v>
      </c>
      <c r="P12" s="24">
        <f t="shared" si="2"/>
        <v>1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/>
    </row>
    <row r="13" spans="2:20" ht="30" customHeight="1">
      <c r="B13" s="18" t="s">
        <v>19</v>
      </c>
      <c r="C13" s="43" t="s">
        <v>189</v>
      </c>
      <c r="D13" s="43" t="s">
        <v>200</v>
      </c>
      <c r="E13" s="39">
        <v>18</v>
      </c>
      <c r="F13" s="19" t="s">
        <v>23</v>
      </c>
      <c r="G13" s="40">
        <v>21</v>
      </c>
      <c r="H13" s="39">
        <v>13</v>
      </c>
      <c r="I13" s="19" t="s">
        <v>23</v>
      </c>
      <c r="J13" s="40">
        <v>21</v>
      </c>
      <c r="K13" s="39"/>
      <c r="L13" s="19" t="s">
        <v>23</v>
      </c>
      <c r="M13" s="40"/>
      <c r="N13" s="22">
        <f t="shared" si="0"/>
        <v>31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/>
    </row>
    <row r="14" spans="2:20" ht="30" customHeight="1">
      <c r="B14" s="18" t="s">
        <v>18</v>
      </c>
      <c r="C14" s="43" t="s">
        <v>190</v>
      </c>
      <c r="D14" s="43" t="s">
        <v>201</v>
      </c>
      <c r="E14" s="39">
        <v>12</v>
      </c>
      <c r="F14" s="19" t="s">
        <v>23</v>
      </c>
      <c r="G14" s="40">
        <v>21</v>
      </c>
      <c r="H14" s="39">
        <v>12</v>
      </c>
      <c r="I14" s="19" t="s">
        <v>23</v>
      </c>
      <c r="J14" s="40">
        <v>21</v>
      </c>
      <c r="K14" s="39"/>
      <c r="L14" s="19" t="s">
        <v>23</v>
      </c>
      <c r="M14" s="40"/>
      <c r="N14" s="22">
        <f t="shared" si="0"/>
        <v>24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/>
    </row>
    <row r="15" spans="2:20" ht="30" customHeight="1">
      <c r="B15" s="18" t="s">
        <v>24</v>
      </c>
      <c r="C15" s="43" t="s">
        <v>192</v>
      </c>
      <c r="D15" s="43" t="s">
        <v>206</v>
      </c>
      <c r="E15" s="39">
        <v>16</v>
      </c>
      <c r="F15" s="19" t="s">
        <v>23</v>
      </c>
      <c r="G15" s="40">
        <v>21</v>
      </c>
      <c r="H15" s="39">
        <v>10</v>
      </c>
      <c r="I15" s="19" t="s">
        <v>23</v>
      </c>
      <c r="J15" s="40">
        <v>21</v>
      </c>
      <c r="K15" s="39"/>
      <c r="L15" s="19" t="s">
        <v>23</v>
      </c>
      <c r="M15" s="40"/>
      <c r="N15" s="22">
        <f>E15+H15+K15</f>
        <v>26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>
      <c r="B16" s="18" t="s">
        <v>17</v>
      </c>
      <c r="C16" s="43" t="s">
        <v>193</v>
      </c>
      <c r="D16" s="43" t="s">
        <v>203</v>
      </c>
      <c r="E16" s="39">
        <v>9</v>
      </c>
      <c r="F16" s="19" t="s">
        <v>23</v>
      </c>
      <c r="G16" s="40">
        <v>21</v>
      </c>
      <c r="H16" s="39">
        <v>16</v>
      </c>
      <c r="I16" s="19" t="s">
        <v>23</v>
      </c>
      <c r="J16" s="40">
        <v>21</v>
      </c>
      <c r="K16" s="39"/>
      <c r="L16" s="19" t="s">
        <v>23</v>
      </c>
      <c r="M16" s="40"/>
      <c r="N16" s="22">
        <f>E16+H16+K16</f>
        <v>25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6">
        <f>IF(P16=2,1,0)</f>
        <v>0</v>
      </c>
      <c r="S16" s="21">
        <f>IF(Q16=2,1,0)</f>
        <v>1</v>
      </c>
      <c r="T16" s="45"/>
    </row>
    <row r="17" spans="2:20" ht="30" customHeight="1" thickBot="1">
      <c r="B17" s="120"/>
      <c r="C17" s="121"/>
      <c r="D17" s="121"/>
      <c r="E17" s="122"/>
      <c r="F17" s="123" t="s">
        <v>23</v>
      </c>
      <c r="G17" s="124"/>
      <c r="H17" s="122"/>
      <c r="I17" s="123" t="s">
        <v>23</v>
      </c>
      <c r="J17" s="124"/>
      <c r="K17" s="122"/>
      <c r="L17" s="123" t="s">
        <v>23</v>
      </c>
      <c r="M17" s="124"/>
      <c r="N17" s="125">
        <f t="shared" si="0"/>
        <v>0</v>
      </c>
      <c r="O17" s="126">
        <f t="shared" si="1"/>
        <v>0</v>
      </c>
      <c r="P17" s="127">
        <f t="shared" si="2"/>
        <v>0</v>
      </c>
      <c r="Q17" s="123">
        <f t="shared" si="3"/>
        <v>0</v>
      </c>
      <c r="R17" s="128">
        <f t="shared" si="4"/>
        <v>0</v>
      </c>
      <c r="S17" s="129">
        <f t="shared" si="4"/>
        <v>0</v>
      </c>
      <c r="T17" s="130"/>
    </row>
    <row r="18" spans="2:20" ht="34.5" customHeight="1" thickBot="1">
      <c r="B18" s="25" t="s">
        <v>7</v>
      </c>
      <c r="C18" s="200" t="str">
        <f>IF(R18&gt;S18,D4,IF(S18&gt;R18,D5,"remíza"))</f>
        <v>Keramika Chlumčany A</v>
      </c>
      <c r="D18" s="200"/>
      <c r="E18" s="200"/>
      <c r="F18" s="200"/>
      <c r="G18" s="200"/>
      <c r="H18" s="200"/>
      <c r="I18" s="200"/>
      <c r="J18" s="200"/>
      <c r="K18" s="200"/>
      <c r="L18" s="200"/>
      <c r="M18" s="201"/>
      <c r="N18" s="26">
        <f aca="true" t="shared" si="5" ref="N18:S18">SUM(N9:N17)</f>
        <v>280</v>
      </c>
      <c r="O18" s="27">
        <f t="shared" si="5"/>
        <v>376</v>
      </c>
      <c r="P18" s="26">
        <f t="shared" si="5"/>
        <v>2</v>
      </c>
      <c r="Q18" s="28">
        <f t="shared" si="5"/>
        <v>16</v>
      </c>
      <c r="R18" s="26">
        <f t="shared" si="5"/>
        <v>0</v>
      </c>
      <c r="S18" s="27">
        <f t="shared" si="5"/>
        <v>8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5">
    <mergeCell ref="C18:M18"/>
    <mergeCell ref="D5:P5"/>
    <mergeCell ref="Q5:R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7" t="s">
        <v>78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</row>
    <row r="3" spans="2:20" ht="19.5" customHeight="1" thickBot="1">
      <c r="B3" s="5" t="s">
        <v>0</v>
      </c>
      <c r="C3" s="46"/>
      <c r="D3" s="218" t="s">
        <v>98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20"/>
      <c r="Q3" s="221" t="s">
        <v>48</v>
      </c>
      <c r="R3" s="222"/>
      <c r="S3" s="218" t="s">
        <v>99</v>
      </c>
      <c r="T3" s="223"/>
    </row>
    <row r="4" spans="2:20" ht="19.5" customHeight="1" thickTop="1">
      <c r="B4" s="6" t="s">
        <v>2</v>
      </c>
      <c r="C4" s="7"/>
      <c r="D4" s="224" t="s">
        <v>30</v>
      </c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6"/>
      <c r="Q4" s="227" t="s">
        <v>13</v>
      </c>
      <c r="R4" s="228"/>
      <c r="S4" s="229" t="s">
        <v>124</v>
      </c>
      <c r="T4" s="230"/>
    </row>
    <row r="5" spans="2:20" ht="19.5" customHeight="1">
      <c r="B5" s="6" t="s">
        <v>3</v>
      </c>
      <c r="C5" s="47"/>
      <c r="D5" s="202" t="s">
        <v>89</v>
      </c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4"/>
      <c r="Q5" s="205" t="s">
        <v>1</v>
      </c>
      <c r="R5" s="206"/>
      <c r="S5" s="118" t="s">
        <v>166</v>
      </c>
      <c r="T5" s="119"/>
    </row>
    <row r="6" spans="2:20" ht="19.5" customHeight="1" thickBot="1">
      <c r="B6" s="8" t="s">
        <v>4</v>
      </c>
      <c r="C6" s="9"/>
      <c r="D6" s="209" t="s">
        <v>79</v>
      </c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1"/>
      <c r="Q6" s="48"/>
      <c r="R6" s="49"/>
      <c r="S6" s="91" t="s">
        <v>27</v>
      </c>
      <c r="T6" s="38" t="s">
        <v>26</v>
      </c>
    </row>
    <row r="7" spans="2:20" ht="24.75" customHeight="1">
      <c r="B7" s="10"/>
      <c r="C7" s="11" t="str">
        <f>D4</f>
        <v>SK Jupiter A</v>
      </c>
      <c r="D7" s="11" t="str">
        <f>D5</f>
        <v>Keramika Chlumčany A</v>
      </c>
      <c r="E7" s="212" t="s">
        <v>5</v>
      </c>
      <c r="F7" s="213"/>
      <c r="G7" s="213"/>
      <c r="H7" s="213"/>
      <c r="I7" s="213"/>
      <c r="J7" s="213"/>
      <c r="K7" s="213"/>
      <c r="L7" s="213"/>
      <c r="M7" s="214"/>
      <c r="N7" s="215" t="s">
        <v>14</v>
      </c>
      <c r="O7" s="216"/>
      <c r="P7" s="215" t="s">
        <v>15</v>
      </c>
      <c r="Q7" s="216"/>
      <c r="R7" s="215" t="s">
        <v>16</v>
      </c>
      <c r="S7" s="216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181</v>
      </c>
      <c r="D9" s="44" t="s">
        <v>194</v>
      </c>
      <c r="E9" s="39">
        <v>21</v>
      </c>
      <c r="F9" s="20" t="s">
        <v>23</v>
      </c>
      <c r="G9" s="40">
        <v>15</v>
      </c>
      <c r="H9" s="39">
        <v>16</v>
      </c>
      <c r="I9" s="20" t="s">
        <v>23</v>
      </c>
      <c r="J9" s="40">
        <v>21</v>
      </c>
      <c r="K9" s="39">
        <v>21</v>
      </c>
      <c r="L9" s="20" t="s">
        <v>23</v>
      </c>
      <c r="M9" s="40">
        <v>12</v>
      </c>
      <c r="N9" s="22">
        <f aca="true" t="shared" si="0" ref="N9:N17">E9+H9+K9</f>
        <v>58</v>
      </c>
      <c r="O9" s="23">
        <f aca="true" t="shared" si="1" ref="O9:O17">G9+J9+M9</f>
        <v>48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1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195</v>
      </c>
      <c r="D10" s="43" t="s">
        <v>196</v>
      </c>
      <c r="E10" s="39">
        <v>14</v>
      </c>
      <c r="F10" s="19" t="s">
        <v>23</v>
      </c>
      <c r="G10" s="40">
        <v>21</v>
      </c>
      <c r="H10" s="39">
        <v>21</v>
      </c>
      <c r="I10" s="19" t="s">
        <v>23</v>
      </c>
      <c r="J10" s="40">
        <v>17</v>
      </c>
      <c r="K10" s="39">
        <v>21</v>
      </c>
      <c r="L10" s="19" t="s">
        <v>23</v>
      </c>
      <c r="M10" s="40">
        <v>12</v>
      </c>
      <c r="N10" s="22">
        <f t="shared" si="0"/>
        <v>56</v>
      </c>
      <c r="O10" s="23">
        <f t="shared" si="1"/>
        <v>50</v>
      </c>
      <c r="P10" s="24">
        <f t="shared" si="2"/>
        <v>2</v>
      </c>
      <c r="Q10" s="19">
        <f t="shared" si="3"/>
        <v>1</v>
      </c>
      <c r="R10" s="36">
        <f aca="true" t="shared" si="4" ref="R10:S17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185</v>
      </c>
      <c r="D11" s="43" t="s">
        <v>197</v>
      </c>
      <c r="E11" s="39">
        <v>16</v>
      </c>
      <c r="F11" s="19" t="s">
        <v>23</v>
      </c>
      <c r="G11" s="40">
        <v>21</v>
      </c>
      <c r="H11" s="39">
        <v>20</v>
      </c>
      <c r="I11" s="19" t="s">
        <v>23</v>
      </c>
      <c r="J11" s="40">
        <v>22</v>
      </c>
      <c r="K11" s="39"/>
      <c r="L11" s="19" t="s">
        <v>23</v>
      </c>
      <c r="M11" s="40"/>
      <c r="N11" s="22">
        <f t="shared" si="0"/>
        <v>36</v>
      </c>
      <c r="O11" s="23">
        <f t="shared" si="1"/>
        <v>43</v>
      </c>
      <c r="P11" s="24">
        <f t="shared" si="2"/>
        <v>0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/>
    </row>
    <row r="12" spans="2:20" ht="30" customHeight="1">
      <c r="B12" s="18" t="s">
        <v>20</v>
      </c>
      <c r="C12" s="43" t="s">
        <v>198</v>
      </c>
      <c r="D12" s="43" t="s">
        <v>199</v>
      </c>
      <c r="E12" s="39">
        <v>12</v>
      </c>
      <c r="F12" s="19" t="s">
        <v>23</v>
      </c>
      <c r="G12" s="40">
        <v>21</v>
      </c>
      <c r="H12" s="39">
        <v>17</v>
      </c>
      <c r="I12" s="19" t="s">
        <v>23</v>
      </c>
      <c r="J12" s="40">
        <v>21</v>
      </c>
      <c r="K12" s="39"/>
      <c r="L12" s="19" t="s">
        <v>23</v>
      </c>
      <c r="M12" s="40"/>
      <c r="N12" s="22">
        <f t="shared" si="0"/>
        <v>29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/>
    </row>
    <row r="13" spans="2:20" ht="30" customHeight="1">
      <c r="B13" s="18" t="s">
        <v>19</v>
      </c>
      <c r="C13" s="43" t="s">
        <v>174</v>
      </c>
      <c r="D13" s="43" t="s">
        <v>200</v>
      </c>
      <c r="E13" s="39">
        <v>22</v>
      </c>
      <c r="F13" s="19" t="s">
        <v>23</v>
      </c>
      <c r="G13" s="40">
        <v>24</v>
      </c>
      <c r="H13" s="39">
        <v>16</v>
      </c>
      <c r="I13" s="19" t="s">
        <v>23</v>
      </c>
      <c r="J13" s="40">
        <v>21</v>
      </c>
      <c r="K13" s="39"/>
      <c r="L13" s="19" t="s">
        <v>23</v>
      </c>
      <c r="M13" s="40"/>
      <c r="N13" s="22">
        <f t="shared" si="0"/>
        <v>38</v>
      </c>
      <c r="O13" s="23">
        <f t="shared" si="1"/>
        <v>45</v>
      </c>
      <c r="P13" s="24">
        <f t="shared" si="2"/>
        <v>0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/>
    </row>
    <row r="14" spans="2:20" ht="30" customHeight="1">
      <c r="B14" s="18" t="s">
        <v>18</v>
      </c>
      <c r="C14" s="43" t="s">
        <v>176</v>
      </c>
      <c r="D14" s="43" t="s">
        <v>201</v>
      </c>
      <c r="E14" s="39">
        <v>17</v>
      </c>
      <c r="F14" s="19" t="s">
        <v>23</v>
      </c>
      <c r="G14" s="40">
        <v>21</v>
      </c>
      <c r="H14" s="39">
        <v>17</v>
      </c>
      <c r="I14" s="19" t="s">
        <v>23</v>
      </c>
      <c r="J14" s="40">
        <v>21</v>
      </c>
      <c r="K14" s="39"/>
      <c r="L14" s="19" t="s">
        <v>23</v>
      </c>
      <c r="M14" s="40"/>
      <c r="N14" s="22">
        <f t="shared" si="0"/>
        <v>34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/>
    </row>
    <row r="15" spans="2:20" ht="30" customHeight="1">
      <c r="B15" s="18" t="s">
        <v>24</v>
      </c>
      <c r="C15" s="43" t="s">
        <v>191</v>
      </c>
      <c r="D15" s="43" t="s">
        <v>202</v>
      </c>
      <c r="E15" s="39">
        <v>16</v>
      </c>
      <c r="F15" s="19" t="s">
        <v>23</v>
      </c>
      <c r="G15" s="40">
        <v>21</v>
      </c>
      <c r="H15" s="39">
        <v>15</v>
      </c>
      <c r="I15" s="19" t="s">
        <v>23</v>
      </c>
      <c r="J15" s="40">
        <v>21</v>
      </c>
      <c r="K15" s="39"/>
      <c r="L15" s="19" t="s">
        <v>23</v>
      </c>
      <c r="M15" s="40"/>
      <c r="N15" s="22">
        <f>E15+H15+K15</f>
        <v>31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>
      <c r="B16" s="18" t="s">
        <v>17</v>
      </c>
      <c r="C16" s="43" t="s">
        <v>80</v>
      </c>
      <c r="D16" s="43" t="s">
        <v>203</v>
      </c>
      <c r="E16" s="39">
        <v>21</v>
      </c>
      <c r="F16" s="19" t="s">
        <v>23</v>
      </c>
      <c r="G16" s="40">
        <v>5</v>
      </c>
      <c r="H16" s="39">
        <v>21</v>
      </c>
      <c r="I16" s="19" t="s">
        <v>23</v>
      </c>
      <c r="J16" s="40">
        <v>10</v>
      </c>
      <c r="K16" s="39"/>
      <c r="L16" s="19" t="s">
        <v>23</v>
      </c>
      <c r="M16" s="40"/>
      <c r="N16" s="22">
        <f>E16+H16+K16</f>
        <v>42</v>
      </c>
      <c r="O16" s="23">
        <f>G16+J16+M16</f>
        <v>15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20"/>
      <c r="C17" s="121"/>
      <c r="D17" s="121"/>
      <c r="E17" s="122"/>
      <c r="F17" s="123" t="s">
        <v>23</v>
      </c>
      <c r="G17" s="124"/>
      <c r="H17" s="122"/>
      <c r="I17" s="123" t="s">
        <v>23</v>
      </c>
      <c r="J17" s="124"/>
      <c r="K17" s="122"/>
      <c r="L17" s="123" t="s">
        <v>23</v>
      </c>
      <c r="M17" s="124"/>
      <c r="N17" s="125">
        <f t="shared" si="0"/>
        <v>0</v>
      </c>
      <c r="O17" s="126">
        <f t="shared" si="1"/>
        <v>0</v>
      </c>
      <c r="P17" s="127">
        <f t="shared" si="2"/>
        <v>0</v>
      </c>
      <c r="Q17" s="123">
        <f t="shared" si="3"/>
        <v>0</v>
      </c>
      <c r="R17" s="128">
        <f t="shared" si="4"/>
        <v>0</v>
      </c>
      <c r="S17" s="129">
        <f t="shared" si="4"/>
        <v>0</v>
      </c>
      <c r="T17" s="130"/>
    </row>
    <row r="18" spans="2:20" ht="34.5" customHeight="1" thickBot="1">
      <c r="B18" s="25" t="s">
        <v>7</v>
      </c>
      <c r="C18" s="200" t="str">
        <f>IF(R18&gt;S18,D4,IF(S18&gt;R18,D5,"remíza"))</f>
        <v>Keramika Chlumčany A</v>
      </c>
      <c r="D18" s="200"/>
      <c r="E18" s="200"/>
      <c r="F18" s="200"/>
      <c r="G18" s="200"/>
      <c r="H18" s="200"/>
      <c r="I18" s="200"/>
      <c r="J18" s="200"/>
      <c r="K18" s="200"/>
      <c r="L18" s="200"/>
      <c r="M18" s="201"/>
      <c r="N18" s="26">
        <f aca="true" t="shared" si="5" ref="N18:S18">SUM(N9:N17)</f>
        <v>324</v>
      </c>
      <c r="O18" s="27">
        <f t="shared" si="5"/>
        <v>327</v>
      </c>
      <c r="P18" s="26">
        <f t="shared" si="5"/>
        <v>6</v>
      </c>
      <c r="Q18" s="28">
        <f t="shared" si="5"/>
        <v>12</v>
      </c>
      <c r="R18" s="26">
        <f t="shared" si="5"/>
        <v>3</v>
      </c>
      <c r="S18" s="27">
        <f t="shared" si="5"/>
        <v>5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5">
    <mergeCell ref="C18:M18"/>
    <mergeCell ref="D5:P5"/>
    <mergeCell ref="Q5:R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31" customWidth="1"/>
    <col min="2" max="2" width="10.75390625" style="131" customWidth="1"/>
    <col min="3" max="4" width="32.75390625" style="131" customWidth="1"/>
    <col min="5" max="5" width="3.75390625" style="131" customWidth="1"/>
    <col min="6" max="6" width="0.875" style="131" customWidth="1"/>
    <col min="7" max="8" width="3.75390625" style="131" customWidth="1"/>
    <col min="9" max="9" width="0.875" style="131" customWidth="1"/>
    <col min="10" max="11" width="3.75390625" style="131" customWidth="1"/>
    <col min="12" max="12" width="0.875" style="131" customWidth="1"/>
    <col min="13" max="13" width="3.75390625" style="131" customWidth="1"/>
    <col min="14" max="19" width="5.75390625" style="131" customWidth="1"/>
    <col min="20" max="20" width="15.00390625" style="131" customWidth="1"/>
    <col min="21" max="21" width="2.25390625" style="131" customWidth="1"/>
    <col min="22" max="16384" width="9.125" style="131" customWidth="1"/>
  </cols>
  <sheetData>
    <row r="1" ht="8.25" customHeight="1"/>
    <row r="2" spans="2:20" ht="27" thickBot="1">
      <c r="B2" s="231" t="s">
        <v>78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</row>
    <row r="3" spans="2:20" ht="19.5" customHeight="1" thickBot="1">
      <c r="B3" s="132" t="s">
        <v>0</v>
      </c>
      <c r="C3" s="133"/>
      <c r="D3" s="232" t="s">
        <v>98</v>
      </c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3" t="s">
        <v>48</v>
      </c>
      <c r="R3" s="233"/>
      <c r="S3" s="234" t="s">
        <v>99</v>
      </c>
      <c r="T3" s="234"/>
    </row>
    <row r="4" spans="2:20" ht="19.5" customHeight="1" thickTop="1">
      <c r="B4" s="134" t="s">
        <v>2</v>
      </c>
      <c r="C4" s="135"/>
      <c r="D4" s="235" t="s">
        <v>72</v>
      </c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6" t="s">
        <v>13</v>
      </c>
      <c r="R4" s="236"/>
      <c r="S4" s="237" t="s">
        <v>124</v>
      </c>
      <c r="T4" s="237"/>
    </row>
    <row r="5" spans="2:20" ht="19.5" customHeight="1">
      <c r="B5" s="134" t="s">
        <v>3</v>
      </c>
      <c r="C5" s="136"/>
      <c r="D5" s="244" t="s">
        <v>141</v>
      </c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5" t="s">
        <v>1</v>
      </c>
      <c r="R5" s="245"/>
      <c r="S5" s="238" t="s">
        <v>73</v>
      </c>
      <c r="T5" s="238"/>
    </row>
    <row r="6" spans="2:20" ht="19.5" customHeight="1" thickBot="1">
      <c r="B6" s="137" t="s">
        <v>4</v>
      </c>
      <c r="C6" s="138"/>
      <c r="D6" s="239" t="s">
        <v>136</v>
      </c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139"/>
      <c r="R6" s="140"/>
      <c r="S6" s="141" t="s">
        <v>27</v>
      </c>
      <c r="T6" s="142" t="s">
        <v>26</v>
      </c>
    </row>
    <row r="7" spans="2:20" ht="24.75" customHeight="1">
      <c r="B7" s="143"/>
      <c r="C7" s="144" t="str">
        <f>D4</f>
        <v>TJ SPARTAK CHRÁST</v>
      </c>
      <c r="D7" s="144" t="str">
        <f>D5</f>
        <v>SK JUPITER B</v>
      </c>
      <c r="E7" s="240" t="s">
        <v>5</v>
      </c>
      <c r="F7" s="240"/>
      <c r="G7" s="240"/>
      <c r="H7" s="240"/>
      <c r="I7" s="240"/>
      <c r="J7" s="240"/>
      <c r="K7" s="240"/>
      <c r="L7" s="240"/>
      <c r="M7" s="240"/>
      <c r="N7" s="241" t="s">
        <v>14</v>
      </c>
      <c r="O7" s="241"/>
      <c r="P7" s="241" t="s">
        <v>15</v>
      </c>
      <c r="Q7" s="241"/>
      <c r="R7" s="241" t="s">
        <v>16</v>
      </c>
      <c r="S7" s="241"/>
      <c r="T7" s="145" t="s">
        <v>6</v>
      </c>
    </row>
    <row r="8" spans="2:20" ht="9.75" customHeight="1" thickBot="1">
      <c r="B8" s="146"/>
      <c r="C8" s="147"/>
      <c r="D8" s="148"/>
      <c r="E8" s="242">
        <v>1</v>
      </c>
      <c r="F8" s="242"/>
      <c r="G8" s="242"/>
      <c r="H8" s="242">
        <v>2</v>
      </c>
      <c r="I8" s="242"/>
      <c r="J8" s="242"/>
      <c r="K8" s="242">
        <v>3</v>
      </c>
      <c r="L8" s="242"/>
      <c r="M8" s="242"/>
      <c r="N8" s="149"/>
      <c r="O8" s="150"/>
      <c r="P8" s="149"/>
      <c r="Q8" s="150"/>
      <c r="R8" s="149"/>
      <c r="S8" s="150"/>
      <c r="T8" s="151"/>
    </row>
    <row r="9" spans="2:20" ht="30" customHeight="1" thickTop="1">
      <c r="B9" s="152" t="s">
        <v>25</v>
      </c>
      <c r="C9" s="153" t="s">
        <v>127</v>
      </c>
      <c r="D9" s="154" t="s">
        <v>142</v>
      </c>
      <c r="E9" s="155">
        <v>21</v>
      </c>
      <c r="F9" s="156" t="s">
        <v>23</v>
      </c>
      <c r="G9" s="157">
        <v>15</v>
      </c>
      <c r="H9" s="155">
        <v>21</v>
      </c>
      <c r="I9" s="156" t="s">
        <v>23</v>
      </c>
      <c r="J9" s="157">
        <v>12</v>
      </c>
      <c r="K9" s="155"/>
      <c r="L9" s="156" t="s">
        <v>23</v>
      </c>
      <c r="M9" s="157"/>
      <c r="N9" s="158">
        <f aca="true" t="shared" si="0" ref="N9:N17">E9+H9+K9</f>
        <v>42</v>
      </c>
      <c r="O9" s="159">
        <f aca="true" t="shared" si="1" ref="O9:O17">G9+J9+M9</f>
        <v>27</v>
      </c>
      <c r="P9" s="160">
        <f aca="true" t="shared" si="2" ref="P9:P17">IF(E9&gt;G9,1,0)+IF(H9&gt;J9,1,0)+IF(K9&gt;M9,1,0)</f>
        <v>2</v>
      </c>
      <c r="Q9" s="161">
        <f aca="true" t="shared" si="3" ref="Q9:Q17">IF(E9&lt;G9,1,0)+IF(H9&lt;J9,1,0)+IF(K9&lt;M9,1,0)</f>
        <v>0</v>
      </c>
      <c r="R9" s="162">
        <f>IF(P9=2,1,0)</f>
        <v>1</v>
      </c>
      <c r="S9" s="163">
        <f>IF(Q9=2,1,0)</f>
        <v>0</v>
      </c>
      <c r="T9" s="164"/>
    </row>
    <row r="10" spans="2:20" ht="30" customHeight="1">
      <c r="B10" s="152" t="s">
        <v>22</v>
      </c>
      <c r="C10" s="153" t="s">
        <v>128</v>
      </c>
      <c r="D10" s="153" t="s">
        <v>143</v>
      </c>
      <c r="E10" s="155">
        <v>21</v>
      </c>
      <c r="F10" s="161" t="s">
        <v>23</v>
      </c>
      <c r="G10" s="157">
        <v>11</v>
      </c>
      <c r="H10" s="155">
        <v>21</v>
      </c>
      <c r="I10" s="161" t="s">
        <v>23</v>
      </c>
      <c r="J10" s="157">
        <v>15</v>
      </c>
      <c r="K10" s="155"/>
      <c r="L10" s="161" t="s">
        <v>23</v>
      </c>
      <c r="M10" s="157"/>
      <c r="N10" s="158">
        <f t="shared" si="0"/>
        <v>42</v>
      </c>
      <c r="O10" s="159">
        <f t="shared" si="1"/>
        <v>26</v>
      </c>
      <c r="P10" s="160">
        <f t="shared" si="2"/>
        <v>2</v>
      </c>
      <c r="Q10" s="161">
        <f t="shared" si="3"/>
        <v>0</v>
      </c>
      <c r="R10" s="165">
        <f aca="true" t="shared" si="4" ref="R10:S17">IF(P10=2,1,0)</f>
        <v>1</v>
      </c>
      <c r="S10" s="163">
        <f t="shared" si="4"/>
        <v>0</v>
      </c>
      <c r="T10" s="164"/>
    </row>
    <row r="11" spans="2:20" ht="30" customHeight="1">
      <c r="B11" s="152" t="s">
        <v>21</v>
      </c>
      <c r="C11" s="153" t="s">
        <v>130</v>
      </c>
      <c r="D11" s="153" t="s">
        <v>144</v>
      </c>
      <c r="E11" s="155">
        <v>24</v>
      </c>
      <c r="F11" s="161" t="s">
        <v>23</v>
      </c>
      <c r="G11" s="157">
        <v>22</v>
      </c>
      <c r="H11" s="155">
        <v>21</v>
      </c>
      <c r="I11" s="161" t="s">
        <v>23</v>
      </c>
      <c r="J11" s="157">
        <v>11</v>
      </c>
      <c r="K11" s="155"/>
      <c r="L11" s="161" t="s">
        <v>23</v>
      </c>
      <c r="M11" s="157"/>
      <c r="N11" s="158">
        <f t="shared" si="0"/>
        <v>45</v>
      </c>
      <c r="O11" s="159">
        <f t="shared" si="1"/>
        <v>33</v>
      </c>
      <c r="P11" s="160">
        <f t="shared" si="2"/>
        <v>2</v>
      </c>
      <c r="Q11" s="161">
        <f t="shared" si="3"/>
        <v>0</v>
      </c>
      <c r="R11" s="165">
        <f t="shared" si="4"/>
        <v>1</v>
      </c>
      <c r="S11" s="163">
        <f t="shared" si="4"/>
        <v>0</v>
      </c>
      <c r="T11" s="164"/>
    </row>
    <row r="12" spans="2:20" ht="30" customHeight="1">
      <c r="B12" s="152" t="s">
        <v>20</v>
      </c>
      <c r="C12" s="153" t="s">
        <v>131</v>
      </c>
      <c r="D12" s="153" t="s">
        <v>145</v>
      </c>
      <c r="E12" s="155">
        <v>21</v>
      </c>
      <c r="F12" s="161" t="s">
        <v>23</v>
      </c>
      <c r="G12" s="157">
        <v>12</v>
      </c>
      <c r="H12" s="155">
        <v>22</v>
      </c>
      <c r="I12" s="161" t="s">
        <v>23</v>
      </c>
      <c r="J12" s="157">
        <v>20</v>
      </c>
      <c r="K12" s="155"/>
      <c r="L12" s="161" t="s">
        <v>23</v>
      </c>
      <c r="M12" s="157"/>
      <c r="N12" s="158">
        <f t="shared" si="0"/>
        <v>43</v>
      </c>
      <c r="O12" s="159">
        <f t="shared" si="1"/>
        <v>32</v>
      </c>
      <c r="P12" s="160">
        <f t="shared" si="2"/>
        <v>2</v>
      </c>
      <c r="Q12" s="161">
        <f t="shared" si="3"/>
        <v>0</v>
      </c>
      <c r="R12" s="165">
        <f t="shared" si="4"/>
        <v>1</v>
      </c>
      <c r="S12" s="163">
        <f t="shared" si="4"/>
        <v>0</v>
      </c>
      <c r="T12" s="164"/>
    </row>
    <row r="13" spans="2:20" ht="30" customHeight="1">
      <c r="B13" s="152" t="s">
        <v>19</v>
      </c>
      <c r="C13" s="153" t="s">
        <v>133</v>
      </c>
      <c r="D13" s="153" t="s">
        <v>146</v>
      </c>
      <c r="E13" s="155">
        <v>21</v>
      </c>
      <c r="F13" s="161" t="s">
        <v>23</v>
      </c>
      <c r="G13" s="157">
        <v>17</v>
      </c>
      <c r="H13" s="155">
        <v>20</v>
      </c>
      <c r="I13" s="161" t="s">
        <v>23</v>
      </c>
      <c r="J13" s="157">
        <v>22</v>
      </c>
      <c r="K13" s="155">
        <v>23</v>
      </c>
      <c r="L13" s="161" t="s">
        <v>23</v>
      </c>
      <c r="M13" s="157">
        <v>21</v>
      </c>
      <c r="N13" s="158">
        <f t="shared" si="0"/>
        <v>64</v>
      </c>
      <c r="O13" s="159">
        <f t="shared" si="1"/>
        <v>60</v>
      </c>
      <c r="P13" s="160">
        <f t="shared" si="2"/>
        <v>2</v>
      </c>
      <c r="Q13" s="161">
        <f t="shared" si="3"/>
        <v>1</v>
      </c>
      <c r="R13" s="165">
        <f t="shared" si="4"/>
        <v>1</v>
      </c>
      <c r="S13" s="163">
        <f t="shared" si="4"/>
        <v>0</v>
      </c>
      <c r="T13" s="164"/>
    </row>
    <row r="14" spans="2:20" ht="30" customHeight="1">
      <c r="B14" s="152" t="s">
        <v>18</v>
      </c>
      <c r="C14" s="153" t="s">
        <v>126</v>
      </c>
      <c r="D14" s="153" t="s">
        <v>147</v>
      </c>
      <c r="E14" s="155">
        <v>21</v>
      </c>
      <c r="F14" s="161" t="s">
        <v>23</v>
      </c>
      <c r="G14" s="157">
        <v>19</v>
      </c>
      <c r="H14" s="155">
        <v>20</v>
      </c>
      <c r="I14" s="161" t="s">
        <v>23</v>
      </c>
      <c r="J14" s="157">
        <v>22</v>
      </c>
      <c r="K14" s="155">
        <v>21</v>
      </c>
      <c r="L14" s="161" t="s">
        <v>23</v>
      </c>
      <c r="M14" s="157">
        <v>12</v>
      </c>
      <c r="N14" s="158">
        <f t="shared" si="0"/>
        <v>62</v>
      </c>
      <c r="O14" s="159">
        <f t="shared" si="1"/>
        <v>53</v>
      </c>
      <c r="P14" s="160">
        <f t="shared" si="2"/>
        <v>2</v>
      </c>
      <c r="Q14" s="161">
        <f t="shared" si="3"/>
        <v>1</v>
      </c>
      <c r="R14" s="165">
        <f t="shared" si="4"/>
        <v>1</v>
      </c>
      <c r="S14" s="163">
        <f t="shared" si="4"/>
        <v>0</v>
      </c>
      <c r="T14" s="164"/>
    </row>
    <row r="15" spans="2:20" ht="30" customHeight="1">
      <c r="B15" s="152" t="s">
        <v>24</v>
      </c>
      <c r="C15" s="153" t="s">
        <v>134</v>
      </c>
      <c r="D15" s="153" t="s">
        <v>148</v>
      </c>
      <c r="E15" s="155">
        <v>21</v>
      </c>
      <c r="F15" s="161" t="s">
        <v>23</v>
      </c>
      <c r="G15" s="157">
        <v>16</v>
      </c>
      <c r="H15" s="155">
        <v>14</v>
      </c>
      <c r="I15" s="161" t="s">
        <v>23</v>
      </c>
      <c r="J15" s="157">
        <v>21</v>
      </c>
      <c r="K15" s="155">
        <v>21</v>
      </c>
      <c r="L15" s="161" t="s">
        <v>23</v>
      </c>
      <c r="M15" s="157">
        <v>13</v>
      </c>
      <c r="N15" s="158">
        <f>E15+H15+K15</f>
        <v>56</v>
      </c>
      <c r="O15" s="159">
        <f>G15+J15+M15</f>
        <v>50</v>
      </c>
      <c r="P15" s="160">
        <f>IF(E15&gt;G15,1,0)+IF(H15&gt;J15,1,0)+IF(K15&gt;M15,1,0)</f>
        <v>2</v>
      </c>
      <c r="Q15" s="161">
        <f>IF(E15&lt;G15,1,0)+IF(H15&lt;J15,1,0)+IF(K15&lt;M15,1,0)</f>
        <v>1</v>
      </c>
      <c r="R15" s="165">
        <f>IF(P15=2,1,0)</f>
        <v>1</v>
      </c>
      <c r="S15" s="163">
        <f>IF(Q15=2,1,0)</f>
        <v>0</v>
      </c>
      <c r="T15" s="164"/>
    </row>
    <row r="16" spans="2:20" ht="30" customHeight="1">
      <c r="B16" s="152" t="s">
        <v>17</v>
      </c>
      <c r="C16" s="153" t="s">
        <v>135</v>
      </c>
      <c r="D16" s="153" t="s">
        <v>149</v>
      </c>
      <c r="E16" s="155">
        <v>21</v>
      </c>
      <c r="F16" s="161" t="s">
        <v>23</v>
      </c>
      <c r="G16" s="157">
        <v>16</v>
      </c>
      <c r="H16" s="155">
        <v>21</v>
      </c>
      <c r="I16" s="161" t="s">
        <v>23</v>
      </c>
      <c r="J16" s="157">
        <v>18</v>
      </c>
      <c r="K16" s="155"/>
      <c r="L16" s="161" t="s">
        <v>23</v>
      </c>
      <c r="M16" s="157"/>
      <c r="N16" s="158">
        <f>E16+H16+K16</f>
        <v>42</v>
      </c>
      <c r="O16" s="159">
        <f>G16+J16+M16</f>
        <v>34</v>
      </c>
      <c r="P16" s="160">
        <f>IF(E16&gt;G16,1,0)+IF(H16&gt;J16,1,0)+IF(K16&gt;M16,1,0)</f>
        <v>2</v>
      </c>
      <c r="Q16" s="161">
        <f>IF(E16&lt;G16,1,0)+IF(H16&lt;J16,1,0)+IF(K16&lt;M16,1,0)</f>
        <v>0</v>
      </c>
      <c r="R16" s="165">
        <f>IF(P16=2,1,0)</f>
        <v>1</v>
      </c>
      <c r="S16" s="163">
        <f>IF(Q16=2,1,0)</f>
        <v>0</v>
      </c>
      <c r="T16" s="164"/>
    </row>
    <row r="17" spans="2:20" ht="30" customHeight="1" thickBot="1">
      <c r="B17" s="166"/>
      <c r="C17" s="167"/>
      <c r="D17" s="167"/>
      <c r="E17" s="168"/>
      <c r="F17" s="169" t="s">
        <v>23</v>
      </c>
      <c r="G17" s="170"/>
      <c r="H17" s="168"/>
      <c r="I17" s="169" t="s">
        <v>23</v>
      </c>
      <c r="J17" s="170"/>
      <c r="K17" s="168"/>
      <c r="L17" s="169" t="s">
        <v>23</v>
      </c>
      <c r="M17" s="170"/>
      <c r="N17" s="171">
        <f t="shared" si="0"/>
        <v>0</v>
      </c>
      <c r="O17" s="172">
        <f t="shared" si="1"/>
        <v>0</v>
      </c>
      <c r="P17" s="173">
        <f t="shared" si="2"/>
        <v>0</v>
      </c>
      <c r="Q17" s="169">
        <f t="shared" si="3"/>
        <v>0</v>
      </c>
      <c r="R17" s="174">
        <f t="shared" si="4"/>
        <v>0</v>
      </c>
      <c r="S17" s="175">
        <f t="shared" si="4"/>
        <v>0</v>
      </c>
      <c r="T17" s="176"/>
    </row>
    <row r="18" spans="2:20" ht="34.5" customHeight="1" thickBot="1">
      <c r="B18" s="177" t="s">
        <v>7</v>
      </c>
      <c r="C18" s="243" t="str">
        <f>IF(R18&gt;S18,D4,IF(S18&gt;R18,D5,"remíza"))</f>
        <v>TJ SPARTAK CHRÁST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178">
        <f aca="true" t="shared" si="5" ref="N18:S18">SUM(N9:N17)</f>
        <v>396</v>
      </c>
      <c r="O18" s="179">
        <f t="shared" si="5"/>
        <v>315</v>
      </c>
      <c r="P18" s="178">
        <f t="shared" si="5"/>
        <v>16</v>
      </c>
      <c r="Q18" s="180">
        <f t="shared" si="5"/>
        <v>3</v>
      </c>
      <c r="R18" s="178">
        <f t="shared" si="5"/>
        <v>8</v>
      </c>
      <c r="S18" s="179">
        <f t="shared" si="5"/>
        <v>0</v>
      </c>
      <c r="T18" s="181"/>
    </row>
    <row r="19" spans="2:20" ht="15">
      <c r="B19" s="182"/>
      <c r="C19" s="183"/>
      <c r="D19" s="183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184" t="s">
        <v>8</v>
      </c>
    </row>
    <row r="20" spans="2:20" ht="12.75">
      <c r="B20" s="55" t="s">
        <v>9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</row>
    <row r="21" spans="2:20" ht="12.75"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</row>
    <row r="22" spans="2:20" ht="19.5" customHeight="1">
      <c r="B22" s="31" t="s">
        <v>10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</row>
    <row r="23" spans="2:20" ht="19.5" customHeight="1">
      <c r="B23" s="32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</row>
    <row r="24" spans="2:20" ht="12.75"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</row>
    <row r="25" spans="2:21" ht="12.75">
      <c r="B25" s="33" t="s">
        <v>11</v>
      </c>
      <c r="C25" s="183"/>
      <c r="D25" s="187"/>
      <c r="E25" s="33" t="s">
        <v>12</v>
      </c>
      <c r="F25" s="33"/>
      <c r="G25" s="33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8"/>
    </row>
    <row r="26" spans="2:21" ht="12.75">
      <c r="B26" s="189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</row>
    <row r="27" spans="2:21" ht="12.75">
      <c r="B27" s="189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</row>
    <row r="28" spans="2:21" ht="12.75">
      <c r="B28" s="189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</row>
    <row r="29" spans="2:21" ht="12.75">
      <c r="B29" s="3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</row>
    <row r="30" spans="2:21" ht="12.75">
      <c r="B30" s="189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</row>
  </sheetData>
  <sheetProtection password="CC26" sheet="1" objects="1" scenario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 scale="9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31" customWidth="1"/>
    <col min="2" max="2" width="10.75390625" style="131" customWidth="1"/>
    <col min="3" max="4" width="32.75390625" style="131" customWidth="1"/>
    <col min="5" max="5" width="3.75390625" style="131" customWidth="1"/>
    <col min="6" max="6" width="0.875" style="131" customWidth="1"/>
    <col min="7" max="8" width="3.75390625" style="131" customWidth="1"/>
    <col min="9" max="9" width="0.875" style="131" customWidth="1"/>
    <col min="10" max="11" width="3.75390625" style="131" customWidth="1"/>
    <col min="12" max="12" width="0.875" style="131" customWidth="1"/>
    <col min="13" max="13" width="3.75390625" style="131" customWidth="1"/>
    <col min="14" max="19" width="5.75390625" style="131" customWidth="1"/>
    <col min="20" max="20" width="15.00390625" style="131" customWidth="1"/>
    <col min="21" max="21" width="2.25390625" style="131" customWidth="1"/>
    <col min="22" max="16384" width="9.125" style="131" customWidth="1"/>
  </cols>
  <sheetData>
    <row r="1" ht="8.25" customHeight="1"/>
    <row r="2" spans="2:20" ht="27" thickBot="1">
      <c r="B2" s="231" t="s">
        <v>78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</row>
    <row r="3" spans="2:20" ht="19.5" customHeight="1" thickBot="1">
      <c r="B3" s="132" t="s">
        <v>0</v>
      </c>
      <c r="C3" s="133"/>
      <c r="D3" s="232" t="s">
        <v>98</v>
      </c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3" t="s">
        <v>48</v>
      </c>
      <c r="R3" s="233"/>
      <c r="S3" s="234" t="s">
        <v>99</v>
      </c>
      <c r="T3" s="234"/>
    </row>
    <row r="4" spans="2:20" ht="19.5" customHeight="1" thickTop="1">
      <c r="B4" s="134" t="s">
        <v>2</v>
      </c>
      <c r="C4" s="135"/>
      <c r="D4" s="235" t="s">
        <v>72</v>
      </c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6" t="s">
        <v>13</v>
      </c>
      <c r="R4" s="236"/>
      <c r="S4" s="237" t="s">
        <v>124</v>
      </c>
      <c r="T4" s="237"/>
    </row>
    <row r="5" spans="2:20" ht="19.5" customHeight="1">
      <c r="B5" s="134" t="s">
        <v>3</v>
      </c>
      <c r="C5" s="136"/>
      <c r="D5" s="244" t="s">
        <v>140</v>
      </c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5" t="s">
        <v>1</v>
      </c>
      <c r="R5" s="245"/>
      <c r="S5" s="238" t="s">
        <v>73</v>
      </c>
      <c r="T5" s="238"/>
    </row>
    <row r="6" spans="2:20" ht="19.5" customHeight="1" thickBot="1">
      <c r="B6" s="137" t="s">
        <v>4</v>
      </c>
      <c r="C6" s="138"/>
      <c r="D6" s="239" t="s">
        <v>136</v>
      </c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139"/>
      <c r="R6" s="140"/>
      <c r="S6" s="141" t="s">
        <v>27</v>
      </c>
      <c r="T6" s="142" t="s">
        <v>26</v>
      </c>
    </row>
    <row r="7" spans="2:20" ht="24.75" customHeight="1">
      <c r="B7" s="143"/>
      <c r="C7" s="144" t="str">
        <f>D4</f>
        <v>TJ SPARTAK CHRÁST</v>
      </c>
      <c r="D7" s="144" t="str">
        <f>D5</f>
        <v>ZÚ BADMINTON KLATOVY</v>
      </c>
      <c r="E7" s="240" t="s">
        <v>5</v>
      </c>
      <c r="F7" s="240"/>
      <c r="G7" s="240"/>
      <c r="H7" s="240"/>
      <c r="I7" s="240"/>
      <c r="J7" s="240"/>
      <c r="K7" s="240"/>
      <c r="L7" s="240"/>
      <c r="M7" s="240"/>
      <c r="N7" s="241" t="s">
        <v>14</v>
      </c>
      <c r="O7" s="241"/>
      <c r="P7" s="241" t="s">
        <v>15</v>
      </c>
      <c r="Q7" s="241"/>
      <c r="R7" s="241" t="s">
        <v>16</v>
      </c>
      <c r="S7" s="241"/>
      <c r="T7" s="145" t="s">
        <v>6</v>
      </c>
    </row>
    <row r="8" spans="2:20" ht="9.75" customHeight="1" thickBot="1">
      <c r="B8" s="146"/>
      <c r="C8" s="147"/>
      <c r="D8" s="148"/>
      <c r="E8" s="242">
        <v>1</v>
      </c>
      <c r="F8" s="242"/>
      <c r="G8" s="242"/>
      <c r="H8" s="242">
        <v>2</v>
      </c>
      <c r="I8" s="242"/>
      <c r="J8" s="242"/>
      <c r="K8" s="242">
        <v>3</v>
      </c>
      <c r="L8" s="242"/>
      <c r="M8" s="242"/>
      <c r="N8" s="149"/>
      <c r="O8" s="150"/>
      <c r="P8" s="149"/>
      <c r="Q8" s="150"/>
      <c r="R8" s="149"/>
      <c r="S8" s="150"/>
      <c r="T8" s="151"/>
    </row>
    <row r="9" spans="2:20" ht="30" customHeight="1" thickTop="1">
      <c r="B9" s="152" t="s">
        <v>25</v>
      </c>
      <c r="C9" s="153" t="s">
        <v>137</v>
      </c>
      <c r="D9" s="154" t="s">
        <v>138</v>
      </c>
      <c r="E9" s="155">
        <v>22</v>
      </c>
      <c r="F9" s="156" t="s">
        <v>23</v>
      </c>
      <c r="G9" s="157">
        <v>20</v>
      </c>
      <c r="H9" s="155">
        <v>21</v>
      </c>
      <c r="I9" s="156" t="s">
        <v>23</v>
      </c>
      <c r="J9" s="157">
        <v>7</v>
      </c>
      <c r="K9" s="155"/>
      <c r="L9" s="156" t="s">
        <v>23</v>
      </c>
      <c r="M9" s="157"/>
      <c r="N9" s="158">
        <f aca="true" t="shared" si="0" ref="N9:N17">E9+H9+K9</f>
        <v>43</v>
      </c>
      <c r="O9" s="159">
        <f aca="true" t="shared" si="1" ref="O9:O17">G9+J9+M9</f>
        <v>27</v>
      </c>
      <c r="P9" s="160">
        <f aca="true" t="shared" si="2" ref="P9:P17">IF(E9&gt;G9,1,0)+IF(H9&gt;J9,1,0)+IF(K9&gt;M9,1,0)</f>
        <v>2</v>
      </c>
      <c r="Q9" s="161">
        <f aca="true" t="shared" si="3" ref="Q9:Q17">IF(E9&lt;G9,1,0)+IF(H9&lt;J9,1,0)+IF(K9&lt;M9,1,0)</f>
        <v>0</v>
      </c>
      <c r="R9" s="162">
        <f>IF(P9=2,1,0)</f>
        <v>1</v>
      </c>
      <c r="S9" s="163">
        <f>IF(Q9=2,1,0)</f>
        <v>0</v>
      </c>
      <c r="T9" s="164"/>
    </row>
    <row r="10" spans="2:20" ht="30" customHeight="1">
      <c r="B10" s="152" t="s">
        <v>22</v>
      </c>
      <c r="C10" s="153" t="s">
        <v>128</v>
      </c>
      <c r="D10" s="153" t="s">
        <v>117</v>
      </c>
      <c r="E10" s="155">
        <v>21</v>
      </c>
      <c r="F10" s="161" t="s">
        <v>23</v>
      </c>
      <c r="G10" s="157">
        <v>18</v>
      </c>
      <c r="H10" s="155">
        <v>21</v>
      </c>
      <c r="I10" s="161" t="s">
        <v>23</v>
      </c>
      <c r="J10" s="157">
        <v>14</v>
      </c>
      <c r="K10" s="155"/>
      <c r="L10" s="161" t="s">
        <v>23</v>
      </c>
      <c r="M10" s="157"/>
      <c r="N10" s="158">
        <f t="shared" si="0"/>
        <v>42</v>
      </c>
      <c r="O10" s="159">
        <f t="shared" si="1"/>
        <v>32</v>
      </c>
      <c r="P10" s="160">
        <f t="shared" si="2"/>
        <v>2</v>
      </c>
      <c r="Q10" s="161">
        <f t="shared" si="3"/>
        <v>0</v>
      </c>
      <c r="R10" s="165">
        <f aca="true" t="shared" si="4" ref="R10:S17">IF(P10=2,1,0)</f>
        <v>1</v>
      </c>
      <c r="S10" s="163">
        <f t="shared" si="4"/>
        <v>0</v>
      </c>
      <c r="T10" s="164"/>
    </row>
    <row r="11" spans="2:20" ht="30" customHeight="1">
      <c r="B11" s="152" t="s">
        <v>21</v>
      </c>
      <c r="C11" s="153" t="s">
        <v>29</v>
      </c>
      <c r="D11" s="153" t="s">
        <v>29</v>
      </c>
      <c r="E11" s="155">
        <v>0</v>
      </c>
      <c r="F11" s="161" t="s">
        <v>23</v>
      </c>
      <c r="G11" s="157">
        <v>0</v>
      </c>
      <c r="H11" s="155">
        <v>0</v>
      </c>
      <c r="I11" s="161" t="s">
        <v>23</v>
      </c>
      <c r="J11" s="157">
        <v>0</v>
      </c>
      <c r="K11" s="155"/>
      <c r="L11" s="161" t="s">
        <v>23</v>
      </c>
      <c r="M11" s="157"/>
      <c r="N11" s="158">
        <f t="shared" si="0"/>
        <v>0</v>
      </c>
      <c r="O11" s="159">
        <f t="shared" si="1"/>
        <v>0</v>
      </c>
      <c r="P11" s="160">
        <f t="shared" si="2"/>
        <v>0</v>
      </c>
      <c r="Q11" s="161">
        <f t="shared" si="3"/>
        <v>0</v>
      </c>
      <c r="R11" s="165">
        <f t="shared" si="4"/>
        <v>0</v>
      </c>
      <c r="S11" s="163">
        <f t="shared" si="4"/>
        <v>0</v>
      </c>
      <c r="T11" s="164"/>
    </row>
    <row r="12" spans="2:20" ht="30" customHeight="1">
      <c r="B12" s="152" t="s">
        <v>20</v>
      </c>
      <c r="C12" s="153" t="s">
        <v>131</v>
      </c>
      <c r="D12" s="153" t="s">
        <v>139</v>
      </c>
      <c r="E12" s="155">
        <v>17</v>
      </c>
      <c r="F12" s="161" t="s">
        <v>23</v>
      </c>
      <c r="G12" s="157">
        <v>21</v>
      </c>
      <c r="H12" s="155">
        <v>21</v>
      </c>
      <c r="I12" s="161" t="s">
        <v>23</v>
      </c>
      <c r="J12" s="157">
        <v>6</v>
      </c>
      <c r="K12" s="155">
        <v>21</v>
      </c>
      <c r="L12" s="161" t="s">
        <v>23</v>
      </c>
      <c r="M12" s="157">
        <v>18</v>
      </c>
      <c r="N12" s="158">
        <f t="shared" si="0"/>
        <v>59</v>
      </c>
      <c r="O12" s="159">
        <f t="shared" si="1"/>
        <v>45</v>
      </c>
      <c r="P12" s="160">
        <f t="shared" si="2"/>
        <v>2</v>
      </c>
      <c r="Q12" s="161">
        <f t="shared" si="3"/>
        <v>1</v>
      </c>
      <c r="R12" s="165">
        <f t="shared" si="4"/>
        <v>1</v>
      </c>
      <c r="S12" s="163">
        <f t="shared" si="4"/>
        <v>0</v>
      </c>
      <c r="T12" s="164"/>
    </row>
    <row r="13" spans="2:20" ht="30" customHeight="1">
      <c r="B13" s="152" t="s">
        <v>19</v>
      </c>
      <c r="C13" s="153" t="s">
        <v>133</v>
      </c>
      <c r="D13" s="153" t="s">
        <v>120</v>
      </c>
      <c r="E13" s="155">
        <v>21</v>
      </c>
      <c r="F13" s="161" t="s">
        <v>23</v>
      </c>
      <c r="G13" s="157">
        <v>9</v>
      </c>
      <c r="H13" s="155">
        <v>20</v>
      </c>
      <c r="I13" s="161" t="s">
        <v>23</v>
      </c>
      <c r="J13" s="157">
        <v>22</v>
      </c>
      <c r="K13" s="155">
        <v>21</v>
      </c>
      <c r="L13" s="161" t="s">
        <v>23</v>
      </c>
      <c r="M13" s="157">
        <v>10</v>
      </c>
      <c r="N13" s="158">
        <f t="shared" si="0"/>
        <v>62</v>
      </c>
      <c r="O13" s="159">
        <f t="shared" si="1"/>
        <v>41</v>
      </c>
      <c r="P13" s="160">
        <f t="shared" si="2"/>
        <v>2</v>
      </c>
      <c r="Q13" s="161">
        <f t="shared" si="3"/>
        <v>1</v>
      </c>
      <c r="R13" s="165">
        <f t="shared" si="4"/>
        <v>1</v>
      </c>
      <c r="S13" s="163">
        <f t="shared" si="4"/>
        <v>0</v>
      </c>
      <c r="T13" s="164"/>
    </row>
    <row r="14" spans="2:20" ht="30" customHeight="1">
      <c r="B14" s="152" t="s">
        <v>18</v>
      </c>
      <c r="C14" s="153" t="s">
        <v>126</v>
      </c>
      <c r="D14" s="153" t="s">
        <v>50</v>
      </c>
      <c r="E14" s="155">
        <v>21</v>
      </c>
      <c r="F14" s="161" t="s">
        <v>23</v>
      </c>
      <c r="G14" s="157">
        <v>12</v>
      </c>
      <c r="H14" s="155">
        <v>21</v>
      </c>
      <c r="I14" s="161" t="s">
        <v>23</v>
      </c>
      <c r="J14" s="157">
        <v>11</v>
      </c>
      <c r="K14" s="155"/>
      <c r="L14" s="161" t="s">
        <v>23</v>
      </c>
      <c r="M14" s="157"/>
      <c r="N14" s="158">
        <f t="shared" si="0"/>
        <v>42</v>
      </c>
      <c r="O14" s="159">
        <f t="shared" si="1"/>
        <v>23</v>
      </c>
      <c r="P14" s="160">
        <f t="shared" si="2"/>
        <v>2</v>
      </c>
      <c r="Q14" s="161">
        <f t="shared" si="3"/>
        <v>0</v>
      </c>
      <c r="R14" s="165">
        <f t="shared" si="4"/>
        <v>1</v>
      </c>
      <c r="S14" s="163">
        <f t="shared" si="4"/>
        <v>0</v>
      </c>
      <c r="T14" s="164"/>
    </row>
    <row r="15" spans="2:20" ht="30" customHeight="1">
      <c r="B15" s="152" t="s">
        <v>24</v>
      </c>
      <c r="C15" s="153" t="s">
        <v>134</v>
      </c>
      <c r="D15" s="153" t="s">
        <v>49</v>
      </c>
      <c r="E15" s="155">
        <v>21</v>
      </c>
      <c r="F15" s="161" t="s">
        <v>23</v>
      </c>
      <c r="G15" s="157">
        <v>19</v>
      </c>
      <c r="H15" s="155">
        <v>21</v>
      </c>
      <c r="I15" s="161" t="s">
        <v>23</v>
      </c>
      <c r="J15" s="157">
        <v>15</v>
      </c>
      <c r="K15" s="155"/>
      <c r="L15" s="161" t="s">
        <v>23</v>
      </c>
      <c r="M15" s="157"/>
      <c r="N15" s="158">
        <f>E15+H15+K15</f>
        <v>42</v>
      </c>
      <c r="O15" s="159">
        <f>G15+J15+M15</f>
        <v>34</v>
      </c>
      <c r="P15" s="160">
        <f>IF(E15&gt;G15,1,0)+IF(H15&gt;J15,1,0)+IF(K15&gt;M15,1,0)</f>
        <v>2</v>
      </c>
      <c r="Q15" s="161">
        <f>IF(E15&lt;G15,1,0)+IF(H15&lt;J15,1,0)+IF(K15&lt;M15,1,0)</f>
        <v>0</v>
      </c>
      <c r="R15" s="165">
        <f>IF(P15=2,1,0)</f>
        <v>1</v>
      </c>
      <c r="S15" s="163">
        <f>IF(Q15=2,1,0)</f>
        <v>0</v>
      </c>
      <c r="T15" s="164"/>
    </row>
    <row r="16" spans="2:20" ht="30" customHeight="1">
      <c r="B16" s="152" t="s">
        <v>17</v>
      </c>
      <c r="C16" s="153" t="s">
        <v>135</v>
      </c>
      <c r="D16" s="153" t="s">
        <v>68</v>
      </c>
      <c r="E16" s="155">
        <v>21</v>
      </c>
      <c r="F16" s="161" t="s">
        <v>23</v>
      </c>
      <c r="G16" s="157">
        <v>10</v>
      </c>
      <c r="H16" s="155">
        <v>21</v>
      </c>
      <c r="I16" s="161" t="s">
        <v>23</v>
      </c>
      <c r="J16" s="157">
        <v>6</v>
      </c>
      <c r="K16" s="155"/>
      <c r="L16" s="161" t="s">
        <v>23</v>
      </c>
      <c r="M16" s="157"/>
      <c r="N16" s="158">
        <f>E16+H16+K16</f>
        <v>42</v>
      </c>
      <c r="O16" s="159">
        <f>G16+J16+M16</f>
        <v>16</v>
      </c>
      <c r="P16" s="160">
        <f>IF(E16&gt;G16,1,0)+IF(H16&gt;J16,1,0)+IF(K16&gt;M16,1,0)</f>
        <v>2</v>
      </c>
      <c r="Q16" s="161">
        <f>IF(E16&lt;G16,1,0)+IF(H16&lt;J16,1,0)+IF(K16&lt;M16,1,0)</f>
        <v>0</v>
      </c>
      <c r="R16" s="165">
        <f>IF(P16=2,1,0)</f>
        <v>1</v>
      </c>
      <c r="S16" s="163">
        <f>IF(Q16=2,1,0)</f>
        <v>0</v>
      </c>
      <c r="T16" s="164"/>
    </row>
    <row r="17" spans="2:20" ht="30" customHeight="1" thickBot="1">
      <c r="B17" s="166"/>
      <c r="C17" s="167"/>
      <c r="D17" s="167"/>
      <c r="E17" s="168"/>
      <c r="F17" s="169" t="s">
        <v>23</v>
      </c>
      <c r="G17" s="170"/>
      <c r="H17" s="168"/>
      <c r="I17" s="169" t="s">
        <v>23</v>
      </c>
      <c r="J17" s="170"/>
      <c r="K17" s="168"/>
      <c r="L17" s="169" t="s">
        <v>23</v>
      </c>
      <c r="M17" s="170"/>
      <c r="N17" s="171">
        <f t="shared" si="0"/>
        <v>0</v>
      </c>
      <c r="O17" s="172">
        <f t="shared" si="1"/>
        <v>0</v>
      </c>
      <c r="P17" s="173">
        <f t="shared" si="2"/>
        <v>0</v>
      </c>
      <c r="Q17" s="169">
        <f t="shared" si="3"/>
        <v>0</v>
      </c>
      <c r="R17" s="174">
        <f t="shared" si="4"/>
        <v>0</v>
      </c>
      <c r="S17" s="175">
        <f t="shared" si="4"/>
        <v>0</v>
      </c>
      <c r="T17" s="176"/>
    </row>
    <row r="18" spans="2:20" ht="34.5" customHeight="1" thickBot="1">
      <c r="B18" s="177" t="s">
        <v>7</v>
      </c>
      <c r="C18" s="243" t="str">
        <f>IF(R18&gt;S18,D4,IF(S18&gt;R18,D5,"remíza"))</f>
        <v>TJ SPARTAK CHRÁST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178">
        <f aca="true" t="shared" si="5" ref="N18:S18">SUM(N9:N17)</f>
        <v>332</v>
      </c>
      <c r="O18" s="179">
        <f t="shared" si="5"/>
        <v>218</v>
      </c>
      <c r="P18" s="178">
        <f t="shared" si="5"/>
        <v>14</v>
      </c>
      <c r="Q18" s="180">
        <f t="shared" si="5"/>
        <v>2</v>
      </c>
      <c r="R18" s="178">
        <f t="shared" si="5"/>
        <v>7</v>
      </c>
      <c r="S18" s="179">
        <f t="shared" si="5"/>
        <v>0</v>
      </c>
      <c r="T18" s="181"/>
    </row>
    <row r="19" spans="2:20" ht="15">
      <c r="B19" s="182"/>
      <c r="C19" s="183"/>
      <c r="D19" s="183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184" t="s">
        <v>8</v>
      </c>
    </row>
    <row r="20" spans="2:20" ht="12.75">
      <c r="B20" s="55" t="s">
        <v>9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</row>
    <row r="21" spans="2:20" ht="12.75"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</row>
    <row r="22" spans="2:20" ht="19.5" customHeight="1">
      <c r="B22" s="31" t="s">
        <v>10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</row>
    <row r="23" spans="2:20" ht="19.5" customHeight="1">
      <c r="B23" s="32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</row>
    <row r="24" spans="2:20" ht="12.75"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</row>
    <row r="25" spans="2:21" ht="12.75">
      <c r="B25" s="33" t="s">
        <v>11</v>
      </c>
      <c r="C25" s="183"/>
      <c r="D25" s="187"/>
      <c r="E25" s="33" t="s">
        <v>12</v>
      </c>
      <c r="F25" s="33"/>
      <c r="G25" s="33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8"/>
    </row>
    <row r="26" spans="2:21" ht="12.75">
      <c r="B26" s="189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</row>
    <row r="27" spans="2:21" ht="12.75">
      <c r="B27" s="189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</row>
    <row r="28" spans="2:21" ht="12.75">
      <c r="B28" s="189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</row>
    <row r="29" spans="2:21" ht="12.75">
      <c r="B29" s="3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</row>
    <row r="30" spans="2:21" ht="12.75">
      <c r="B30" s="189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</row>
  </sheetData>
  <sheetProtection password="CC26" sheet="1" objects="1" scenario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 scale="9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7" t="s">
        <v>78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</row>
    <row r="3" spans="2:20" ht="19.5" customHeight="1" thickBot="1">
      <c r="B3" s="5" t="s">
        <v>0</v>
      </c>
      <c r="C3" s="46"/>
      <c r="D3" s="218" t="s">
        <v>98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20"/>
      <c r="Q3" s="221" t="s">
        <v>48</v>
      </c>
      <c r="R3" s="222"/>
      <c r="S3" s="218" t="s">
        <v>99</v>
      </c>
      <c r="T3" s="223"/>
    </row>
    <row r="4" spans="2:20" ht="19.5" customHeight="1" thickTop="1">
      <c r="B4" s="6" t="s">
        <v>2</v>
      </c>
      <c r="C4" s="7"/>
      <c r="D4" s="224" t="s">
        <v>30</v>
      </c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6"/>
      <c r="Q4" s="227" t="s">
        <v>13</v>
      </c>
      <c r="R4" s="228"/>
      <c r="S4" s="229" t="s">
        <v>124</v>
      </c>
      <c r="T4" s="230"/>
    </row>
    <row r="5" spans="2:20" ht="19.5" customHeight="1">
      <c r="B5" s="6" t="s">
        <v>3</v>
      </c>
      <c r="C5" s="47"/>
      <c r="D5" s="202" t="s">
        <v>88</v>
      </c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4"/>
      <c r="Q5" s="205" t="s">
        <v>1</v>
      </c>
      <c r="R5" s="206"/>
      <c r="S5" s="118" t="s">
        <v>166</v>
      </c>
      <c r="T5" s="119"/>
    </row>
    <row r="6" spans="2:20" ht="19.5" customHeight="1" thickBot="1">
      <c r="B6" s="8" t="s">
        <v>4</v>
      </c>
      <c r="C6" s="9"/>
      <c r="D6" s="209" t="s">
        <v>163</v>
      </c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1"/>
      <c r="Q6" s="48"/>
      <c r="R6" s="49"/>
      <c r="S6" s="91" t="s">
        <v>27</v>
      </c>
      <c r="T6" s="38" t="s">
        <v>26</v>
      </c>
    </row>
    <row r="7" spans="2:20" ht="24.75" customHeight="1">
      <c r="B7" s="10"/>
      <c r="C7" s="11" t="str">
        <f>D4</f>
        <v>SK Jupiter A</v>
      </c>
      <c r="D7" s="11" t="str">
        <f>D5</f>
        <v>TJ Slovan Karlovy Vary</v>
      </c>
      <c r="E7" s="212" t="s">
        <v>5</v>
      </c>
      <c r="F7" s="213"/>
      <c r="G7" s="213"/>
      <c r="H7" s="213"/>
      <c r="I7" s="213"/>
      <c r="J7" s="213"/>
      <c r="K7" s="213"/>
      <c r="L7" s="213"/>
      <c r="M7" s="214"/>
      <c r="N7" s="215" t="s">
        <v>14</v>
      </c>
      <c r="O7" s="216"/>
      <c r="P7" s="215" t="s">
        <v>15</v>
      </c>
      <c r="Q7" s="216"/>
      <c r="R7" s="215" t="s">
        <v>16</v>
      </c>
      <c r="S7" s="216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224</v>
      </c>
      <c r="D9" s="44" t="s">
        <v>167</v>
      </c>
      <c r="E9" s="39">
        <v>21</v>
      </c>
      <c r="F9" s="20" t="s">
        <v>23</v>
      </c>
      <c r="G9" s="40">
        <v>8</v>
      </c>
      <c r="H9" s="39">
        <v>21</v>
      </c>
      <c r="I9" s="20" t="s">
        <v>23</v>
      </c>
      <c r="J9" s="40">
        <v>11</v>
      </c>
      <c r="K9" s="39"/>
      <c r="L9" s="20" t="s">
        <v>23</v>
      </c>
      <c r="M9" s="40"/>
      <c r="N9" s="22">
        <f aca="true" t="shared" si="0" ref="N9:N17">E9+H9+K9</f>
        <v>42</v>
      </c>
      <c r="O9" s="23">
        <f aca="true" t="shared" si="1" ref="O9:O17">G9+J9+M9</f>
        <v>19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168</v>
      </c>
      <c r="D10" s="43" t="s">
        <v>169</v>
      </c>
      <c r="E10" s="39">
        <v>14</v>
      </c>
      <c r="F10" s="19" t="s">
        <v>23</v>
      </c>
      <c r="G10" s="40">
        <v>21</v>
      </c>
      <c r="H10" s="39">
        <v>21</v>
      </c>
      <c r="I10" s="19" t="s">
        <v>23</v>
      </c>
      <c r="J10" s="40">
        <v>11</v>
      </c>
      <c r="K10" s="39">
        <v>21</v>
      </c>
      <c r="L10" s="19" t="s">
        <v>23</v>
      </c>
      <c r="M10" s="40">
        <v>16</v>
      </c>
      <c r="N10" s="22">
        <f t="shared" si="0"/>
        <v>56</v>
      </c>
      <c r="O10" s="23">
        <f t="shared" si="1"/>
        <v>48</v>
      </c>
      <c r="P10" s="24">
        <f t="shared" si="2"/>
        <v>2</v>
      </c>
      <c r="Q10" s="19">
        <f t="shared" si="3"/>
        <v>1</v>
      </c>
      <c r="R10" s="36">
        <f aca="true" t="shared" si="4" ref="R10:S17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170</v>
      </c>
      <c r="D11" s="43" t="s">
        <v>171</v>
      </c>
      <c r="E11" s="39">
        <v>21</v>
      </c>
      <c r="F11" s="19" t="s">
        <v>23</v>
      </c>
      <c r="G11" s="40">
        <v>17</v>
      </c>
      <c r="H11" s="39">
        <v>20</v>
      </c>
      <c r="I11" s="19" t="s">
        <v>23</v>
      </c>
      <c r="J11" s="40">
        <v>22</v>
      </c>
      <c r="K11" s="39">
        <v>17</v>
      </c>
      <c r="L11" s="19" t="s">
        <v>23</v>
      </c>
      <c r="M11" s="40">
        <v>21</v>
      </c>
      <c r="N11" s="22">
        <f t="shared" si="0"/>
        <v>58</v>
      </c>
      <c r="O11" s="23">
        <f t="shared" si="1"/>
        <v>60</v>
      </c>
      <c r="P11" s="24">
        <f t="shared" si="2"/>
        <v>1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/>
    </row>
    <row r="12" spans="2:20" ht="30" customHeight="1">
      <c r="B12" s="18" t="s">
        <v>20</v>
      </c>
      <c r="C12" s="43" t="s">
        <v>172</v>
      </c>
      <c r="D12" s="43" t="s">
        <v>173</v>
      </c>
      <c r="E12" s="39">
        <v>21</v>
      </c>
      <c r="F12" s="19" t="s">
        <v>23</v>
      </c>
      <c r="G12" s="40">
        <v>9</v>
      </c>
      <c r="H12" s="39">
        <v>21</v>
      </c>
      <c r="I12" s="19" t="s">
        <v>23</v>
      </c>
      <c r="J12" s="40">
        <v>19</v>
      </c>
      <c r="K12" s="39"/>
      <c r="L12" s="19" t="s">
        <v>23</v>
      </c>
      <c r="M12" s="40"/>
      <c r="N12" s="22">
        <f t="shared" si="0"/>
        <v>42</v>
      </c>
      <c r="O12" s="23">
        <f t="shared" si="1"/>
        <v>28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174</v>
      </c>
      <c r="D13" s="43" t="s">
        <v>175</v>
      </c>
      <c r="E13" s="39">
        <v>21</v>
      </c>
      <c r="F13" s="19" t="s">
        <v>23</v>
      </c>
      <c r="G13" s="40">
        <v>14</v>
      </c>
      <c r="H13" s="39">
        <v>21</v>
      </c>
      <c r="I13" s="19" t="s">
        <v>23</v>
      </c>
      <c r="J13" s="40">
        <v>18</v>
      </c>
      <c r="K13" s="39"/>
      <c r="L13" s="19" t="s">
        <v>23</v>
      </c>
      <c r="M13" s="40"/>
      <c r="N13" s="22">
        <f t="shared" si="0"/>
        <v>42</v>
      </c>
      <c r="O13" s="23">
        <f t="shared" si="1"/>
        <v>32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18</v>
      </c>
      <c r="C14" s="43" t="s">
        <v>176</v>
      </c>
      <c r="D14" s="43" t="s">
        <v>177</v>
      </c>
      <c r="E14" s="39">
        <v>17</v>
      </c>
      <c r="F14" s="19" t="s">
        <v>23</v>
      </c>
      <c r="G14" s="40">
        <v>21</v>
      </c>
      <c r="H14" s="39">
        <v>21</v>
      </c>
      <c r="I14" s="19" t="s">
        <v>23</v>
      </c>
      <c r="J14" s="40">
        <v>17</v>
      </c>
      <c r="K14" s="39">
        <v>22</v>
      </c>
      <c r="L14" s="19" t="s">
        <v>23</v>
      </c>
      <c r="M14" s="40">
        <v>20</v>
      </c>
      <c r="N14" s="22">
        <f t="shared" si="0"/>
        <v>60</v>
      </c>
      <c r="O14" s="23">
        <f t="shared" si="1"/>
        <v>58</v>
      </c>
      <c r="P14" s="24">
        <f t="shared" si="2"/>
        <v>2</v>
      </c>
      <c r="Q14" s="19">
        <f t="shared" si="3"/>
        <v>1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24</v>
      </c>
      <c r="C15" s="43" t="s">
        <v>81</v>
      </c>
      <c r="D15" s="43" t="s">
        <v>178</v>
      </c>
      <c r="E15" s="39">
        <v>16</v>
      </c>
      <c r="F15" s="19" t="s">
        <v>23</v>
      </c>
      <c r="G15" s="40">
        <v>21</v>
      </c>
      <c r="H15" s="39">
        <v>9</v>
      </c>
      <c r="I15" s="19" t="s">
        <v>23</v>
      </c>
      <c r="J15" s="40">
        <v>21</v>
      </c>
      <c r="K15" s="39"/>
      <c r="L15" s="19" t="s">
        <v>23</v>
      </c>
      <c r="M15" s="40"/>
      <c r="N15" s="22">
        <f>E15+H15+K15</f>
        <v>25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>
      <c r="B16" s="18" t="s">
        <v>17</v>
      </c>
      <c r="C16" s="43" t="s">
        <v>80</v>
      </c>
      <c r="D16" s="43" t="s">
        <v>179</v>
      </c>
      <c r="E16" s="39">
        <v>21</v>
      </c>
      <c r="F16" s="19" t="s">
        <v>23</v>
      </c>
      <c r="G16" s="40">
        <v>15</v>
      </c>
      <c r="H16" s="39">
        <v>21</v>
      </c>
      <c r="I16" s="19" t="s">
        <v>23</v>
      </c>
      <c r="J16" s="40">
        <v>13</v>
      </c>
      <c r="K16" s="39"/>
      <c r="L16" s="19" t="s">
        <v>23</v>
      </c>
      <c r="M16" s="40"/>
      <c r="N16" s="22">
        <f>E16+H16+K16</f>
        <v>42</v>
      </c>
      <c r="O16" s="23">
        <f>G16+J16+M16</f>
        <v>28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20"/>
      <c r="C17" s="121"/>
      <c r="D17" s="121"/>
      <c r="E17" s="122"/>
      <c r="F17" s="123" t="s">
        <v>23</v>
      </c>
      <c r="G17" s="124"/>
      <c r="H17" s="122"/>
      <c r="I17" s="123" t="s">
        <v>23</v>
      </c>
      <c r="J17" s="124"/>
      <c r="K17" s="122"/>
      <c r="L17" s="123" t="s">
        <v>23</v>
      </c>
      <c r="M17" s="124"/>
      <c r="N17" s="125">
        <f t="shared" si="0"/>
        <v>0</v>
      </c>
      <c r="O17" s="126">
        <f t="shared" si="1"/>
        <v>0</v>
      </c>
      <c r="P17" s="127">
        <f t="shared" si="2"/>
        <v>0</v>
      </c>
      <c r="Q17" s="123">
        <f t="shared" si="3"/>
        <v>0</v>
      </c>
      <c r="R17" s="128">
        <f t="shared" si="4"/>
        <v>0</v>
      </c>
      <c r="S17" s="129">
        <f t="shared" si="4"/>
        <v>0</v>
      </c>
      <c r="T17" s="130"/>
    </row>
    <row r="18" spans="2:20" ht="34.5" customHeight="1" thickBot="1">
      <c r="B18" s="25" t="s">
        <v>7</v>
      </c>
      <c r="C18" s="200" t="str">
        <f>IF(R18&gt;S18,D4,IF(S18&gt;R18,D5,"remíza"))</f>
        <v>SK Jupiter A</v>
      </c>
      <c r="D18" s="200"/>
      <c r="E18" s="200"/>
      <c r="F18" s="200"/>
      <c r="G18" s="200"/>
      <c r="H18" s="200"/>
      <c r="I18" s="200"/>
      <c r="J18" s="200"/>
      <c r="K18" s="200"/>
      <c r="L18" s="200"/>
      <c r="M18" s="201"/>
      <c r="N18" s="26">
        <f aca="true" t="shared" si="5" ref="N18:S18">SUM(N9:N17)</f>
        <v>367</v>
      </c>
      <c r="O18" s="27">
        <f t="shared" si="5"/>
        <v>315</v>
      </c>
      <c r="P18" s="26">
        <f t="shared" si="5"/>
        <v>13</v>
      </c>
      <c r="Q18" s="28">
        <f t="shared" si="5"/>
        <v>6</v>
      </c>
      <c r="R18" s="26">
        <f t="shared" si="5"/>
        <v>6</v>
      </c>
      <c r="S18" s="27">
        <f t="shared" si="5"/>
        <v>2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5">
    <mergeCell ref="C18:M18"/>
    <mergeCell ref="D5:P5"/>
    <mergeCell ref="Q5:R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7" t="s">
        <v>78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</row>
    <row r="3" spans="2:20" ht="19.5" customHeight="1" thickBot="1">
      <c r="B3" s="5" t="s">
        <v>0</v>
      </c>
      <c r="C3" s="46"/>
      <c r="D3" s="218" t="s">
        <v>150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20"/>
      <c r="Q3" s="221" t="s">
        <v>48</v>
      </c>
      <c r="R3" s="222"/>
      <c r="S3" s="218" t="s">
        <v>99</v>
      </c>
      <c r="T3" s="223"/>
    </row>
    <row r="4" spans="2:20" ht="19.5" customHeight="1" thickTop="1">
      <c r="B4" s="6" t="s">
        <v>2</v>
      </c>
      <c r="C4" s="7"/>
      <c r="D4" s="224" t="s">
        <v>88</v>
      </c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6"/>
      <c r="Q4" s="227" t="s">
        <v>13</v>
      </c>
      <c r="R4" s="228"/>
      <c r="S4" s="229" t="s">
        <v>332</v>
      </c>
      <c r="T4" s="230"/>
    </row>
    <row r="5" spans="2:20" ht="19.5" customHeight="1">
      <c r="B5" s="6" t="s">
        <v>3</v>
      </c>
      <c r="C5" s="47"/>
      <c r="D5" s="202" t="s">
        <v>72</v>
      </c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4"/>
      <c r="Q5" s="205" t="s">
        <v>1</v>
      </c>
      <c r="R5" s="206"/>
      <c r="S5" s="207" t="s">
        <v>371</v>
      </c>
      <c r="T5" s="208"/>
    </row>
    <row r="6" spans="2:20" ht="19.5" customHeight="1" thickBot="1">
      <c r="B6" s="8" t="s">
        <v>4</v>
      </c>
      <c r="C6" s="9"/>
      <c r="D6" s="209" t="s">
        <v>372</v>
      </c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1"/>
      <c r="Q6" s="48"/>
      <c r="R6" s="49"/>
      <c r="S6" s="91" t="s">
        <v>38</v>
      </c>
      <c r="T6" s="38" t="s">
        <v>26</v>
      </c>
    </row>
    <row r="7" spans="2:20" ht="24.75" customHeight="1">
      <c r="B7" s="10"/>
      <c r="C7" s="11" t="str">
        <f>D4</f>
        <v>TJ Slovan Karlovy Vary</v>
      </c>
      <c r="D7" s="11" t="str">
        <f>D5</f>
        <v>TJ SPARTAK CHRÁST</v>
      </c>
      <c r="E7" s="212" t="s">
        <v>5</v>
      </c>
      <c r="F7" s="213"/>
      <c r="G7" s="213"/>
      <c r="H7" s="213"/>
      <c r="I7" s="213"/>
      <c r="J7" s="213"/>
      <c r="K7" s="213"/>
      <c r="L7" s="213"/>
      <c r="M7" s="214"/>
      <c r="N7" s="215" t="s">
        <v>14</v>
      </c>
      <c r="O7" s="216"/>
      <c r="P7" s="215" t="s">
        <v>15</v>
      </c>
      <c r="Q7" s="216"/>
      <c r="R7" s="215" t="s">
        <v>16</v>
      </c>
      <c r="S7" s="216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373</v>
      </c>
      <c r="D9" s="44" t="s">
        <v>399</v>
      </c>
      <c r="E9" s="39">
        <v>14</v>
      </c>
      <c r="F9" s="20" t="s">
        <v>23</v>
      </c>
      <c r="G9" s="40">
        <v>21</v>
      </c>
      <c r="H9" s="39">
        <v>15</v>
      </c>
      <c r="I9" s="20" t="s">
        <v>23</v>
      </c>
      <c r="J9" s="40">
        <v>21</v>
      </c>
      <c r="K9" s="39"/>
      <c r="L9" s="20" t="s">
        <v>23</v>
      </c>
      <c r="M9" s="40"/>
      <c r="N9" s="22">
        <f aca="true" t="shared" si="0" ref="N9:N17">E9+H9+K9</f>
        <v>29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5">
        <f>IF(P9=2,1,0)</f>
        <v>0</v>
      </c>
      <c r="S9" s="21">
        <f>IF(Q9=2,1,0)</f>
        <v>1</v>
      </c>
      <c r="T9" s="45"/>
    </row>
    <row r="10" spans="2:20" ht="30" customHeight="1">
      <c r="B10" s="18" t="s">
        <v>22</v>
      </c>
      <c r="C10" s="43" t="s">
        <v>375</v>
      </c>
      <c r="D10" s="43" t="s">
        <v>392</v>
      </c>
      <c r="E10" s="39">
        <v>16</v>
      </c>
      <c r="F10" s="19" t="s">
        <v>23</v>
      </c>
      <c r="G10" s="40">
        <v>21</v>
      </c>
      <c r="H10" s="39">
        <v>15</v>
      </c>
      <c r="I10" s="19" t="s">
        <v>23</v>
      </c>
      <c r="J10" s="40">
        <v>21</v>
      </c>
      <c r="K10" s="39"/>
      <c r="L10" s="19" t="s">
        <v>23</v>
      </c>
      <c r="M10" s="40"/>
      <c r="N10" s="22">
        <f t="shared" si="0"/>
        <v>31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6">
        <f aca="true" t="shared" si="4" ref="R10:S17">IF(P10=2,1,0)</f>
        <v>0</v>
      </c>
      <c r="S10" s="21">
        <f t="shared" si="4"/>
        <v>1</v>
      </c>
      <c r="T10" s="45"/>
    </row>
    <row r="11" spans="2:20" ht="30" customHeight="1">
      <c r="B11" s="18" t="s">
        <v>21</v>
      </c>
      <c r="C11" s="43" t="s">
        <v>393</v>
      </c>
      <c r="D11" s="43" t="s">
        <v>29</v>
      </c>
      <c r="E11" s="39">
        <v>21</v>
      </c>
      <c r="F11" s="19" t="s">
        <v>23</v>
      </c>
      <c r="G11" s="40">
        <v>0</v>
      </c>
      <c r="H11" s="39">
        <v>21</v>
      </c>
      <c r="I11" s="19" t="s">
        <v>23</v>
      </c>
      <c r="J11" s="40">
        <v>0</v>
      </c>
      <c r="K11" s="39"/>
      <c r="L11" s="19" t="s">
        <v>23</v>
      </c>
      <c r="M11" s="40"/>
      <c r="N11" s="22">
        <f t="shared" si="0"/>
        <v>42</v>
      </c>
      <c r="O11" s="23">
        <f t="shared" si="1"/>
        <v>0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379</v>
      </c>
      <c r="D12" s="43" t="s">
        <v>394</v>
      </c>
      <c r="E12" s="39">
        <v>9</v>
      </c>
      <c r="F12" s="19" t="s">
        <v>23</v>
      </c>
      <c r="G12" s="40">
        <v>21</v>
      </c>
      <c r="H12" s="39">
        <v>10</v>
      </c>
      <c r="I12" s="19" t="s">
        <v>23</v>
      </c>
      <c r="J12" s="40">
        <v>21</v>
      </c>
      <c r="K12" s="39"/>
      <c r="L12" s="19" t="s">
        <v>23</v>
      </c>
      <c r="M12" s="40"/>
      <c r="N12" s="22">
        <f t="shared" si="0"/>
        <v>19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/>
    </row>
    <row r="13" spans="2:20" ht="30" customHeight="1">
      <c r="B13" s="18" t="s">
        <v>19</v>
      </c>
      <c r="C13" s="43" t="s">
        <v>395</v>
      </c>
      <c r="D13" s="43" t="s">
        <v>297</v>
      </c>
      <c r="E13" s="39">
        <v>15</v>
      </c>
      <c r="F13" s="19" t="s">
        <v>23</v>
      </c>
      <c r="G13" s="40">
        <v>21</v>
      </c>
      <c r="H13" s="39">
        <v>19</v>
      </c>
      <c r="I13" s="19" t="s">
        <v>23</v>
      </c>
      <c r="J13" s="40">
        <v>21</v>
      </c>
      <c r="K13" s="39"/>
      <c r="L13" s="19" t="s">
        <v>23</v>
      </c>
      <c r="M13" s="40"/>
      <c r="N13" s="22">
        <f t="shared" si="0"/>
        <v>34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/>
    </row>
    <row r="14" spans="2:20" ht="30" customHeight="1">
      <c r="B14" s="18" t="s">
        <v>18</v>
      </c>
      <c r="C14" s="43" t="s">
        <v>160</v>
      </c>
      <c r="D14" s="43" t="s">
        <v>396</v>
      </c>
      <c r="E14" s="39">
        <v>14</v>
      </c>
      <c r="F14" s="19" t="s">
        <v>23</v>
      </c>
      <c r="G14" s="40">
        <v>21</v>
      </c>
      <c r="H14" s="39">
        <v>8</v>
      </c>
      <c r="I14" s="19" t="s">
        <v>23</v>
      </c>
      <c r="J14" s="40">
        <v>21</v>
      </c>
      <c r="K14" s="39"/>
      <c r="L14" s="19" t="s">
        <v>23</v>
      </c>
      <c r="M14" s="40"/>
      <c r="N14" s="22">
        <f t="shared" si="0"/>
        <v>22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/>
    </row>
    <row r="15" spans="2:20" ht="30" customHeight="1">
      <c r="B15" s="18" t="s">
        <v>24</v>
      </c>
      <c r="C15" s="43" t="s">
        <v>397</v>
      </c>
      <c r="D15" s="43" t="s">
        <v>398</v>
      </c>
      <c r="E15" s="39">
        <v>21</v>
      </c>
      <c r="F15" s="19" t="s">
        <v>23</v>
      </c>
      <c r="G15" s="40">
        <v>12</v>
      </c>
      <c r="H15" s="39">
        <v>21</v>
      </c>
      <c r="I15" s="19" t="s">
        <v>23</v>
      </c>
      <c r="J15" s="40">
        <v>9</v>
      </c>
      <c r="K15" s="39"/>
      <c r="L15" s="19" t="s">
        <v>23</v>
      </c>
      <c r="M15" s="40"/>
      <c r="N15" s="22">
        <f>E15+H15+K15</f>
        <v>42</v>
      </c>
      <c r="O15" s="23">
        <f>G15+J15+M15</f>
        <v>21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45"/>
    </row>
    <row r="16" spans="2:20" ht="30" customHeight="1">
      <c r="B16" s="18" t="s">
        <v>17</v>
      </c>
      <c r="C16" s="43" t="s">
        <v>162</v>
      </c>
      <c r="D16" s="43" t="s">
        <v>135</v>
      </c>
      <c r="E16" s="39">
        <v>23</v>
      </c>
      <c r="F16" s="19" t="s">
        <v>23</v>
      </c>
      <c r="G16" s="40">
        <v>21</v>
      </c>
      <c r="H16" s="39">
        <v>18</v>
      </c>
      <c r="I16" s="19" t="s">
        <v>23</v>
      </c>
      <c r="J16" s="40">
        <v>21</v>
      </c>
      <c r="K16" s="39">
        <v>15</v>
      </c>
      <c r="L16" s="19" t="s">
        <v>23</v>
      </c>
      <c r="M16" s="40">
        <v>21</v>
      </c>
      <c r="N16" s="22">
        <f>E16+H16+K16</f>
        <v>56</v>
      </c>
      <c r="O16" s="23">
        <f>G16+J16+M16</f>
        <v>63</v>
      </c>
      <c r="P16" s="24">
        <f>IF(E16&gt;G16,1,0)+IF(H16&gt;J16,1,0)+IF(K16&gt;M16,1,0)</f>
        <v>1</v>
      </c>
      <c r="Q16" s="19">
        <f>IF(E16&lt;G16,1,0)+IF(H16&lt;J16,1,0)+IF(K16&lt;M16,1,0)</f>
        <v>2</v>
      </c>
      <c r="R16" s="36">
        <f>IF(P16=2,1,0)</f>
        <v>0</v>
      </c>
      <c r="S16" s="21">
        <f>IF(Q16=2,1,0)</f>
        <v>1</v>
      </c>
      <c r="T16" s="45"/>
    </row>
    <row r="17" spans="2:20" ht="30" customHeight="1" thickBot="1">
      <c r="B17" s="246"/>
      <c r="C17" s="247"/>
      <c r="D17" s="247"/>
      <c r="E17" s="248"/>
      <c r="F17" s="249" t="s">
        <v>23</v>
      </c>
      <c r="G17" s="250"/>
      <c r="H17" s="248"/>
      <c r="I17" s="249" t="s">
        <v>23</v>
      </c>
      <c r="J17" s="250"/>
      <c r="K17" s="248"/>
      <c r="L17" s="249" t="s">
        <v>23</v>
      </c>
      <c r="M17" s="250"/>
      <c r="N17" s="251">
        <f t="shared" si="0"/>
        <v>0</v>
      </c>
      <c r="O17" s="252">
        <f t="shared" si="1"/>
        <v>0</v>
      </c>
      <c r="P17" s="253">
        <f t="shared" si="2"/>
        <v>0</v>
      </c>
      <c r="Q17" s="249">
        <f t="shared" si="3"/>
        <v>0</v>
      </c>
      <c r="R17" s="254">
        <f t="shared" si="4"/>
        <v>0</v>
      </c>
      <c r="S17" s="255">
        <f t="shared" si="4"/>
        <v>0</v>
      </c>
      <c r="T17" s="256"/>
    </row>
    <row r="18" spans="2:20" ht="34.5" customHeight="1" thickBot="1">
      <c r="B18" s="257" t="s">
        <v>7</v>
      </c>
      <c r="C18" s="258" t="str">
        <f>IF(R18&gt;S18,D4,IF(S18&gt;R18,D5,"remíza"))</f>
        <v>TJ SPARTAK CHRÁST</v>
      </c>
      <c r="D18" s="258"/>
      <c r="E18" s="258"/>
      <c r="F18" s="258"/>
      <c r="G18" s="258"/>
      <c r="H18" s="258"/>
      <c r="I18" s="258"/>
      <c r="J18" s="258"/>
      <c r="K18" s="258"/>
      <c r="L18" s="258"/>
      <c r="M18" s="259"/>
      <c r="N18" s="26">
        <f aca="true" t="shared" si="5" ref="N18:S18">SUM(N9:N17)</f>
        <v>275</v>
      </c>
      <c r="O18" s="27">
        <f t="shared" si="5"/>
        <v>294</v>
      </c>
      <c r="P18" s="26">
        <f t="shared" si="5"/>
        <v>5</v>
      </c>
      <c r="Q18" s="28">
        <f t="shared" si="5"/>
        <v>12</v>
      </c>
      <c r="R18" s="26">
        <f t="shared" si="5"/>
        <v>2</v>
      </c>
      <c r="S18" s="27">
        <f t="shared" si="5"/>
        <v>6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 objects="1" scenarios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7" t="s">
        <v>78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</row>
    <row r="3" spans="2:20" ht="19.5" customHeight="1" thickBot="1">
      <c r="B3" s="5" t="s">
        <v>0</v>
      </c>
      <c r="C3" s="46"/>
      <c r="D3" s="218" t="s">
        <v>98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20"/>
      <c r="Q3" s="221" t="s">
        <v>48</v>
      </c>
      <c r="R3" s="222"/>
      <c r="S3" s="218" t="s">
        <v>99</v>
      </c>
      <c r="T3" s="223"/>
    </row>
    <row r="4" spans="2:20" ht="19.5" customHeight="1" thickTop="1">
      <c r="B4" s="6" t="s">
        <v>2</v>
      </c>
      <c r="C4" s="7"/>
      <c r="D4" s="224" t="s">
        <v>86</v>
      </c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6"/>
      <c r="Q4" s="227" t="s">
        <v>13</v>
      </c>
      <c r="R4" s="228"/>
      <c r="S4" s="229" t="s">
        <v>100</v>
      </c>
      <c r="T4" s="230"/>
    </row>
    <row r="5" spans="2:20" ht="19.5" customHeight="1">
      <c r="B5" s="6" t="s">
        <v>3</v>
      </c>
      <c r="C5" s="47"/>
      <c r="D5" s="202" t="s">
        <v>47</v>
      </c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4"/>
      <c r="Q5" s="205" t="s">
        <v>1</v>
      </c>
      <c r="R5" s="206"/>
      <c r="S5" s="207" t="s">
        <v>114</v>
      </c>
      <c r="T5" s="208"/>
    </row>
    <row r="6" spans="2:20" ht="19.5" customHeight="1" thickBot="1">
      <c r="B6" s="8" t="s">
        <v>4</v>
      </c>
      <c r="C6" s="9"/>
      <c r="D6" s="209" t="s">
        <v>113</v>
      </c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1"/>
      <c r="Q6" s="48"/>
      <c r="R6" s="49"/>
      <c r="S6" s="91" t="s">
        <v>27</v>
      </c>
      <c r="T6" s="38" t="s">
        <v>26</v>
      </c>
    </row>
    <row r="7" spans="2:20" ht="24.75" customHeight="1">
      <c r="B7" s="10"/>
      <c r="C7" s="11" t="str">
        <f>D4</f>
        <v>TJ Sokol Doubravka B</v>
      </c>
      <c r="D7" s="11" t="str">
        <f>D5</f>
        <v>TJ Slavoj Plzeň</v>
      </c>
      <c r="E7" s="212" t="s">
        <v>5</v>
      </c>
      <c r="F7" s="213"/>
      <c r="G7" s="213"/>
      <c r="H7" s="213"/>
      <c r="I7" s="213"/>
      <c r="J7" s="213"/>
      <c r="K7" s="213"/>
      <c r="L7" s="213"/>
      <c r="M7" s="214"/>
      <c r="N7" s="215" t="s">
        <v>14</v>
      </c>
      <c r="O7" s="216"/>
      <c r="P7" s="215" t="s">
        <v>15</v>
      </c>
      <c r="Q7" s="216"/>
      <c r="R7" s="215" t="s">
        <v>16</v>
      </c>
      <c r="S7" s="216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101</v>
      </c>
      <c r="D9" s="44" t="s">
        <v>102</v>
      </c>
      <c r="E9" s="39">
        <v>15</v>
      </c>
      <c r="F9" s="20" t="s">
        <v>23</v>
      </c>
      <c r="G9" s="40">
        <v>21</v>
      </c>
      <c r="H9" s="39">
        <v>10</v>
      </c>
      <c r="I9" s="20" t="s">
        <v>23</v>
      </c>
      <c r="J9" s="40">
        <v>21</v>
      </c>
      <c r="K9" s="39"/>
      <c r="L9" s="20" t="s">
        <v>23</v>
      </c>
      <c r="M9" s="40"/>
      <c r="N9" s="22">
        <f aca="true" t="shared" si="0" ref="N9:N17">E9+H9+K9</f>
        <v>25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5">
        <f>IF(P9=2,1,0)</f>
        <v>0</v>
      </c>
      <c r="S9" s="21">
        <f>IF(Q9=2,1,0)</f>
        <v>1</v>
      </c>
      <c r="T9" s="45"/>
    </row>
    <row r="10" spans="2:20" ht="30" customHeight="1">
      <c r="B10" s="18" t="s">
        <v>22</v>
      </c>
      <c r="C10" s="43" t="s">
        <v>103</v>
      </c>
      <c r="D10" s="43" t="s">
        <v>104</v>
      </c>
      <c r="E10" s="39">
        <v>21</v>
      </c>
      <c r="F10" s="19" t="s">
        <v>23</v>
      </c>
      <c r="G10" s="40">
        <v>14</v>
      </c>
      <c r="H10" s="39">
        <v>21</v>
      </c>
      <c r="I10" s="19" t="s">
        <v>23</v>
      </c>
      <c r="J10" s="40">
        <v>17</v>
      </c>
      <c r="K10" s="39"/>
      <c r="L10" s="19" t="s">
        <v>23</v>
      </c>
      <c r="M10" s="40"/>
      <c r="N10" s="22">
        <f t="shared" si="0"/>
        <v>42</v>
      </c>
      <c r="O10" s="23">
        <f t="shared" si="1"/>
        <v>31</v>
      </c>
      <c r="P10" s="24">
        <f t="shared" si="2"/>
        <v>2</v>
      </c>
      <c r="Q10" s="19">
        <f t="shared" si="3"/>
        <v>0</v>
      </c>
      <c r="R10" s="36">
        <f aca="true" t="shared" si="4" ref="R10:S17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29</v>
      </c>
      <c r="D11" s="43" t="s">
        <v>105</v>
      </c>
      <c r="E11" s="39">
        <v>0</v>
      </c>
      <c r="F11" s="19" t="s">
        <v>23</v>
      </c>
      <c r="G11" s="40">
        <v>21</v>
      </c>
      <c r="H11" s="39">
        <v>0</v>
      </c>
      <c r="I11" s="19" t="s">
        <v>23</v>
      </c>
      <c r="J11" s="40">
        <v>21</v>
      </c>
      <c r="K11" s="39"/>
      <c r="L11" s="19" t="s">
        <v>23</v>
      </c>
      <c r="M11" s="40"/>
      <c r="N11" s="22">
        <f t="shared" si="0"/>
        <v>0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/>
    </row>
    <row r="12" spans="2:20" ht="30" customHeight="1">
      <c r="B12" s="18" t="s">
        <v>20</v>
      </c>
      <c r="C12" s="43" t="s">
        <v>106</v>
      </c>
      <c r="D12" s="43" t="s">
        <v>107</v>
      </c>
      <c r="E12" s="39">
        <v>21</v>
      </c>
      <c r="F12" s="19" t="s">
        <v>23</v>
      </c>
      <c r="G12" s="40">
        <v>16</v>
      </c>
      <c r="H12" s="39">
        <v>19</v>
      </c>
      <c r="I12" s="19" t="s">
        <v>23</v>
      </c>
      <c r="J12" s="40">
        <v>21</v>
      </c>
      <c r="K12" s="39">
        <v>21</v>
      </c>
      <c r="L12" s="19" t="s">
        <v>23</v>
      </c>
      <c r="M12" s="40">
        <v>8</v>
      </c>
      <c r="N12" s="22">
        <f t="shared" si="0"/>
        <v>61</v>
      </c>
      <c r="O12" s="23">
        <f t="shared" si="1"/>
        <v>45</v>
      </c>
      <c r="P12" s="24">
        <f t="shared" si="2"/>
        <v>2</v>
      </c>
      <c r="Q12" s="19">
        <f t="shared" si="3"/>
        <v>1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69</v>
      </c>
      <c r="D13" s="43" t="s">
        <v>108</v>
      </c>
      <c r="E13" s="39">
        <v>21</v>
      </c>
      <c r="F13" s="19" t="s">
        <v>23</v>
      </c>
      <c r="G13" s="40">
        <v>0</v>
      </c>
      <c r="H13" s="39">
        <v>21</v>
      </c>
      <c r="I13" s="19" t="s">
        <v>23</v>
      </c>
      <c r="J13" s="40">
        <v>0</v>
      </c>
      <c r="K13" s="39"/>
      <c r="L13" s="19" t="s">
        <v>23</v>
      </c>
      <c r="M13" s="40"/>
      <c r="N13" s="22">
        <f t="shared" si="0"/>
        <v>42</v>
      </c>
      <c r="O13" s="23">
        <f t="shared" si="1"/>
        <v>0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18</v>
      </c>
      <c r="C14" s="43" t="s">
        <v>109</v>
      </c>
      <c r="D14" s="43" t="s">
        <v>110</v>
      </c>
      <c r="E14" s="39">
        <v>21</v>
      </c>
      <c r="F14" s="19" t="s">
        <v>23</v>
      </c>
      <c r="G14" s="40">
        <v>11</v>
      </c>
      <c r="H14" s="39">
        <v>21</v>
      </c>
      <c r="I14" s="19" t="s">
        <v>23</v>
      </c>
      <c r="J14" s="40">
        <v>8</v>
      </c>
      <c r="K14" s="39"/>
      <c r="L14" s="19" t="s">
        <v>23</v>
      </c>
      <c r="M14" s="40"/>
      <c r="N14" s="22">
        <f t="shared" si="0"/>
        <v>42</v>
      </c>
      <c r="O14" s="23">
        <f t="shared" si="1"/>
        <v>19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24</v>
      </c>
      <c r="C15" s="43" t="s">
        <v>71</v>
      </c>
      <c r="D15" s="43" t="s">
        <v>111</v>
      </c>
      <c r="E15" s="39">
        <v>8</v>
      </c>
      <c r="F15" s="19" t="s">
        <v>23</v>
      </c>
      <c r="G15" s="40">
        <v>21</v>
      </c>
      <c r="H15" s="39">
        <v>5</v>
      </c>
      <c r="I15" s="19" t="s">
        <v>23</v>
      </c>
      <c r="J15" s="40">
        <v>21</v>
      </c>
      <c r="K15" s="39"/>
      <c r="L15" s="19" t="s">
        <v>23</v>
      </c>
      <c r="M15" s="40"/>
      <c r="N15" s="22">
        <f>E15+H15+K15</f>
        <v>13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>
      <c r="B16" s="18" t="s">
        <v>17</v>
      </c>
      <c r="C16" s="43" t="s">
        <v>70</v>
      </c>
      <c r="D16" s="43" t="s">
        <v>77</v>
      </c>
      <c r="E16" s="39">
        <v>21</v>
      </c>
      <c r="F16" s="19" t="s">
        <v>23</v>
      </c>
      <c r="G16" s="40">
        <v>12</v>
      </c>
      <c r="H16" s="39">
        <v>21</v>
      </c>
      <c r="I16" s="19" t="s">
        <v>23</v>
      </c>
      <c r="J16" s="40">
        <v>16</v>
      </c>
      <c r="K16" s="39"/>
      <c r="L16" s="19" t="s">
        <v>23</v>
      </c>
      <c r="M16" s="40"/>
      <c r="N16" s="22">
        <f>E16+H16+K16</f>
        <v>42</v>
      </c>
      <c r="O16" s="23">
        <f>G16+J16+M16</f>
        <v>28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20"/>
      <c r="C17" s="121"/>
      <c r="D17" s="121"/>
      <c r="E17" s="122"/>
      <c r="F17" s="123" t="s">
        <v>23</v>
      </c>
      <c r="G17" s="124"/>
      <c r="H17" s="122"/>
      <c r="I17" s="123" t="s">
        <v>23</v>
      </c>
      <c r="J17" s="124"/>
      <c r="K17" s="122"/>
      <c r="L17" s="123" t="s">
        <v>23</v>
      </c>
      <c r="M17" s="124"/>
      <c r="N17" s="125">
        <f t="shared" si="0"/>
        <v>0</v>
      </c>
      <c r="O17" s="126">
        <f t="shared" si="1"/>
        <v>0</v>
      </c>
      <c r="P17" s="127">
        <f t="shared" si="2"/>
        <v>0</v>
      </c>
      <c r="Q17" s="123">
        <f t="shared" si="3"/>
        <v>0</v>
      </c>
      <c r="R17" s="128">
        <f t="shared" si="4"/>
        <v>0</v>
      </c>
      <c r="S17" s="129">
        <f t="shared" si="4"/>
        <v>0</v>
      </c>
      <c r="T17" s="130"/>
    </row>
    <row r="18" spans="2:20" ht="34.5" customHeight="1" thickBot="1">
      <c r="B18" s="25" t="s">
        <v>7</v>
      </c>
      <c r="C18" s="200" t="str">
        <f>IF(R18&gt;S18,D4,IF(S18&gt;R18,D5,"remíza"))</f>
        <v>TJ Sokol Doubravka B</v>
      </c>
      <c r="D18" s="200"/>
      <c r="E18" s="200"/>
      <c r="F18" s="200"/>
      <c r="G18" s="200"/>
      <c r="H18" s="200"/>
      <c r="I18" s="200"/>
      <c r="J18" s="200"/>
      <c r="K18" s="200"/>
      <c r="L18" s="200"/>
      <c r="M18" s="201"/>
      <c r="N18" s="26">
        <f aca="true" t="shared" si="5" ref="N18:S18">SUM(N9:N17)</f>
        <v>267</v>
      </c>
      <c r="O18" s="27">
        <f t="shared" si="5"/>
        <v>249</v>
      </c>
      <c r="P18" s="26">
        <f t="shared" si="5"/>
        <v>10</v>
      </c>
      <c r="Q18" s="28">
        <f t="shared" si="5"/>
        <v>7</v>
      </c>
      <c r="R18" s="26">
        <f t="shared" si="5"/>
        <v>5</v>
      </c>
      <c r="S18" s="27">
        <f t="shared" si="5"/>
        <v>3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 t="s">
        <v>112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D3" sqref="D3:P3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7" t="s">
        <v>78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</row>
    <row r="3" spans="2:20" ht="19.5" customHeight="1" thickBot="1">
      <c r="B3" s="5" t="s">
        <v>0</v>
      </c>
      <c r="C3" s="46"/>
      <c r="D3" s="218" t="s">
        <v>150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20"/>
      <c r="Q3" s="221" t="s">
        <v>48</v>
      </c>
      <c r="R3" s="222"/>
      <c r="S3" s="218" t="s">
        <v>99</v>
      </c>
      <c r="T3" s="223"/>
    </row>
    <row r="4" spans="2:20" ht="19.5" customHeight="1" thickTop="1">
      <c r="B4" s="6" t="s">
        <v>2</v>
      </c>
      <c r="C4" s="7"/>
      <c r="D4" s="224" t="s">
        <v>88</v>
      </c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6"/>
      <c r="Q4" s="227" t="s">
        <v>13</v>
      </c>
      <c r="R4" s="228"/>
      <c r="S4" s="229" t="s">
        <v>332</v>
      </c>
      <c r="T4" s="230"/>
    </row>
    <row r="5" spans="2:20" ht="19.5" customHeight="1">
      <c r="B5" s="6" t="s">
        <v>3</v>
      </c>
      <c r="C5" s="47"/>
      <c r="D5" s="261" t="s">
        <v>86</v>
      </c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3"/>
      <c r="Q5" s="205" t="s">
        <v>1</v>
      </c>
      <c r="R5" s="206"/>
      <c r="S5" s="207" t="s">
        <v>371</v>
      </c>
      <c r="T5" s="208"/>
    </row>
    <row r="6" spans="2:20" ht="19.5" customHeight="1" thickBot="1">
      <c r="B6" s="8" t="s">
        <v>4</v>
      </c>
      <c r="C6" s="9"/>
      <c r="D6" s="209" t="s">
        <v>372</v>
      </c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1"/>
      <c r="Q6" s="48"/>
      <c r="R6" s="49"/>
      <c r="S6" s="91" t="s">
        <v>38</v>
      </c>
      <c r="T6" s="38" t="s">
        <v>26</v>
      </c>
    </row>
    <row r="7" spans="2:20" ht="24.75" customHeight="1">
      <c r="B7" s="10"/>
      <c r="C7" s="11" t="str">
        <f>D4</f>
        <v>TJ Slovan Karlovy Vary</v>
      </c>
      <c r="D7" s="11" t="str">
        <f>D5</f>
        <v>TJ Sokol Doubravka B</v>
      </c>
      <c r="E7" s="212" t="s">
        <v>5</v>
      </c>
      <c r="F7" s="213"/>
      <c r="G7" s="213"/>
      <c r="H7" s="213"/>
      <c r="I7" s="213"/>
      <c r="J7" s="213"/>
      <c r="K7" s="213"/>
      <c r="L7" s="213"/>
      <c r="M7" s="214"/>
      <c r="N7" s="215" t="s">
        <v>14</v>
      </c>
      <c r="O7" s="216"/>
      <c r="P7" s="215" t="s">
        <v>15</v>
      </c>
      <c r="Q7" s="216"/>
      <c r="R7" s="215" t="s">
        <v>16</v>
      </c>
      <c r="S7" s="216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373</v>
      </c>
      <c r="D9" s="44" t="s">
        <v>267</v>
      </c>
      <c r="E9" s="39">
        <v>8</v>
      </c>
      <c r="F9" s="20" t="s">
        <v>23</v>
      </c>
      <c r="G9" s="40">
        <v>21</v>
      </c>
      <c r="H9" s="39">
        <v>21</v>
      </c>
      <c r="I9" s="20" t="s">
        <v>23</v>
      </c>
      <c r="J9" s="40">
        <v>16</v>
      </c>
      <c r="K9" s="39">
        <v>21</v>
      </c>
      <c r="L9" s="20" t="s">
        <v>23</v>
      </c>
      <c r="M9" s="40">
        <v>17</v>
      </c>
      <c r="N9" s="22">
        <f aca="true" t="shared" si="0" ref="N9:N17">E9+H9+K9</f>
        <v>50</v>
      </c>
      <c r="O9" s="23">
        <f aca="true" t="shared" si="1" ref="O9:O17">G9+J9+M9</f>
        <v>54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1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375</v>
      </c>
      <c r="D10" s="43" t="s">
        <v>384</v>
      </c>
      <c r="E10" s="39">
        <v>22</v>
      </c>
      <c r="F10" s="19" t="s">
        <v>23</v>
      </c>
      <c r="G10" s="40">
        <v>20</v>
      </c>
      <c r="H10" s="39">
        <v>21</v>
      </c>
      <c r="I10" s="19" t="s">
        <v>23</v>
      </c>
      <c r="J10" s="40">
        <v>16</v>
      </c>
      <c r="K10" s="39"/>
      <c r="L10" s="19" t="s">
        <v>23</v>
      </c>
      <c r="M10" s="40"/>
      <c r="N10" s="22">
        <f t="shared" si="0"/>
        <v>43</v>
      </c>
      <c r="O10" s="23">
        <f t="shared" si="1"/>
        <v>36</v>
      </c>
      <c r="P10" s="24">
        <f t="shared" si="2"/>
        <v>2</v>
      </c>
      <c r="Q10" s="19">
        <f t="shared" si="3"/>
        <v>0</v>
      </c>
      <c r="R10" s="36">
        <f aca="true" t="shared" si="4" ref="R10:S17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385</v>
      </c>
      <c r="D11" s="43" t="s">
        <v>386</v>
      </c>
      <c r="E11" s="39">
        <v>21</v>
      </c>
      <c r="F11" s="19" t="s">
        <v>23</v>
      </c>
      <c r="G11" s="40">
        <v>12</v>
      </c>
      <c r="H11" s="39">
        <v>21</v>
      </c>
      <c r="I11" s="19" t="s">
        <v>23</v>
      </c>
      <c r="J11" s="40">
        <v>16</v>
      </c>
      <c r="K11" s="39"/>
      <c r="L11" s="19" t="s">
        <v>23</v>
      </c>
      <c r="M11" s="40"/>
      <c r="N11" s="22">
        <f t="shared" si="0"/>
        <v>42</v>
      </c>
      <c r="O11" s="23">
        <f t="shared" si="1"/>
        <v>28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379</v>
      </c>
      <c r="D12" s="43" t="s">
        <v>387</v>
      </c>
      <c r="E12" s="39">
        <v>19</v>
      </c>
      <c r="F12" s="19" t="s">
        <v>23</v>
      </c>
      <c r="G12" s="40">
        <v>21</v>
      </c>
      <c r="H12" s="39">
        <v>11</v>
      </c>
      <c r="I12" s="19" t="s">
        <v>23</v>
      </c>
      <c r="J12" s="40">
        <v>21</v>
      </c>
      <c r="K12" s="39"/>
      <c r="L12" s="19" t="s">
        <v>23</v>
      </c>
      <c r="M12" s="40"/>
      <c r="N12" s="22">
        <f t="shared" si="0"/>
        <v>30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/>
    </row>
    <row r="13" spans="2:20" ht="30" customHeight="1">
      <c r="B13" s="18" t="s">
        <v>19</v>
      </c>
      <c r="C13" s="43" t="s">
        <v>381</v>
      </c>
      <c r="D13" s="43" t="s">
        <v>388</v>
      </c>
      <c r="E13" s="39">
        <v>21</v>
      </c>
      <c r="F13" s="19" t="s">
        <v>23</v>
      </c>
      <c r="G13" s="40">
        <v>19</v>
      </c>
      <c r="H13" s="39">
        <v>18</v>
      </c>
      <c r="I13" s="19" t="s">
        <v>23</v>
      </c>
      <c r="J13" s="40">
        <v>21</v>
      </c>
      <c r="K13" s="39">
        <v>18</v>
      </c>
      <c r="L13" s="19" t="s">
        <v>23</v>
      </c>
      <c r="M13" s="40">
        <v>21</v>
      </c>
      <c r="N13" s="22">
        <f t="shared" si="0"/>
        <v>57</v>
      </c>
      <c r="O13" s="23">
        <f t="shared" si="1"/>
        <v>61</v>
      </c>
      <c r="P13" s="24">
        <f t="shared" si="2"/>
        <v>1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/>
    </row>
    <row r="14" spans="2:20" ht="30" customHeight="1">
      <c r="B14" s="18" t="s">
        <v>18</v>
      </c>
      <c r="C14" s="43" t="s">
        <v>160</v>
      </c>
      <c r="D14" s="43" t="s">
        <v>273</v>
      </c>
      <c r="E14" s="39">
        <v>18</v>
      </c>
      <c r="F14" s="19" t="s">
        <v>23</v>
      </c>
      <c r="G14" s="40">
        <v>21</v>
      </c>
      <c r="H14" s="39">
        <v>21</v>
      </c>
      <c r="I14" s="19" t="s">
        <v>23</v>
      </c>
      <c r="J14" s="40">
        <v>19</v>
      </c>
      <c r="K14" s="39">
        <v>21</v>
      </c>
      <c r="L14" s="19" t="s">
        <v>23</v>
      </c>
      <c r="M14" s="40">
        <v>17</v>
      </c>
      <c r="N14" s="22">
        <f t="shared" si="0"/>
        <v>60</v>
      </c>
      <c r="O14" s="23">
        <f t="shared" si="1"/>
        <v>57</v>
      </c>
      <c r="P14" s="24">
        <f t="shared" si="2"/>
        <v>2</v>
      </c>
      <c r="Q14" s="19">
        <f t="shared" si="3"/>
        <v>1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24</v>
      </c>
      <c r="C15" s="43" t="s">
        <v>389</v>
      </c>
      <c r="D15" s="43" t="s">
        <v>390</v>
      </c>
      <c r="E15" s="39">
        <v>13</v>
      </c>
      <c r="F15" s="19" t="s">
        <v>23</v>
      </c>
      <c r="G15" s="40">
        <v>21</v>
      </c>
      <c r="H15" s="39">
        <v>25</v>
      </c>
      <c r="I15" s="19" t="s">
        <v>23</v>
      </c>
      <c r="J15" s="40">
        <v>23</v>
      </c>
      <c r="K15" s="39">
        <v>21</v>
      </c>
      <c r="L15" s="19" t="s">
        <v>23</v>
      </c>
      <c r="M15" s="40">
        <v>18</v>
      </c>
      <c r="N15" s="22">
        <f>E15+H15+K15</f>
        <v>59</v>
      </c>
      <c r="O15" s="23">
        <f>G15+J15+M15</f>
        <v>62</v>
      </c>
      <c r="P15" s="24">
        <f>IF(E15&gt;G15,1,0)+IF(H15&gt;J15,1,0)+IF(K15&gt;M15,1,0)</f>
        <v>2</v>
      </c>
      <c r="Q15" s="19">
        <f>IF(E15&lt;G15,1,0)+IF(H15&lt;J15,1,0)+IF(K15&lt;M15,1,0)</f>
        <v>1</v>
      </c>
      <c r="R15" s="36">
        <f>IF(P15=2,1,0)</f>
        <v>1</v>
      </c>
      <c r="S15" s="21">
        <f>IF(Q15=2,1,0)</f>
        <v>0</v>
      </c>
      <c r="T15" s="45"/>
    </row>
    <row r="16" spans="2:20" ht="30" customHeight="1">
      <c r="B16" s="18" t="s">
        <v>17</v>
      </c>
      <c r="C16" s="43" t="s">
        <v>162</v>
      </c>
      <c r="D16" s="43" t="s">
        <v>69</v>
      </c>
      <c r="E16" s="39">
        <v>21</v>
      </c>
      <c r="F16" s="19" t="s">
        <v>23</v>
      </c>
      <c r="G16" s="40">
        <v>11</v>
      </c>
      <c r="H16" s="39">
        <v>21</v>
      </c>
      <c r="I16" s="19" t="s">
        <v>23</v>
      </c>
      <c r="J16" s="40">
        <v>14</v>
      </c>
      <c r="K16" s="39"/>
      <c r="L16" s="19" t="s">
        <v>23</v>
      </c>
      <c r="M16" s="40"/>
      <c r="N16" s="22">
        <f>E16+H16+K16</f>
        <v>42</v>
      </c>
      <c r="O16" s="23">
        <f>G16+J16+M16</f>
        <v>25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246"/>
      <c r="C17" s="247"/>
      <c r="D17" s="247"/>
      <c r="E17" s="248"/>
      <c r="F17" s="249" t="s">
        <v>23</v>
      </c>
      <c r="G17" s="250"/>
      <c r="H17" s="248"/>
      <c r="I17" s="249" t="s">
        <v>23</v>
      </c>
      <c r="J17" s="250"/>
      <c r="K17" s="248"/>
      <c r="L17" s="249" t="s">
        <v>23</v>
      </c>
      <c r="M17" s="250"/>
      <c r="N17" s="251">
        <f t="shared" si="0"/>
        <v>0</v>
      </c>
      <c r="O17" s="252">
        <f t="shared" si="1"/>
        <v>0</v>
      </c>
      <c r="P17" s="253">
        <f t="shared" si="2"/>
        <v>0</v>
      </c>
      <c r="Q17" s="249">
        <f t="shared" si="3"/>
        <v>0</v>
      </c>
      <c r="R17" s="254">
        <f t="shared" si="4"/>
        <v>0</v>
      </c>
      <c r="S17" s="255">
        <f t="shared" si="4"/>
        <v>0</v>
      </c>
      <c r="T17" s="256"/>
    </row>
    <row r="18" spans="2:20" ht="34.5" customHeight="1" thickBot="1">
      <c r="B18" s="257" t="s">
        <v>7</v>
      </c>
      <c r="C18" s="258" t="str">
        <f>IF(R18&gt;S18,D4,IF(S18&gt;R18,D5,"remíza"))</f>
        <v>TJ Slovan Karlovy Vary</v>
      </c>
      <c r="D18" s="258"/>
      <c r="E18" s="258"/>
      <c r="F18" s="258"/>
      <c r="G18" s="258"/>
      <c r="H18" s="258"/>
      <c r="I18" s="258"/>
      <c r="J18" s="258"/>
      <c r="K18" s="258"/>
      <c r="L18" s="258"/>
      <c r="M18" s="259"/>
      <c r="N18" s="26">
        <f aca="true" t="shared" si="5" ref="N18:S18">SUM(N9:N17)</f>
        <v>383</v>
      </c>
      <c r="O18" s="27">
        <f t="shared" si="5"/>
        <v>365</v>
      </c>
      <c r="P18" s="26">
        <f t="shared" si="5"/>
        <v>13</v>
      </c>
      <c r="Q18" s="28">
        <f t="shared" si="5"/>
        <v>7</v>
      </c>
      <c r="R18" s="26">
        <f t="shared" si="5"/>
        <v>6</v>
      </c>
      <c r="S18" s="27">
        <f t="shared" si="5"/>
        <v>2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 t="s">
        <v>391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 objects="1" scenarios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D3" sqref="D3:P3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7" t="s">
        <v>78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</row>
    <row r="3" spans="2:20" ht="19.5" customHeight="1" thickBot="1">
      <c r="B3" s="5" t="s">
        <v>0</v>
      </c>
      <c r="C3" s="46"/>
      <c r="D3" s="218" t="s">
        <v>150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20"/>
      <c r="Q3" s="221" t="s">
        <v>48</v>
      </c>
      <c r="R3" s="222"/>
      <c r="S3" s="218" t="s">
        <v>99</v>
      </c>
      <c r="T3" s="223"/>
    </row>
    <row r="4" spans="2:20" ht="19.5" customHeight="1" thickTop="1">
      <c r="B4" s="6" t="s">
        <v>2</v>
      </c>
      <c r="C4" s="7"/>
      <c r="D4" s="224" t="s">
        <v>88</v>
      </c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6"/>
      <c r="Q4" s="227" t="s">
        <v>13</v>
      </c>
      <c r="R4" s="228"/>
      <c r="S4" s="229" t="s">
        <v>332</v>
      </c>
      <c r="T4" s="230"/>
    </row>
    <row r="5" spans="2:20" ht="19.5" customHeight="1">
      <c r="B5" s="6" t="s">
        <v>3</v>
      </c>
      <c r="C5" s="47"/>
      <c r="D5" s="260" t="s">
        <v>87</v>
      </c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05" t="s">
        <v>1</v>
      </c>
      <c r="R5" s="206"/>
      <c r="S5" s="207" t="s">
        <v>371</v>
      </c>
      <c r="T5" s="208"/>
    </row>
    <row r="6" spans="2:20" ht="19.5" customHeight="1" thickBot="1">
      <c r="B6" s="8" t="s">
        <v>4</v>
      </c>
      <c r="C6" s="9"/>
      <c r="D6" s="209" t="s">
        <v>372</v>
      </c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1"/>
      <c r="Q6" s="48"/>
      <c r="R6" s="49"/>
      <c r="S6" s="91" t="s">
        <v>38</v>
      </c>
      <c r="T6" s="38" t="s">
        <v>26</v>
      </c>
    </row>
    <row r="7" spans="2:20" ht="24.75" customHeight="1">
      <c r="B7" s="10"/>
      <c r="C7" s="11" t="str">
        <f>D4</f>
        <v>TJ Slovan Karlovy Vary</v>
      </c>
      <c r="D7" s="11" t="str">
        <f>D5</f>
        <v>SK Jupiter B</v>
      </c>
      <c r="E7" s="212" t="s">
        <v>5</v>
      </c>
      <c r="F7" s="213"/>
      <c r="G7" s="213"/>
      <c r="H7" s="213"/>
      <c r="I7" s="213"/>
      <c r="J7" s="213"/>
      <c r="K7" s="213"/>
      <c r="L7" s="213"/>
      <c r="M7" s="214"/>
      <c r="N7" s="215" t="s">
        <v>14</v>
      </c>
      <c r="O7" s="216"/>
      <c r="P7" s="215" t="s">
        <v>15</v>
      </c>
      <c r="Q7" s="216"/>
      <c r="R7" s="215" t="s">
        <v>16</v>
      </c>
      <c r="S7" s="216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373</v>
      </c>
      <c r="D9" s="44" t="s">
        <v>374</v>
      </c>
      <c r="E9" s="39">
        <v>21</v>
      </c>
      <c r="F9" s="20" t="s">
        <v>23</v>
      </c>
      <c r="G9" s="40">
        <v>18</v>
      </c>
      <c r="H9" s="39">
        <v>22</v>
      </c>
      <c r="I9" s="20" t="s">
        <v>23</v>
      </c>
      <c r="J9" s="40">
        <v>20</v>
      </c>
      <c r="K9" s="39"/>
      <c r="L9" s="20" t="s">
        <v>23</v>
      </c>
      <c r="M9" s="40"/>
      <c r="N9" s="22">
        <f aca="true" t="shared" si="0" ref="N9:N17">E9+H9+K9</f>
        <v>43</v>
      </c>
      <c r="O9" s="23">
        <f aca="true" t="shared" si="1" ref="O9:O17">G9+J9+M9</f>
        <v>38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375</v>
      </c>
      <c r="D10" s="43" t="s">
        <v>376</v>
      </c>
      <c r="E10" s="39">
        <v>21</v>
      </c>
      <c r="F10" s="19" t="s">
        <v>23</v>
      </c>
      <c r="G10" s="40">
        <v>16</v>
      </c>
      <c r="H10" s="39">
        <v>21</v>
      </c>
      <c r="I10" s="19" t="s">
        <v>23</v>
      </c>
      <c r="J10" s="40">
        <v>18</v>
      </c>
      <c r="K10" s="39"/>
      <c r="L10" s="19" t="s">
        <v>23</v>
      </c>
      <c r="M10" s="40"/>
      <c r="N10" s="22">
        <f t="shared" si="0"/>
        <v>42</v>
      </c>
      <c r="O10" s="23">
        <f t="shared" si="1"/>
        <v>34</v>
      </c>
      <c r="P10" s="24">
        <f t="shared" si="2"/>
        <v>2</v>
      </c>
      <c r="Q10" s="19">
        <f t="shared" si="3"/>
        <v>0</v>
      </c>
      <c r="R10" s="36">
        <f aca="true" t="shared" si="4" ref="R10:S17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377</v>
      </c>
      <c r="D11" s="43" t="s">
        <v>378</v>
      </c>
      <c r="E11" s="39">
        <v>21</v>
      </c>
      <c r="F11" s="19" t="s">
        <v>23</v>
      </c>
      <c r="G11" s="40">
        <v>9</v>
      </c>
      <c r="H11" s="39">
        <v>19</v>
      </c>
      <c r="I11" s="19" t="s">
        <v>23</v>
      </c>
      <c r="J11" s="40">
        <v>21</v>
      </c>
      <c r="K11" s="39">
        <v>21</v>
      </c>
      <c r="L11" s="19" t="s">
        <v>23</v>
      </c>
      <c r="M11" s="40">
        <v>12</v>
      </c>
      <c r="N11" s="22">
        <f t="shared" si="0"/>
        <v>61</v>
      </c>
      <c r="O11" s="23">
        <f t="shared" si="1"/>
        <v>42</v>
      </c>
      <c r="P11" s="24">
        <f t="shared" si="2"/>
        <v>2</v>
      </c>
      <c r="Q11" s="19">
        <f t="shared" si="3"/>
        <v>1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379</v>
      </c>
      <c r="D12" s="43" t="s">
        <v>380</v>
      </c>
      <c r="E12" s="39">
        <v>11</v>
      </c>
      <c r="F12" s="19" t="s">
        <v>23</v>
      </c>
      <c r="G12" s="40">
        <v>21</v>
      </c>
      <c r="H12" s="39">
        <v>21</v>
      </c>
      <c r="I12" s="19" t="s">
        <v>23</v>
      </c>
      <c r="J12" s="40">
        <v>18</v>
      </c>
      <c r="K12" s="39">
        <v>22</v>
      </c>
      <c r="L12" s="19" t="s">
        <v>23</v>
      </c>
      <c r="M12" s="40">
        <v>20</v>
      </c>
      <c r="N12" s="22">
        <f t="shared" si="0"/>
        <v>54</v>
      </c>
      <c r="O12" s="23">
        <f t="shared" si="1"/>
        <v>59</v>
      </c>
      <c r="P12" s="24">
        <f t="shared" si="2"/>
        <v>2</v>
      </c>
      <c r="Q12" s="19">
        <f t="shared" si="3"/>
        <v>1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381</v>
      </c>
      <c r="D13" s="43" t="s">
        <v>146</v>
      </c>
      <c r="E13" s="39">
        <v>20</v>
      </c>
      <c r="F13" s="19" t="s">
        <v>23</v>
      </c>
      <c r="G13" s="40">
        <v>22</v>
      </c>
      <c r="H13" s="39">
        <v>21</v>
      </c>
      <c r="I13" s="19" t="s">
        <v>23</v>
      </c>
      <c r="J13" s="40">
        <v>19</v>
      </c>
      <c r="K13" s="39">
        <v>13</v>
      </c>
      <c r="L13" s="19" t="s">
        <v>23</v>
      </c>
      <c r="M13" s="40">
        <v>21</v>
      </c>
      <c r="N13" s="22">
        <f t="shared" si="0"/>
        <v>54</v>
      </c>
      <c r="O13" s="23">
        <f t="shared" si="1"/>
        <v>62</v>
      </c>
      <c r="P13" s="24">
        <f t="shared" si="2"/>
        <v>1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/>
    </row>
    <row r="14" spans="2:20" ht="30" customHeight="1">
      <c r="B14" s="18" t="s">
        <v>18</v>
      </c>
      <c r="C14" s="43" t="s">
        <v>160</v>
      </c>
      <c r="D14" s="43" t="s">
        <v>147</v>
      </c>
      <c r="E14" s="39">
        <v>20</v>
      </c>
      <c r="F14" s="19" t="s">
        <v>23</v>
      </c>
      <c r="G14" s="40">
        <v>22</v>
      </c>
      <c r="H14" s="39">
        <v>15</v>
      </c>
      <c r="I14" s="19" t="s">
        <v>23</v>
      </c>
      <c r="J14" s="40">
        <v>21</v>
      </c>
      <c r="K14" s="39"/>
      <c r="L14" s="19" t="s">
        <v>23</v>
      </c>
      <c r="M14" s="40"/>
      <c r="N14" s="22">
        <f t="shared" si="0"/>
        <v>35</v>
      </c>
      <c r="O14" s="23">
        <f t="shared" si="1"/>
        <v>43</v>
      </c>
      <c r="P14" s="24">
        <f t="shared" si="2"/>
        <v>0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/>
    </row>
    <row r="15" spans="2:20" ht="30" customHeight="1">
      <c r="B15" s="18" t="s">
        <v>24</v>
      </c>
      <c r="C15" s="43" t="s">
        <v>300</v>
      </c>
      <c r="D15" s="43" t="s">
        <v>382</v>
      </c>
      <c r="E15" s="39">
        <v>21</v>
      </c>
      <c r="F15" s="19" t="s">
        <v>23</v>
      </c>
      <c r="G15" s="40">
        <v>9</v>
      </c>
      <c r="H15" s="39">
        <v>21</v>
      </c>
      <c r="I15" s="19" t="s">
        <v>23</v>
      </c>
      <c r="J15" s="40">
        <v>12</v>
      </c>
      <c r="K15" s="39"/>
      <c r="L15" s="19" t="s">
        <v>23</v>
      </c>
      <c r="M15" s="40"/>
      <c r="N15" s="22">
        <f>E15+H15+K15</f>
        <v>42</v>
      </c>
      <c r="O15" s="23">
        <f>G15+J15+M15</f>
        <v>21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45"/>
    </row>
    <row r="16" spans="2:20" ht="30" customHeight="1">
      <c r="B16" s="18" t="s">
        <v>17</v>
      </c>
      <c r="C16" s="43" t="s">
        <v>162</v>
      </c>
      <c r="D16" s="43" t="s">
        <v>383</v>
      </c>
      <c r="E16" s="39">
        <v>21</v>
      </c>
      <c r="F16" s="19" t="s">
        <v>23</v>
      </c>
      <c r="G16" s="40">
        <v>17</v>
      </c>
      <c r="H16" s="39">
        <v>21</v>
      </c>
      <c r="I16" s="19" t="s">
        <v>23</v>
      </c>
      <c r="J16" s="40">
        <v>11</v>
      </c>
      <c r="K16" s="39"/>
      <c r="L16" s="19" t="s">
        <v>23</v>
      </c>
      <c r="M16" s="40"/>
      <c r="N16" s="22">
        <f>E16+H16+K16</f>
        <v>42</v>
      </c>
      <c r="O16" s="23">
        <f>G16+J16+M16</f>
        <v>28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246"/>
      <c r="C17" s="247"/>
      <c r="D17" s="247"/>
      <c r="E17" s="248"/>
      <c r="F17" s="249" t="s">
        <v>23</v>
      </c>
      <c r="G17" s="250"/>
      <c r="H17" s="248"/>
      <c r="I17" s="249" t="s">
        <v>23</v>
      </c>
      <c r="J17" s="250"/>
      <c r="K17" s="248"/>
      <c r="L17" s="249" t="s">
        <v>23</v>
      </c>
      <c r="M17" s="250"/>
      <c r="N17" s="251">
        <f t="shared" si="0"/>
        <v>0</v>
      </c>
      <c r="O17" s="252">
        <f t="shared" si="1"/>
        <v>0</v>
      </c>
      <c r="P17" s="253">
        <f t="shared" si="2"/>
        <v>0</v>
      </c>
      <c r="Q17" s="249">
        <f t="shared" si="3"/>
        <v>0</v>
      </c>
      <c r="R17" s="254">
        <f t="shared" si="4"/>
        <v>0</v>
      </c>
      <c r="S17" s="255">
        <f t="shared" si="4"/>
        <v>0</v>
      </c>
      <c r="T17" s="256"/>
    </row>
    <row r="18" spans="2:20" ht="34.5" customHeight="1" thickBot="1">
      <c r="B18" s="257" t="s">
        <v>7</v>
      </c>
      <c r="C18" s="258" t="str">
        <f>IF(R18&gt;S18,D4,IF(S18&gt;R18,D5,"remíza"))</f>
        <v>TJ Slovan Karlovy Vary</v>
      </c>
      <c r="D18" s="258"/>
      <c r="E18" s="258"/>
      <c r="F18" s="258"/>
      <c r="G18" s="258"/>
      <c r="H18" s="258"/>
      <c r="I18" s="258"/>
      <c r="J18" s="258"/>
      <c r="K18" s="258"/>
      <c r="L18" s="258"/>
      <c r="M18" s="259"/>
      <c r="N18" s="26">
        <f aca="true" t="shared" si="5" ref="N18:S18">SUM(N9:N17)</f>
        <v>373</v>
      </c>
      <c r="O18" s="27">
        <f t="shared" si="5"/>
        <v>327</v>
      </c>
      <c r="P18" s="26">
        <f t="shared" si="5"/>
        <v>13</v>
      </c>
      <c r="Q18" s="28">
        <f t="shared" si="5"/>
        <v>6</v>
      </c>
      <c r="R18" s="26">
        <f t="shared" si="5"/>
        <v>6</v>
      </c>
      <c r="S18" s="27">
        <f t="shared" si="5"/>
        <v>2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 objects="1" scenarios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D3" sqref="D3:P3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7" t="s">
        <v>78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</row>
    <row r="3" spans="2:20" ht="19.5" customHeight="1" thickBot="1">
      <c r="B3" s="5" t="s">
        <v>0</v>
      </c>
      <c r="C3" s="46"/>
      <c r="D3" s="218" t="s">
        <v>150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20"/>
      <c r="Q3" s="221" t="s">
        <v>48</v>
      </c>
      <c r="R3" s="222"/>
      <c r="S3" s="218" t="s">
        <v>99</v>
      </c>
      <c r="T3" s="223"/>
    </row>
    <row r="4" spans="2:20" ht="19.5" customHeight="1" thickTop="1">
      <c r="B4" s="6" t="s">
        <v>2</v>
      </c>
      <c r="C4" s="7"/>
      <c r="D4" s="224" t="s">
        <v>47</v>
      </c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6"/>
      <c r="Q4" s="227" t="s">
        <v>13</v>
      </c>
      <c r="R4" s="228"/>
      <c r="S4" s="229" t="s">
        <v>356</v>
      </c>
      <c r="T4" s="230"/>
    </row>
    <row r="5" spans="2:20" ht="19.5" customHeight="1">
      <c r="B5" s="6" t="s">
        <v>3</v>
      </c>
      <c r="C5" s="47"/>
      <c r="D5" s="202" t="s">
        <v>89</v>
      </c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4"/>
      <c r="Q5" s="205" t="s">
        <v>1</v>
      </c>
      <c r="R5" s="206"/>
      <c r="S5" s="207" t="s">
        <v>367</v>
      </c>
      <c r="T5" s="208"/>
    </row>
    <row r="6" spans="2:20" ht="19.5" customHeight="1" thickBot="1">
      <c r="B6" s="8" t="s">
        <v>4</v>
      </c>
      <c r="C6" s="9"/>
      <c r="D6" s="209" t="s">
        <v>366</v>
      </c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1"/>
      <c r="Q6" s="48"/>
      <c r="R6" s="49"/>
      <c r="S6" s="91" t="s">
        <v>38</v>
      </c>
      <c r="T6" s="38" t="s">
        <v>26</v>
      </c>
    </row>
    <row r="7" spans="2:20" ht="24.75" customHeight="1">
      <c r="B7" s="10"/>
      <c r="C7" s="11" t="str">
        <f>D4</f>
        <v>TJ Slavoj Plzeň</v>
      </c>
      <c r="D7" s="11" t="str">
        <f>D5</f>
        <v>Keramika Chlumčany A</v>
      </c>
      <c r="E7" s="212" t="s">
        <v>5</v>
      </c>
      <c r="F7" s="213"/>
      <c r="G7" s="213"/>
      <c r="H7" s="213"/>
      <c r="I7" s="213"/>
      <c r="J7" s="213"/>
      <c r="K7" s="213"/>
      <c r="L7" s="213"/>
      <c r="M7" s="214"/>
      <c r="N7" s="215" t="s">
        <v>14</v>
      </c>
      <c r="O7" s="216"/>
      <c r="P7" s="215" t="s">
        <v>15</v>
      </c>
      <c r="Q7" s="216"/>
      <c r="R7" s="215" t="s">
        <v>16</v>
      </c>
      <c r="S7" s="216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334</v>
      </c>
      <c r="D9" s="44" t="s">
        <v>357</v>
      </c>
      <c r="E9" s="39">
        <v>19</v>
      </c>
      <c r="F9" s="20" t="s">
        <v>23</v>
      </c>
      <c r="G9" s="40">
        <v>21</v>
      </c>
      <c r="H9" s="39">
        <v>6</v>
      </c>
      <c r="I9" s="20" t="s">
        <v>23</v>
      </c>
      <c r="J9" s="40">
        <v>21</v>
      </c>
      <c r="K9" s="39"/>
      <c r="L9" s="20" t="s">
        <v>23</v>
      </c>
      <c r="M9" s="40"/>
      <c r="N9" s="22">
        <f aca="true" t="shared" si="0" ref="N9:N17">E9+H9+K9</f>
        <v>25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5">
        <f>IF(P9=2,1,0)</f>
        <v>0</v>
      </c>
      <c r="S9" s="21">
        <f>IF(Q9=2,1,0)</f>
        <v>1</v>
      </c>
      <c r="T9" s="45"/>
    </row>
    <row r="10" spans="2:20" ht="30" customHeight="1">
      <c r="B10" s="18" t="s">
        <v>22</v>
      </c>
      <c r="C10" s="43" t="s">
        <v>358</v>
      </c>
      <c r="D10" s="43" t="s">
        <v>359</v>
      </c>
      <c r="E10" s="39">
        <v>0</v>
      </c>
      <c r="F10" s="19" t="s">
        <v>23</v>
      </c>
      <c r="G10" s="40">
        <v>21</v>
      </c>
      <c r="H10" s="39">
        <v>0</v>
      </c>
      <c r="I10" s="19" t="s">
        <v>23</v>
      </c>
      <c r="J10" s="40">
        <v>21</v>
      </c>
      <c r="K10" s="39"/>
      <c r="L10" s="19" t="s">
        <v>23</v>
      </c>
      <c r="M10" s="40"/>
      <c r="N10" s="22">
        <f t="shared" si="0"/>
        <v>0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6">
        <f aca="true" t="shared" si="4" ref="R10:S17">IF(P10=2,1,0)</f>
        <v>0</v>
      </c>
      <c r="S10" s="21">
        <f t="shared" si="4"/>
        <v>1</v>
      </c>
      <c r="T10" s="45"/>
    </row>
    <row r="11" spans="2:20" ht="30" customHeight="1">
      <c r="B11" s="18" t="s">
        <v>21</v>
      </c>
      <c r="C11" s="43" t="s">
        <v>360</v>
      </c>
      <c r="D11" s="43" t="s">
        <v>361</v>
      </c>
      <c r="E11" s="39">
        <v>21</v>
      </c>
      <c r="F11" s="19" t="s">
        <v>23</v>
      </c>
      <c r="G11" s="40">
        <v>10</v>
      </c>
      <c r="H11" s="39">
        <v>21</v>
      </c>
      <c r="I11" s="19" t="s">
        <v>23</v>
      </c>
      <c r="J11" s="40">
        <v>12</v>
      </c>
      <c r="K11" s="39"/>
      <c r="L11" s="19" t="s">
        <v>23</v>
      </c>
      <c r="M11" s="40"/>
      <c r="N11" s="22">
        <f t="shared" si="0"/>
        <v>42</v>
      </c>
      <c r="O11" s="23">
        <f t="shared" si="1"/>
        <v>22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362</v>
      </c>
      <c r="D12" s="43" t="s">
        <v>363</v>
      </c>
      <c r="E12" s="39">
        <v>21</v>
      </c>
      <c r="F12" s="19" t="s">
        <v>23</v>
      </c>
      <c r="G12" s="40">
        <v>12</v>
      </c>
      <c r="H12" s="39">
        <v>21</v>
      </c>
      <c r="I12" s="19" t="s">
        <v>23</v>
      </c>
      <c r="J12" s="40">
        <v>10</v>
      </c>
      <c r="K12" s="39"/>
      <c r="L12" s="19" t="s">
        <v>23</v>
      </c>
      <c r="M12" s="40"/>
      <c r="N12" s="22">
        <f t="shared" si="0"/>
        <v>42</v>
      </c>
      <c r="O12" s="23">
        <f t="shared" si="1"/>
        <v>22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343</v>
      </c>
      <c r="D13" s="43" t="s">
        <v>218</v>
      </c>
      <c r="E13" s="39">
        <v>0</v>
      </c>
      <c r="F13" s="19" t="s">
        <v>23</v>
      </c>
      <c r="G13" s="40">
        <v>21</v>
      </c>
      <c r="H13" s="39">
        <v>0</v>
      </c>
      <c r="I13" s="19" t="s">
        <v>23</v>
      </c>
      <c r="J13" s="40">
        <v>21</v>
      </c>
      <c r="K13" s="39"/>
      <c r="L13" s="19" t="s">
        <v>23</v>
      </c>
      <c r="M13" s="40"/>
      <c r="N13" s="22">
        <f t="shared" si="0"/>
        <v>0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/>
    </row>
    <row r="14" spans="2:20" ht="30" customHeight="1">
      <c r="B14" s="18" t="s">
        <v>18</v>
      </c>
      <c r="C14" s="43" t="s">
        <v>364</v>
      </c>
      <c r="D14" s="43" t="s">
        <v>222</v>
      </c>
      <c r="E14" s="39">
        <v>0</v>
      </c>
      <c r="F14" s="19" t="s">
        <v>23</v>
      </c>
      <c r="G14" s="40">
        <v>21</v>
      </c>
      <c r="H14" s="39">
        <v>0</v>
      </c>
      <c r="I14" s="19" t="s">
        <v>23</v>
      </c>
      <c r="J14" s="40">
        <v>21</v>
      </c>
      <c r="K14" s="39"/>
      <c r="L14" s="19" t="s">
        <v>23</v>
      </c>
      <c r="M14" s="40"/>
      <c r="N14" s="22">
        <f t="shared" si="0"/>
        <v>0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/>
    </row>
    <row r="15" spans="2:20" ht="30" customHeight="1">
      <c r="B15" s="18" t="s">
        <v>24</v>
      </c>
      <c r="C15" s="43" t="s">
        <v>111</v>
      </c>
      <c r="D15" s="43" t="s">
        <v>274</v>
      </c>
      <c r="E15" s="39">
        <v>21</v>
      </c>
      <c r="F15" s="19" t="s">
        <v>23</v>
      </c>
      <c r="G15" s="40">
        <v>8</v>
      </c>
      <c r="H15" s="39">
        <v>21</v>
      </c>
      <c r="I15" s="19" t="s">
        <v>23</v>
      </c>
      <c r="J15" s="40">
        <v>10</v>
      </c>
      <c r="K15" s="39"/>
      <c r="L15" s="19" t="s">
        <v>23</v>
      </c>
      <c r="M15" s="40"/>
      <c r="N15" s="22">
        <f>E15+H15+K15</f>
        <v>42</v>
      </c>
      <c r="O15" s="23">
        <f>G15+J15+M15</f>
        <v>18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45"/>
    </row>
    <row r="16" spans="2:20" ht="30" customHeight="1">
      <c r="B16" s="18" t="s">
        <v>17</v>
      </c>
      <c r="C16" s="43" t="s">
        <v>346</v>
      </c>
      <c r="D16" s="43" t="s">
        <v>365</v>
      </c>
      <c r="E16" s="39">
        <v>21</v>
      </c>
      <c r="F16" s="19" t="s">
        <v>23</v>
      </c>
      <c r="G16" s="40">
        <v>11</v>
      </c>
      <c r="H16" s="39">
        <v>21</v>
      </c>
      <c r="I16" s="19" t="s">
        <v>23</v>
      </c>
      <c r="J16" s="40">
        <v>18</v>
      </c>
      <c r="K16" s="39"/>
      <c r="L16" s="19" t="s">
        <v>23</v>
      </c>
      <c r="M16" s="40"/>
      <c r="N16" s="22">
        <f>E16+H16+K16</f>
        <v>42</v>
      </c>
      <c r="O16" s="23">
        <f>G16+J16+M16</f>
        <v>29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20"/>
      <c r="C17" s="121"/>
      <c r="D17" s="121"/>
      <c r="E17" s="122"/>
      <c r="F17" s="123" t="s">
        <v>23</v>
      </c>
      <c r="G17" s="124"/>
      <c r="H17" s="122"/>
      <c r="I17" s="123" t="s">
        <v>23</v>
      </c>
      <c r="J17" s="124"/>
      <c r="K17" s="122"/>
      <c r="L17" s="123" t="s">
        <v>23</v>
      </c>
      <c r="M17" s="124"/>
      <c r="N17" s="125">
        <f t="shared" si="0"/>
        <v>0</v>
      </c>
      <c r="O17" s="126">
        <f t="shared" si="1"/>
        <v>0</v>
      </c>
      <c r="P17" s="127">
        <f t="shared" si="2"/>
        <v>0</v>
      </c>
      <c r="Q17" s="123">
        <f t="shared" si="3"/>
        <v>0</v>
      </c>
      <c r="R17" s="128">
        <f t="shared" si="4"/>
        <v>0</v>
      </c>
      <c r="S17" s="129">
        <f t="shared" si="4"/>
        <v>0</v>
      </c>
      <c r="T17" s="130"/>
    </row>
    <row r="18" spans="2:20" ht="34.5" customHeight="1" thickBot="1">
      <c r="B18" s="25" t="s">
        <v>7</v>
      </c>
      <c r="C18" s="200" t="str">
        <f>IF(R18&gt;S18,D4,IF(S18&gt;R18,D5,"remíza"))</f>
        <v>remíza</v>
      </c>
      <c r="D18" s="200"/>
      <c r="E18" s="200"/>
      <c r="F18" s="200"/>
      <c r="G18" s="200"/>
      <c r="H18" s="200"/>
      <c r="I18" s="200"/>
      <c r="J18" s="200"/>
      <c r="K18" s="200"/>
      <c r="L18" s="200"/>
      <c r="M18" s="201"/>
      <c r="N18" s="26">
        <f aca="true" t="shared" si="5" ref="N18:S18">SUM(N9:N17)</f>
        <v>193</v>
      </c>
      <c r="O18" s="27">
        <f t="shared" si="5"/>
        <v>259</v>
      </c>
      <c r="P18" s="26">
        <f t="shared" si="5"/>
        <v>8</v>
      </c>
      <c r="Q18" s="28">
        <f t="shared" si="5"/>
        <v>8</v>
      </c>
      <c r="R18" s="26">
        <f t="shared" si="5"/>
        <v>4</v>
      </c>
      <c r="S18" s="27">
        <f t="shared" si="5"/>
        <v>4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 t="s">
        <v>370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D6" sqref="D6:P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7" t="s">
        <v>78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</row>
    <row r="3" spans="2:20" ht="19.5" customHeight="1" thickBot="1">
      <c r="B3" s="5" t="s">
        <v>0</v>
      </c>
      <c r="C3" s="46"/>
      <c r="D3" s="218" t="s">
        <v>150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20"/>
      <c r="Q3" s="221" t="s">
        <v>48</v>
      </c>
      <c r="R3" s="222"/>
      <c r="S3" s="218" t="s">
        <v>99</v>
      </c>
      <c r="T3" s="223"/>
    </row>
    <row r="4" spans="2:20" ht="19.5" customHeight="1" thickTop="1">
      <c r="B4" s="6" t="s">
        <v>2</v>
      </c>
      <c r="C4" s="7"/>
      <c r="D4" s="224" t="s">
        <v>291</v>
      </c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6"/>
      <c r="Q4" s="227" t="s">
        <v>13</v>
      </c>
      <c r="R4" s="228"/>
      <c r="S4" s="229" t="s">
        <v>349</v>
      </c>
      <c r="T4" s="230"/>
    </row>
    <row r="5" spans="2:20" ht="19.5" customHeight="1">
      <c r="B5" s="6" t="s">
        <v>3</v>
      </c>
      <c r="C5" s="47"/>
      <c r="D5" s="202" t="s">
        <v>51</v>
      </c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4"/>
      <c r="Q5" s="205" t="s">
        <v>1</v>
      </c>
      <c r="R5" s="206"/>
      <c r="S5" s="207" t="s">
        <v>367</v>
      </c>
      <c r="T5" s="208"/>
    </row>
    <row r="6" spans="2:20" ht="19.5" customHeight="1" thickBot="1">
      <c r="B6" s="8" t="s">
        <v>4</v>
      </c>
      <c r="C6" s="9"/>
      <c r="D6" s="209" t="s">
        <v>368</v>
      </c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1"/>
      <c r="Q6" s="48"/>
      <c r="R6" s="49"/>
      <c r="S6" s="91" t="s">
        <v>38</v>
      </c>
      <c r="T6" s="38" t="s">
        <v>26</v>
      </c>
    </row>
    <row r="7" spans="2:20" ht="24.75" customHeight="1">
      <c r="B7" s="10"/>
      <c r="C7" s="11" t="str">
        <f>D4</f>
        <v>TJ SLAVOJ PLZEŇ</v>
      </c>
      <c r="D7" s="11" t="str">
        <f>D5</f>
        <v>ZÚ Badminton Klatovy</v>
      </c>
      <c r="E7" s="212" t="s">
        <v>5</v>
      </c>
      <c r="F7" s="213"/>
      <c r="G7" s="213"/>
      <c r="H7" s="213"/>
      <c r="I7" s="213"/>
      <c r="J7" s="213"/>
      <c r="K7" s="213"/>
      <c r="L7" s="213"/>
      <c r="M7" s="214"/>
      <c r="N7" s="215" t="s">
        <v>14</v>
      </c>
      <c r="O7" s="216"/>
      <c r="P7" s="215" t="s">
        <v>15</v>
      </c>
      <c r="Q7" s="216"/>
      <c r="R7" s="215" t="s">
        <v>16</v>
      </c>
      <c r="S7" s="216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334</v>
      </c>
      <c r="D9" s="44" t="s">
        <v>350</v>
      </c>
      <c r="E9" s="39">
        <v>21</v>
      </c>
      <c r="F9" s="20" t="s">
        <v>23</v>
      </c>
      <c r="G9" s="40">
        <v>8</v>
      </c>
      <c r="H9" s="39">
        <v>20</v>
      </c>
      <c r="I9" s="20" t="s">
        <v>23</v>
      </c>
      <c r="J9" s="40">
        <v>22</v>
      </c>
      <c r="K9" s="39">
        <v>21</v>
      </c>
      <c r="L9" s="20" t="s">
        <v>23</v>
      </c>
      <c r="M9" s="40">
        <v>11</v>
      </c>
      <c r="N9" s="22">
        <f aca="true" t="shared" si="0" ref="N9:N17">E9+H9+K9</f>
        <v>62</v>
      </c>
      <c r="O9" s="23">
        <f aca="true" t="shared" si="1" ref="O9:O17">G9+J9+M9</f>
        <v>41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1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351</v>
      </c>
      <c r="D10" s="43" t="s">
        <v>352</v>
      </c>
      <c r="E10" s="39">
        <v>19</v>
      </c>
      <c r="F10" s="19" t="s">
        <v>23</v>
      </c>
      <c r="G10" s="40">
        <v>21</v>
      </c>
      <c r="H10" s="39">
        <v>14</v>
      </c>
      <c r="I10" s="19" t="s">
        <v>23</v>
      </c>
      <c r="J10" s="40">
        <v>21</v>
      </c>
      <c r="K10" s="39"/>
      <c r="L10" s="19" t="s">
        <v>23</v>
      </c>
      <c r="M10" s="40"/>
      <c r="N10" s="22">
        <f t="shared" si="0"/>
        <v>33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6">
        <f aca="true" t="shared" si="4" ref="R10:S17">IF(P10=2,1,0)</f>
        <v>0</v>
      </c>
      <c r="S10" s="21">
        <f t="shared" si="4"/>
        <v>1</v>
      </c>
      <c r="T10" s="45"/>
    </row>
    <row r="11" spans="2:20" ht="30" customHeight="1">
      <c r="B11" s="18" t="s">
        <v>21</v>
      </c>
      <c r="C11" s="43" t="s">
        <v>338</v>
      </c>
      <c r="D11" s="43" t="s">
        <v>353</v>
      </c>
      <c r="E11" s="39">
        <v>21</v>
      </c>
      <c r="F11" s="19" t="s">
        <v>23</v>
      </c>
      <c r="G11" s="40">
        <v>6</v>
      </c>
      <c r="H11" s="39">
        <v>21</v>
      </c>
      <c r="I11" s="19" t="s">
        <v>23</v>
      </c>
      <c r="J11" s="40">
        <v>11</v>
      </c>
      <c r="K11" s="39"/>
      <c r="L11" s="19" t="s">
        <v>23</v>
      </c>
      <c r="M11" s="40"/>
      <c r="N11" s="22">
        <f t="shared" si="0"/>
        <v>42</v>
      </c>
      <c r="O11" s="23">
        <f t="shared" si="1"/>
        <v>17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340</v>
      </c>
      <c r="D12" s="43" t="s">
        <v>354</v>
      </c>
      <c r="E12" s="39">
        <v>21</v>
      </c>
      <c r="F12" s="19" t="s">
        <v>23</v>
      </c>
      <c r="G12" s="40">
        <v>19</v>
      </c>
      <c r="H12" s="39">
        <v>21</v>
      </c>
      <c r="I12" s="19" t="s">
        <v>23</v>
      </c>
      <c r="J12" s="40">
        <v>12</v>
      </c>
      <c r="K12" s="39"/>
      <c r="L12" s="19" t="s">
        <v>23</v>
      </c>
      <c r="M12" s="40"/>
      <c r="N12" s="22">
        <f t="shared" si="0"/>
        <v>42</v>
      </c>
      <c r="O12" s="23">
        <f t="shared" si="1"/>
        <v>31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110</v>
      </c>
      <c r="D13" s="43" t="s">
        <v>120</v>
      </c>
      <c r="E13" s="39">
        <v>21</v>
      </c>
      <c r="F13" s="19" t="s">
        <v>23</v>
      </c>
      <c r="G13" s="40">
        <v>15</v>
      </c>
      <c r="H13" s="39">
        <v>16</v>
      </c>
      <c r="I13" s="19" t="s">
        <v>23</v>
      </c>
      <c r="J13" s="40">
        <v>21</v>
      </c>
      <c r="K13" s="39">
        <v>21</v>
      </c>
      <c r="L13" s="19" t="s">
        <v>23</v>
      </c>
      <c r="M13" s="40">
        <v>13</v>
      </c>
      <c r="N13" s="22">
        <f t="shared" si="0"/>
        <v>58</v>
      </c>
      <c r="O13" s="23">
        <f t="shared" si="1"/>
        <v>49</v>
      </c>
      <c r="P13" s="24">
        <f t="shared" si="2"/>
        <v>2</v>
      </c>
      <c r="Q13" s="19">
        <f t="shared" si="3"/>
        <v>1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18</v>
      </c>
      <c r="C14" s="43" t="s">
        <v>77</v>
      </c>
      <c r="D14" s="43" t="s">
        <v>355</v>
      </c>
      <c r="E14" s="39">
        <v>21</v>
      </c>
      <c r="F14" s="19" t="s">
        <v>23</v>
      </c>
      <c r="G14" s="40">
        <v>12</v>
      </c>
      <c r="H14" s="39">
        <v>21</v>
      </c>
      <c r="I14" s="19" t="s">
        <v>23</v>
      </c>
      <c r="J14" s="40">
        <v>12</v>
      </c>
      <c r="K14" s="39"/>
      <c r="L14" s="19" t="s">
        <v>23</v>
      </c>
      <c r="M14" s="40"/>
      <c r="N14" s="22">
        <f t="shared" si="0"/>
        <v>42</v>
      </c>
      <c r="O14" s="23">
        <f t="shared" si="1"/>
        <v>24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24</v>
      </c>
      <c r="C15" s="43" t="s">
        <v>111</v>
      </c>
      <c r="D15" s="43" t="s">
        <v>49</v>
      </c>
      <c r="E15" s="39">
        <v>21</v>
      </c>
      <c r="F15" s="19" t="s">
        <v>23</v>
      </c>
      <c r="G15" s="40">
        <v>8</v>
      </c>
      <c r="H15" s="39">
        <v>21</v>
      </c>
      <c r="I15" s="19" t="s">
        <v>23</v>
      </c>
      <c r="J15" s="40">
        <v>6</v>
      </c>
      <c r="K15" s="39"/>
      <c r="L15" s="19" t="s">
        <v>23</v>
      </c>
      <c r="M15" s="40"/>
      <c r="N15" s="22">
        <f>E15+H15+K15</f>
        <v>42</v>
      </c>
      <c r="O15" s="23">
        <f>G15+J15+M15</f>
        <v>14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45"/>
    </row>
    <row r="16" spans="2:20" ht="30" customHeight="1">
      <c r="B16" s="18" t="s">
        <v>17</v>
      </c>
      <c r="C16" s="43" t="s">
        <v>343</v>
      </c>
      <c r="D16" s="43" t="s">
        <v>50</v>
      </c>
      <c r="E16" s="39">
        <v>15</v>
      </c>
      <c r="F16" s="19" t="s">
        <v>23</v>
      </c>
      <c r="G16" s="40">
        <v>21</v>
      </c>
      <c r="H16" s="39">
        <v>21</v>
      </c>
      <c r="I16" s="19" t="s">
        <v>23</v>
      </c>
      <c r="J16" s="40">
        <v>19</v>
      </c>
      <c r="K16" s="39">
        <v>21</v>
      </c>
      <c r="L16" s="19" t="s">
        <v>23</v>
      </c>
      <c r="M16" s="40">
        <v>12</v>
      </c>
      <c r="N16" s="22">
        <f>E16+H16+K16</f>
        <v>57</v>
      </c>
      <c r="O16" s="23">
        <f>G16+J16+M16</f>
        <v>52</v>
      </c>
      <c r="P16" s="24">
        <f>IF(E16&gt;G16,1,0)+IF(H16&gt;J16,1,0)+IF(K16&gt;M16,1,0)</f>
        <v>2</v>
      </c>
      <c r="Q16" s="19">
        <f>IF(E16&lt;G16,1,0)+IF(H16&lt;J16,1,0)+IF(K16&lt;M16,1,0)</f>
        <v>1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20"/>
      <c r="C17" s="121"/>
      <c r="D17" s="121"/>
      <c r="E17" s="122"/>
      <c r="F17" s="123" t="s">
        <v>23</v>
      </c>
      <c r="G17" s="124"/>
      <c r="H17" s="122"/>
      <c r="I17" s="123" t="s">
        <v>23</v>
      </c>
      <c r="J17" s="124"/>
      <c r="K17" s="122"/>
      <c r="L17" s="123" t="s">
        <v>23</v>
      </c>
      <c r="M17" s="124"/>
      <c r="N17" s="125">
        <f t="shared" si="0"/>
        <v>0</v>
      </c>
      <c r="O17" s="126">
        <f t="shared" si="1"/>
        <v>0</v>
      </c>
      <c r="P17" s="127">
        <f t="shared" si="2"/>
        <v>0</v>
      </c>
      <c r="Q17" s="123">
        <f t="shared" si="3"/>
        <v>0</v>
      </c>
      <c r="R17" s="128">
        <f t="shared" si="4"/>
        <v>0</v>
      </c>
      <c r="S17" s="129">
        <f t="shared" si="4"/>
        <v>0</v>
      </c>
      <c r="T17" s="130"/>
    </row>
    <row r="18" spans="2:20" ht="34.5" customHeight="1" thickBot="1">
      <c r="B18" s="25" t="s">
        <v>7</v>
      </c>
      <c r="C18" s="200" t="str">
        <f>IF(R18&gt;S18,D4,IF(S18&gt;R18,D5,"remíza"))</f>
        <v>TJ SLAVOJ PLZEŇ</v>
      </c>
      <c r="D18" s="200"/>
      <c r="E18" s="200"/>
      <c r="F18" s="200"/>
      <c r="G18" s="200"/>
      <c r="H18" s="200"/>
      <c r="I18" s="200"/>
      <c r="J18" s="200"/>
      <c r="K18" s="200"/>
      <c r="L18" s="200"/>
      <c r="M18" s="201"/>
      <c r="N18" s="26">
        <f aca="true" t="shared" si="5" ref="N18:S18">SUM(N9:N17)</f>
        <v>378</v>
      </c>
      <c r="O18" s="27">
        <f t="shared" si="5"/>
        <v>270</v>
      </c>
      <c r="P18" s="26">
        <f t="shared" si="5"/>
        <v>14</v>
      </c>
      <c r="Q18" s="28">
        <f t="shared" si="5"/>
        <v>5</v>
      </c>
      <c r="R18" s="26">
        <f t="shared" si="5"/>
        <v>7</v>
      </c>
      <c r="S18" s="27">
        <f t="shared" si="5"/>
        <v>1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S5" sqref="S5:T5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7" t="s">
        <v>78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</row>
    <row r="3" spans="2:20" ht="19.5" customHeight="1" thickBot="1">
      <c r="B3" s="5" t="s">
        <v>0</v>
      </c>
      <c r="C3" s="46"/>
      <c r="D3" s="218" t="s">
        <v>150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20"/>
      <c r="Q3" s="221" t="s">
        <v>48</v>
      </c>
      <c r="R3" s="222"/>
      <c r="S3" s="218" t="s">
        <v>99</v>
      </c>
      <c r="T3" s="223"/>
    </row>
    <row r="4" spans="2:20" ht="19.5" customHeight="1" thickTop="1">
      <c r="B4" s="6" t="s">
        <v>2</v>
      </c>
      <c r="C4" s="7"/>
      <c r="D4" s="224" t="s">
        <v>291</v>
      </c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6"/>
      <c r="Q4" s="227" t="s">
        <v>13</v>
      </c>
      <c r="R4" s="228"/>
      <c r="S4" s="229" t="s">
        <v>332</v>
      </c>
      <c r="T4" s="230"/>
    </row>
    <row r="5" spans="2:20" ht="19.5" customHeight="1">
      <c r="B5" s="6" t="s">
        <v>3</v>
      </c>
      <c r="C5" s="47"/>
      <c r="D5" s="202" t="s">
        <v>333</v>
      </c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4"/>
      <c r="Q5" s="205" t="s">
        <v>1</v>
      </c>
      <c r="R5" s="206"/>
      <c r="S5" s="207" t="s">
        <v>367</v>
      </c>
      <c r="T5" s="208"/>
    </row>
    <row r="6" spans="2:20" ht="19.5" customHeight="1" thickBot="1">
      <c r="B6" s="8" t="s">
        <v>4</v>
      </c>
      <c r="C6" s="9"/>
      <c r="D6" s="209" t="s">
        <v>163</v>
      </c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1"/>
      <c r="Q6" s="48"/>
      <c r="R6" s="49"/>
      <c r="S6" s="91" t="s">
        <v>38</v>
      </c>
      <c r="T6" s="38" t="s">
        <v>26</v>
      </c>
    </row>
    <row r="7" spans="2:20" ht="24.75" customHeight="1">
      <c r="B7" s="10"/>
      <c r="C7" s="11" t="str">
        <f>D4</f>
        <v>TJ SLAVOJ PLZEŇ</v>
      </c>
      <c r="D7" s="11" t="str">
        <f>D5</f>
        <v>SK JUPITER A</v>
      </c>
      <c r="E7" s="212" t="s">
        <v>5</v>
      </c>
      <c r="F7" s="213"/>
      <c r="G7" s="213"/>
      <c r="H7" s="213"/>
      <c r="I7" s="213"/>
      <c r="J7" s="213"/>
      <c r="K7" s="213"/>
      <c r="L7" s="213"/>
      <c r="M7" s="214"/>
      <c r="N7" s="215" t="s">
        <v>14</v>
      </c>
      <c r="O7" s="216"/>
      <c r="P7" s="215" t="s">
        <v>15</v>
      </c>
      <c r="Q7" s="216"/>
      <c r="R7" s="215" t="s">
        <v>16</v>
      </c>
      <c r="S7" s="216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334</v>
      </c>
      <c r="D9" s="44" t="s">
        <v>335</v>
      </c>
      <c r="E9" s="39">
        <v>8</v>
      </c>
      <c r="F9" s="20" t="s">
        <v>23</v>
      </c>
      <c r="G9" s="40">
        <v>21</v>
      </c>
      <c r="H9" s="39">
        <v>13</v>
      </c>
      <c r="I9" s="20" t="s">
        <v>23</v>
      </c>
      <c r="J9" s="40">
        <v>21</v>
      </c>
      <c r="K9" s="39"/>
      <c r="L9" s="20" t="s">
        <v>23</v>
      </c>
      <c r="M9" s="40"/>
      <c r="N9" s="22">
        <f aca="true" t="shared" si="0" ref="N9:N17">E9+H9+K9</f>
        <v>21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5">
        <f>IF(P9=2,1,0)</f>
        <v>0</v>
      </c>
      <c r="S9" s="21">
        <f>IF(Q9=2,1,0)</f>
        <v>1</v>
      </c>
      <c r="T9" s="45"/>
    </row>
    <row r="10" spans="2:20" ht="30" customHeight="1">
      <c r="B10" s="18" t="s">
        <v>22</v>
      </c>
      <c r="C10" s="43" t="s">
        <v>336</v>
      </c>
      <c r="D10" s="43" t="s">
        <v>337</v>
      </c>
      <c r="E10" s="39">
        <v>13</v>
      </c>
      <c r="F10" s="19" t="s">
        <v>23</v>
      </c>
      <c r="G10" s="40">
        <v>21</v>
      </c>
      <c r="H10" s="39">
        <v>16</v>
      </c>
      <c r="I10" s="19" t="s">
        <v>23</v>
      </c>
      <c r="J10" s="40">
        <v>21</v>
      </c>
      <c r="K10" s="39"/>
      <c r="L10" s="19" t="s">
        <v>23</v>
      </c>
      <c r="M10" s="40"/>
      <c r="N10" s="22">
        <f t="shared" si="0"/>
        <v>29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6">
        <f aca="true" t="shared" si="4" ref="R10:S17">IF(P10=2,1,0)</f>
        <v>0</v>
      </c>
      <c r="S10" s="21">
        <f t="shared" si="4"/>
        <v>1</v>
      </c>
      <c r="T10" s="45"/>
    </row>
    <row r="11" spans="2:20" ht="30" customHeight="1">
      <c r="B11" s="18" t="s">
        <v>21</v>
      </c>
      <c r="C11" s="43" t="s">
        <v>338</v>
      </c>
      <c r="D11" s="43" t="s">
        <v>339</v>
      </c>
      <c r="E11" s="39">
        <v>21</v>
      </c>
      <c r="F11" s="19" t="s">
        <v>23</v>
      </c>
      <c r="G11" s="40">
        <v>0</v>
      </c>
      <c r="H11" s="39">
        <v>21</v>
      </c>
      <c r="I11" s="19" t="s">
        <v>23</v>
      </c>
      <c r="J11" s="40">
        <v>0</v>
      </c>
      <c r="K11" s="39"/>
      <c r="L11" s="19" t="s">
        <v>23</v>
      </c>
      <c r="M11" s="40"/>
      <c r="N11" s="22">
        <f t="shared" si="0"/>
        <v>42</v>
      </c>
      <c r="O11" s="23">
        <f t="shared" si="1"/>
        <v>0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340</v>
      </c>
      <c r="D12" s="43" t="s">
        <v>341</v>
      </c>
      <c r="E12" s="39">
        <v>21</v>
      </c>
      <c r="F12" s="19" t="s">
        <v>23</v>
      </c>
      <c r="G12" s="40">
        <v>0</v>
      </c>
      <c r="H12" s="39">
        <v>21</v>
      </c>
      <c r="I12" s="19" t="s">
        <v>23</v>
      </c>
      <c r="J12" s="40">
        <v>0</v>
      </c>
      <c r="K12" s="39"/>
      <c r="L12" s="19" t="s">
        <v>23</v>
      </c>
      <c r="M12" s="40"/>
      <c r="N12" s="22">
        <f t="shared" si="0"/>
        <v>42</v>
      </c>
      <c r="O12" s="23">
        <f t="shared" si="1"/>
        <v>0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77</v>
      </c>
      <c r="D13" s="43" t="s">
        <v>342</v>
      </c>
      <c r="E13" s="39">
        <v>17</v>
      </c>
      <c r="F13" s="19" t="s">
        <v>23</v>
      </c>
      <c r="G13" s="40">
        <v>21</v>
      </c>
      <c r="H13" s="39">
        <v>14</v>
      </c>
      <c r="I13" s="19" t="s">
        <v>23</v>
      </c>
      <c r="J13" s="40">
        <v>21</v>
      </c>
      <c r="K13" s="39"/>
      <c r="L13" s="19" t="s">
        <v>23</v>
      </c>
      <c r="M13" s="40"/>
      <c r="N13" s="22">
        <f t="shared" si="0"/>
        <v>31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/>
    </row>
    <row r="14" spans="2:20" ht="30" customHeight="1">
      <c r="B14" s="18" t="s">
        <v>18</v>
      </c>
      <c r="C14" s="43" t="s">
        <v>343</v>
      </c>
      <c r="D14" s="43" t="s">
        <v>344</v>
      </c>
      <c r="E14" s="39">
        <v>14</v>
      </c>
      <c r="F14" s="19" t="s">
        <v>23</v>
      </c>
      <c r="G14" s="40">
        <v>21</v>
      </c>
      <c r="H14" s="39">
        <v>21</v>
      </c>
      <c r="I14" s="19" t="s">
        <v>23</v>
      </c>
      <c r="J14" s="40">
        <v>17</v>
      </c>
      <c r="K14" s="39">
        <v>24</v>
      </c>
      <c r="L14" s="19" t="s">
        <v>23</v>
      </c>
      <c r="M14" s="40">
        <v>26</v>
      </c>
      <c r="N14" s="22">
        <f t="shared" si="0"/>
        <v>59</v>
      </c>
      <c r="O14" s="23">
        <f t="shared" si="1"/>
        <v>64</v>
      </c>
      <c r="P14" s="24">
        <f t="shared" si="2"/>
        <v>1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/>
    </row>
    <row r="15" spans="2:20" ht="30" customHeight="1">
      <c r="B15" s="18" t="s">
        <v>24</v>
      </c>
      <c r="C15" s="43" t="s">
        <v>111</v>
      </c>
      <c r="D15" s="43" t="s">
        <v>345</v>
      </c>
      <c r="E15" s="39">
        <v>21</v>
      </c>
      <c r="F15" s="19" t="s">
        <v>23</v>
      </c>
      <c r="G15" s="40">
        <v>4</v>
      </c>
      <c r="H15" s="39">
        <v>21</v>
      </c>
      <c r="I15" s="19" t="s">
        <v>23</v>
      </c>
      <c r="J15" s="40">
        <v>2</v>
      </c>
      <c r="K15" s="39"/>
      <c r="L15" s="19" t="s">
        <v>23</v>
      </c>
      <c r="M15" s="40"/>
      <c r="N15" s="22">
        <f>E15+H15+K15</f>
        <v>42</v>
      </c>
      <c r="O15" s="23">
        <f>G15+J15+M15</f>
        <v>6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45"/>
    </row>
    <row r="16" spans="2:20" ht="30" customHeight="1">
      <c r="B16" s="18" t="s">
        <v>17</v>
      </c>
      <c r="C16" s="43" t="s">
        <v>346</v>
      </c>
      <c r="D16" s="43" t="s">
        <v>347</v>
      </c>
      <c r="E16" s="39">
        <v>21</v>
      </c>
      <c r="F16" s="19" t="s">
        <v>23</v>
      </c>
      <c r="G16" s="40">
        <v>0</v>
      </c>
      <c r="H16" s="39">
        <v>21</v>
      </c>
      <c r="I16" s="19" t="s">
        <v>23</v>
      </c>
      <c r="J16" s="40">
        <v>0</v>
      </c>
      <c r="K16" s="39"/>
      <c r="L16" s="19" t="s">
        <v>23</v>
      </c>
      <c r="M16" s="40"/>
      <c r="N16" s="22">
        <f>E16+H16+K16</f>
        <v>42</v>
      </c>
      <c r="O16" s="23">
        <f>G16+J16+M16</f>
        <v>0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20"/>
      <c r="C17" s="121"/>
      <c r="D17" s="121"/>
      <c r="E17" s="122"/>
      <c r="F17" s="123" t="s">
        <v>23</v>
      </c>
      <c r="G17" s="124"/>
      <c r="H17" s="122"/>
      <c r="I17" s="123" t="s">
        <v>23</v>
      </c>
      <c r="J17" s="124"/>
      <c r="K17" s="122"/>
      <c r="L17" s="123" t="s">
        <v>23</v>
      </c>
      <c r="M17" s="124"/>
      <c r="N17" s="125">
        <f t="shared" si="0"/>
        <v>0</v>
      </c>
      <c r="O17" s="126">
        <f t="shared" si="1"/>
        <v>0</v>
      </c>
      <c r="P17" s="127">
        <f t="shared" si="2"/>
        <v>0</v>
      </c>
      <c r="Q17" s="123">
        <f t="shared" si="3"/>
        <v>0</v>
      </c>
      <c r="R17" s="128">
        <f t="shared" si="4"/>
        <v>0</v>
      </c>
      <c r="S17" s="129">
        <f t="shared" si="4"/>
        <v>0</v>
      </c>
      <c r="T17" s="130"/>
    </row>
    <row r="18" spans="2:20" ht="34.5" customHeight="1" thickBot="1">
      <c r="B18" s="25" t="s">
        <v>7</v>
      </c>
      <c r="C18" s="200" t="str">
        <f>IF(R18&gt;S18,D4,IF(S18&gt;R18,D5,"remíza"))</f>
        <v>remíza</v>
      </c>
      <c r="D18" s="200"/>
      <c r="E18" s="200"/>
      <c r="F18" s="200"/>
      <c r="G18" s="200"/>
      <c r="H18" s="200"/>
      <c r="I18" s="200"/>
      <c r="J18" s="200"/>
      <c r="K18" s="200"/>
      <c r="L18" s="200"/>
      <c r="M18" s="201"/>
      <c r="N18" s="26">
        <f aca="true" t="shared" si="5" ref="N18:S18">SUM(N9:N17)</f>
        <v>308</v>
      </c>
      <c r="O18" s="27">
        <f t="shared" si="5"/>
        <v>196</v>
      </c>
      <c r="P18" s="26">
        <f t="shared" si="5"/>
        <v>9</v>
      </c>
      <c r="Q18" s="28">
        <f t="shared" si="5"/>
        <v>8</v>
      </c>
      <c r="R18" s="26">
        <f t="shared" si="5"/>
        <v>4</v>
      </c>
      <c r="S18" s="27">
        <f t="shared" si="5"/>
        <v>4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 t="s">
        <v>348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B1" sqref="B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7" t="s">
        <v>78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</row>
    <row r="3" spans="2:20" ht="19.5" customHeight="1" thickBot="1">
      <c r="B3" s="5" t="s">
        <v>0</v>
      </c>
      <c r="C3" s="46"/>
      <c r="D3" s="218" t="s">
        <v>98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20"/>
      <c r="Q3" s="221" t="s">
        <v>48</v>
      </c>
      <c r="R3" s="222"/>
      <c r="S3" s="218" t="s">
        <v>99</v>
      </c>
      <c r="T3" s="223"/>
    </row>
    <row r="4" spans="2:20" ht="19.5" customHeight="1" thickTop="1">
      <c r="B4" s="6" t="s">
        <v>2</v>
      </c>
      <c r="C4" s="7"/>
      <c r="D4" s="224" t="s">
        <v>51</v>
      </c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6"/>
      <c r="Q4" s="227" t="s">
        <v>13</v>
      </c>
      <c r="R4" s="228"/>
      <c r="S4" s="229" t="s">
        <v>307</v>
      </c>
      <c r="T4" s="230"/>
    </row>
    <row r="5" spans="2:20" ht="19.5" customHeight="1">
      <c r="B5" s="6" t="s">
        <v>3</v>
      </c>
      <c r="C5" s="47"/>
      <c r="D5" s="202" t="s">
        <v>30</v>
      </c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4"/>
      <c r="Q5" s="205" t="s">
        <v>1</v>
      </c>
      <c r="R5" s="206"/>
      <c r="S5" s="207" t="s">
        <v>308</v>
      </c>
      <c r="T5" s="208"/>
    </row>
    <row r="6" spans="2:20" ht="19.5" customHeight="1" thickBot="1">
      <c r="B6" s="8" t="s">
        <v>4</v>
      </c>
      <c r="C6" s="9"/>
      <c r="D6" s="209" t="s">
        <v>309</v>
      </c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1"/>
      <c r="Q6" s="48"/>
      <c r="R6" s="49"/>
      <c r="S6" s="91" t="s">
        <v>37</v>
      </c>
      <c r="T6" s="38" t="s">
        <v>26</v>
      </c>
    </row>
    <row r="7" spans="2:20" ht="24.75" customHeight="1">
      <c r="B7" s="10"/>
      <c r="C7" s="11" t="str">
        <f>D4</f>
        <v>ZÚ Badminton Klatovy</v>
      </c>
      <c r="D7" s="11" t="str">
        <f>D5</f>
        <v>SK Jupiter A</v>
      </c>
      <c r="E7" s="212" t="s">
        <v>5</v>
      </c>
      <c r="F7" s="213"/>
      <c r="G7" s="213"/>
      <c r="H7" s="213"/>
      <c r="I7" s="213"/>
      <c r="J7" s="213"/>
      <c r="K7" s="213"/>
      <c r="L7" s="213"/>
      <c r="M7" s="214"/>
      <c r="N7" s="215" t="s">
        <v>14</v>
      </c>
      <c r="O7" s="216"/>
      <c r="P7" s="215" t="s">
        <v>15</v>
      </c>
      <c r="Q7" s="216"/>
      <c r="R7" s="215" t="s">
        <v>16</v>
      </c>
      <c r="S7" s="216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310</v>
      </c>
      <c r="D9" s="44" t="s">
        <v>181</v>
      </c>
      <c r="E9" s="39">
        <v>16</v>
      </c>
      <c r="F9" s="20" t="s">
        <v>23</v>
      </c>
      <c r="G9" s="40">
        <v>21</v>
      </c>
      <c r="H9" s="39">
        <v>15</v>
      </c>
      <c r="I9" s="20" t="s">
        <v>23</v>
      </c>
      <c r="J9" s="40">
        <v>21</v>
      </c>
      <c r="K9" s="39"/>
      <c r="L9" s="20" t="s">
        <v>23</v>
      </c>
      <c r="M9" s="40"/>
      <c r="N9" s="22">
        <f aca="true" t="shared" si="0" ref="N9:N17">E9+H9+K9</f>
        <v>31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5">
        <f>IF(P9=2,1,0)</f>
        <v>0</v>
      </c>
      <c r="S9" s="21">
        <f>IF(Q9=2,1,0)</f>
        <v>1</v>
      </c>
      <c r="T9" s="45"/>
    </row>
    <row r="10" spans="2:20" ht="30" customHeight="1">
      <c r="B10" s="18" t="s">
        <v>22</v>
      </c>
      <c r="C10" s="43" t="s">
        <v>311</v>
      </c>
      <c r="D10" s="43" t="s">
        <v>195</v>
      </c>
      <c r="E10" s="39">
        <v>13</v>
      </c>
      <c r="F10" s="19" t="s">
        <v>23</v>
      </c>
      <c r="G10" s="40">
        <v>21</v>
      </c>
      <c r="H10" s="39">
        <v>13</v>
      </c>
      <c r="I10" s="19" t="s">
        <v>23</v>
      </c>
      <c r="J10" s="40">
        <v>21</v>
      </c>
      <c r="K10" s="39"/>
      <c r="L10" s="19" t="s">
        <v>23</v>
      </c>
      <c r="M10" s="40"/>
      <c r="N10" s="22">
        <f t="shared" si="0"/>
        <v>26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6">
        <f aca="true" t="shared" si="4" ref="R10:S17">IF(P10=2,1,0)</f>
        <v>0</v>
      </c>
      <c r="S10" s="21">
        <f t="shared" si="4"/>
        <v>1</v>
      </c>
      <c r="T10" s="45"/>
    </row>
    <row r="11" spans="2:20" ht="30" customHeight="1">
      <c r="B11" s="18" t="s">
        <v>21</v>
      </c>
      <c r="C11" s="43" t="s">
        <v>312</v>
      </c>
      <c r="D11" s="43" t="s">
        <v>185</v>
      </c>
      <c r="E11" s="39">
        <v>13</v>
      </c>
      <c r="F11" s="19" t="s">
        <v>23</v>
      </c>
      <c r="G11" s="40">
        <v>21</v>
      </c>
      <c r="H11" s="39">
        <v>12</v>
      </c>
      <c r="I11" s="19" t="s">
        <v>23</v>
      </c>
      <c r="J11" s="40">
        <v>21</v>
      </c>
      <c r="K11" s="39"/>
      <c r="L11" s="19" t="s">
        <v>23</v>
      </c>
      <c r="M11" s="40"/>
      <c r="N11" s="22">
        <f t="shared" si="0"/>
        <v>25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/>
    </row>
    <row r="12" spans="2:20" ht="30" customHeight="1">
      <c r="B12" s="18" t="s">
        <v>20</v>
      </c>
      <c r="C12" s="43" t="s">
        <v>313</v>
      </c>
      <c r="D12" s="43" t="s">
        <v>314</v>
      </c>
      <c r="E12" s="39">
        <v>14</v>
      </c>
      <c r="F12" s="19" t="s">
        <v>23</v>
      </c>
      <c r="G12" s="40">
        <v>21</v>
      </c>
      <c r="H12" s="39">
        <v>23</v>
      </c>
      <c r="I12" s="19" t="s">
        <v>23</v>
      </c>
      <c r="J12" s="40">
        <v>21</v>
      </c>
      <c r="K12" s="39">
        <v>22</v>
      </c>
      <c r="L12" s="19" t="s">
        <v>23</v>
      </c>
      <c r="M12" s="40">
        <v>24</v>
      </c>
      <c r="N12" s="22">
        <f t="shared" si="0"/>
        <v>59</v>
      </c>
      <c r="O12" s="23">
        <f t="shared" si="1"/>
        <v>66</v>
      </c>
      <c r="P12" s="24">
        <f t="shared" si="2"/>
        <v>1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/>
    </row>
    <row r="13" spans="2:20" ht="30" customHeight="1">
      <c r="B13" s="18" t="s">
        <v>19</v>
      </c>
      <c r="C13" s="43" t="s">
        <v>315</v>
      </c>
      <c r="D13" s="43" t="s">
        <v>247</v>
      </c>
      <c r="E13" s="39">
        <v>17</v>
      </c>
      <c r="F13" s="19" t="s">
        <v>23</v>
      </c>
      <c r="G13" s="40">
        <v>21</v>
      </c>
      <c r="H13" s="39">
        <v>20</v>
      </c>
      <c r="I13" s="19" t="s">
        <v>23</v>
      </c>
      <c r="J13" s="40">
        <v>22</v>
      </c>
      <c r="K13" s="39"/>
      <c r="L13" s="19" t="s">
        <v>23</v>
      </c>
      <c r="M13" s="40"/>
      <c r="N13" s="22">
        <f t="shared" si="0"/>
        <v>37</v>
      </c>
      <c r="O13" s="23">
        <f t="shared" si="1"/>
        <v>43</v>
      </c>
      <c r="P13" s="24">
        <f t="shared" si="2"/>
        <v>0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/>
    </row>
    <row r="14" spans="2:20" ht="30" customHeight="1">
      <c r="B14" s="18" t="s">
        <v>18</v>
      </c>
      <c r="C14" s="43" t="s">
        <v>316</v>
      </c>
      <c r="D14" s="43" t="s">
        <v>176</v>
      </c>
      <c r="E14" s="39">
        <v>15</v>
      </c>
      <c r="F14" s="19" t="s">
        <v>23</v>
      </c>
      <c r="G14" s="40">
        <v>21</v>
      </c>
      <c r="H14" s="39">
        <v>14</v>
      </c>
      <c r="I14" s="19" t="s">
        <v>23</v>
      </c>
      <c r="J14" s="40">
        <v>21</v>
      </c>
      <c r="K14" s="39"/>
      <c r="L14" s="19" t="s">
        <v>23</v>
      </c>
      <c r="M14" s="40"/>
      <c r="N14" s="22">
        <f t="shared" si="0"/>
        <v>29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/>
    </row>
    <row r="15" spans="2:20" ht="30" customHeight="1">
      <c r="B15" s="18" t="s">
        <v>24</v>
      </c>
      <c r="C15" s="43" t="s">
        <v>317</v>
      </c>
      <c r="D15" s="43" t="s">
        <v>191</v>
      </c>
      <c r="E15" s="39">
        <v>12</v>
      </c>
      <c r="F15" s="19" t="s">
        <v>23</v>
      </c>
      <c r="G15" s="40">
        <v>21</v>
      </c>
      <c r="H15" s="39">
        <v>7</v>
      </c>
      <c r="I15" s="19" t="s">
        <v>23</v>
      </c>
      <c r="J15" s="40">
        <v>21</v>
      </c>
      <c r="K15" s="39"/>
      <c r="L15" s="19" t="s">
        <v>23</v>
      </c>
      <c r="M15" s="40"/>
      <c r="N15" s="22">
        <f>E15+H15+K15</f>
        <v>19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>
      <c r="B16" s="18" t="s">
        <v>17</v>
      </c>
      <c r="C16" s="43" t="s">
        <v>318</v>
      </c>
      <c r="D16" s="43" t="s">
        <v>80</v>
      </c>
      <c r="E16" s="39">
        <v>11</v>
      </c>
      <c r="F16" s="19" t="s">
        <v>23</v>
      </c>
      <c r="G16" s="40">
        <v>21</v>
      </c>
      <c r="H16" s="39">
        <v>18</v>
      </c>
      <c r="I16" s="19" t="s">
        <v>23</v>
      </c>
      <c r="J16" s="40">
        <v>21</v>
      </c>
      <c r="K16" s="39"/>
      <c r="L16" s="19" t="s">
        <v>23</v>
      </c>
      <c r="M16" s="40"/>
      <c r="N16" s="22">
        <f>E16+H16+K16</f>
        <v>29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6">
        <f>IF(P16=2,1,0)</f>
        <v>0</v>
      </c>
      <c r="S16" s="21">
        <f>IF(Q16=2,1,0)</f>
        <v>1</v>
      </c>
      <c r="T16" s="45"/>
    </row>
    <row r="17" spans="2:20" ht="30" customHeight="1" thickBot="1">
      <c r="B17" s="120"/>
      <c r="C17" s="121"/>
      <c r="D17" s="121"/>
      <c r="E17" s="122"/>
      <c r="F17" s="123" t="s">
        <v>23</v>
      </c>
      <c r="G17" s="124"/>
      <c r="H17" s="122"/>
      <c r="I17" s="123" t="s">
        <v>23</v>
      </c>
      <c r="J17" s="124"/>
      <c r="K17" s="122"/>
      <c r="L17" s="123" t="s">
        <v>23</v>
      </c>
      <c r="M17" s="124"/>
      <c r="N17" s="125">
        <f t="shared" si="0"/>
        <v>0</v>
      </c>
      <c r="O17" s="126">
        <f t="shared" si="1"/>
        <v>0</v>
      </c>
      <c r="P17" s="127">
        <f t="shared" si="2"/>
        <v>0</v>
      </c>
      <c r="Q17" s="123">
        <f t="shared" si="3"/>
        <v>0</v>
      </c>
      <c r="R17" s="128">
        <f t="shared" si="4"/>
        <v>0</v>
      </c>
      <c r="S17" s="129">
        <f t="shared" si="4"/>
        <v>0</v>
      </c>
      <c r="T17" s="130"/>
    </row>
    <row r="18" spans="2:20" ht="34.5" customHeight="1" thickBot="1">
      <c r="B18" s="25" t="s">
        <v>7</v>
      </c>
      <c r="C18" s="200" t="str">
        <f>IF(R18&gt;S18,D4,IF(S18&gt;R18,D5,"remíza"))</f>
        <v>SK Jupiter A</v>
      </c>
      <c r="D18" s="200"/>
      <c r="E18" s="200"/>
      <c r="F18" s="200"/>
      <c r="G18" s="200"/>
      <c r="H18" s="200"/>
      <c r="I18" s="200"/>
      <c r="J18" s="200"/>
      <c r="K18" s="200"/>
      <c r="L18" s="200"/>
      <c r="M18" s="201"/>
      <c r="N18" s="26">
        <f aca="true" t="shared" si="5" ref="N18:S18">SUM(N9:N17)</f>
        <v>255</v>
      </c>
      <c r="O18" s="27">
        <f t="shared" si="5"/>
        <v>361</v>
      </c>
      <c r="P18" s="26">
        <f t="shared" si="5"/>
        <v>1</v>
      </c>
      <c r="Q18" s="28">
        <f t="shared" si="5"/>
        <v>16</v>
      </c>
      <c r="R18" s="26">
        <f t="shared" si="5"/>
        <v>0</v>
      </c>
      <c r="S18" s="27">
        <f t="shared" si="5"/>
        <v>8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zapis_OPB.xls</dc:title>
  <dc:subject>OPB 2016/17</dc:subject>
  <dc:creator>ZpčBaS</dc:creator>
  <cp:keywords/>
  <dc:description>Zápis o utkání smíšených družstev - OPB</dc:description>
  <cp:lastModifiedBy>sk</cp:lastModifiedBy>
  <cp:lastPrinted>2018-11-02T17:55:45Z</cp:lastPrinted>
  <dcterms:created xsi:type="dcterms:W3CDTF">1996-11-18T12:18:44Z</dcterms:created>
  <dcterms:modified xsi:type="dcterms:W3CDTF">2019-01-22T09:36:06Z</dcterms:modified>
  <cp:category/>
  <cp:version/>
  <cp:contentType/>
  <cp:contentStatus/>
</cp:coreProperties>
</file>