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TABULKA_J-Z_2B" sheetId="1" r:id="rId1"/>
    <sheet name="rozpis J-Z_2B" sheetId="2" r:id="rId2"/>
    <sheet name="3.k.JuB_Str" sheetId="3" r:id="rId3"/>
    <sheet name="3.k.Kla_Tá" sheetId="4" r:id="rId4"/>
    <sheet name="3.k.ChlA_KřB" sheetId="5" r:id="rId5"/>
    <sheet name="3.k.JuA_Vod" sheetId="6" r:id="rId6"/>
    <sheet name="3.k.Chra_Tá" sheetId="7" r:id="rId7"/>
    <sheet name="3.k.Dou_Str" sheetId="8" r:id="rId8"/>
    <sheet name="3.k.ChlA_Vod" sheetId="9" r:id="rId9"/>
    <sheet name="3.k.JuA_KřB" sheetId="10" r:id="rId10"/>
    <sheet name="3.k.Chra_Str" sheetId="11" r:id="rId11"/>
    <sheet name="3.k.Dou_Tá" sheetId="12" r:id="rId12"/>
    <sheet name="3.k.JuB_KřB" sheetId="13" r:id="rId13"/>
    <sheet name="3.k.Kla_Vod" sheetId="14" r:id="rId14"/>
    <sheet name="2.k.Kla_JuA" sheetId="15" r:id="rId15"/>
    <sheet name="2.k.JuB_DouB" sheetId="16" r:id="rId16"/>
    <sheet name="2.k.Kla_JuB" sheetId="17" r:id="rId17"/>
    <sheet name="2.k.ChlA_Chra" sheetId="18" r:id="rId18"/>
    <sheet name="2.k.DouB_JuA" sheetId="19" r:id="rId19"/>
    <sheet name="2.k.ChlA_DouB" sheetId="20" r:id="rId20"/>
    <sheet name="2.k.JuA_Chra" sheetId="21" r:id="rId21"/>
    <sheet name="2.k.Vod_Str" sheetId="22" r:id="rId22"/>
    <sheet name="2.k.Tá_KřB" sheetId="23" r:id="rId23"/>
    <sheet name="2.k.Str_KřB" sheetId="24" r:id="rId24"/>
    <sheet name="2.k.Vod_Tá" sheetId="25" r:id="rId25"/>
    <sheet name="2.k.Tá_Str" sheetId="26" r:id="rId26"/>
    <sheet name="2.k.KřB_Vod" sheetId="27" r:id="rId27"/>
    <sheet name="1.k.JuA_JuB" sheetId="28" r:id="rId28"/>
    <sheet name="1.k.ChlA_Kla" sheetId="29" r:id="rId29"/>
    <sheet name="1.k.Chra_DouB" sheetId="30" r:id="rId30"/>
    <sheet name="1.k.DouB_Kla" sheetId="31" r:id="rId31"/>
    <sheet name="1.k.JuB_ChlA" sheetId="32" r:id="rId32"/>
    <sheet name="1.k.JuA_ChlA" sheetId="33" r:id="rId33"/>
    <sheet name="1.k.Chra_JuB" sheetId="34" r:id="rId34"/>
    <sheet name="1.k.Chra_Kla" sheetId="35" r:id="rId35"/>
  </sheets>
  <externalReferences>
    <externalReference r:id="rId38"/>
  </externalReferences>
  <definedNames>
    <definedName name="_xlnm.Print_Area" localSheetId="30">'1.k.DouB_Kla'!$B$2:$T$27</definedName>
    <definedName name="_xlnm.Print_Area" localSheetId="28">'1.k.ChlA_Kla'!$B$2:$T$27</definedName>
    <definedName name="_xlnm.Print_Area" localSheetId="29">'1.k.Chra_DouB'!$B$2:$T$27</definedName>
    <definedName name="_xlnm.Print_Area" localSheetId="33">'1.k.Chra_JuB'!$B$2:$T$27</definedName>
    <definedName name="_xlnm.Print_Area" localSheetId="34">'1.k.Chra_Kla'!$B$2:$T$27</definedName>
    <definedName name="_xlnm.Print_Area" localSheetId="32">'1.k.JuA_ChlA'!$B$2:$T$27</definedName>
    <definedName name="_xlnm.Print_Area" localSheetId="27">'1.k.JuA_JuB'!$B$2:$T$27</definedName>
    <definedName name="_xlnm.Print_Area" localSheetId="31">'1.k.JuB_ChlA'!$B$2:$T$27</definedName>
    <definedName name="_xlnm.Print_Area" localSheetId="18">'2.k.DouB_JuA'!$B$2:$T$27</definedName>
    <definedName name="_xlnm.Print_Area" localSheetId="19">'2.k.ChlA_DouB'!$B$2:$T$27</definedName>
    <definedName name="_xlnm.Print_Area" localSheetId="17">'2.k.ChlA_Chra'!$B$2:$T$27</definedName>
    <definedName name="_xlnm.Print_Area" localSheetId="20">'2.k.JuA_Chra'!$B$2:$T$27</definedName>
    <definedName name="_xlnm.Print_Area" localSheetId="15">'2.k.JuB_DouB'!$B$2:$T$27</definedName>
    <definedName name="_xlnm.Print_Area" localSheetId="14">'2.k.Kla_JuA'!$B$2:$T$27</definedName>
    <definedName name="_xlnm.Print_Area" localSheetId="16">'2.k.Kla_JuB'!$B$2:$T$27</definedName>
    <definedName name="_xlnm.Print_Area" localSheetId="26">'2.k.KřB_Vod'!$A$1:$S$27</definedName>
    <definedName name="_xlnm.Print_Area" localSheetId="23">'2.k.Str_KřB'!$A$1:$S$27</definedName>
    <definedName name="_xlnm.Print_Area" localSheetId="22">'2.k.Tá_KřB'!$A$1:$S$27</definedName>
    <definedName name="_xlnm.Print_Area" localSheetId="25">'2.k.Tá_Str'!$A$1:$S$27</definedName>
    <definedName name="_xlnm.Print_Area" localSheetId="21">'2.k.Vod_Str'!$A$1:$S$27</definedName>
    <definedName name="_xlnm.Print_Area" localSheetId="24">'2.k.Vod_Tá'!$A$1:$S$27</definedName>
    <definedName name="_xlnm.Print_Area" localSheetId="7">'3.k.Dou_Str'!$B$2:$T$27</definedName>
    <definedName name="_xlnm.Print_Area" localSheetId="11">'3.k.Dou_Tá'!$B$2:$T$27</definedName>
    <definedName name="_xlnm.Print_Area" localSheetId="4">'3.k.ChlA_KřB'!$B$2:$T$27</definedName>
    <definedName name="_xlnm.Print_Area" localSheetId="8">'3.k.ChlA_Vod'!$B$2:$T$27</definedName>
    <definedName name="_xlnm.Print_Area" localSheetId="10">'3.k.Chra_Str'!$B$2:$T$27</definedName>
    <definedName name="_xlnm.Print_Area" localSheetId="6">'3.k.Chra_Tá'!$B$2:$T$27</definedName>
    <definedName name="_xlnm.Print_Area" localSheetId="9">'3.k.JuA_KřB'!$B$2:$T$27</definedName>
    <definedName name="_xlnm.Print_Area" localSheetId="5">'3.k.JuA_Vod'!$B$2:$T$27</definedName>
    <definedName name="_xlnm.Print_Area" localSheetId="12">'3.k.JuB_KřB'!$B$2:$T$27</definedName>
    <definedName name="_xlnm.Print_Area" localSheetId="2">'3.k.JuB_Str'!$B$2:$T$27</definedName>
    <definedName name="_xlnm.Print_Area" localSheetId="3">'3.k.Kla_Tá'!$B$2:$T$27</definedName>
    <definedName name="_xlnm.Print_Area" localSheetId="13">'3.k.Kla_Vod'!$B$2:$T$27</definedName>
  </definedNames>
  <calcPr fullCalcOnLoad="1"/>
</workbook>
</file>

<file path=xl/sharedStrings.xml><?xml version="1.0" encoding="utf-8"?>
<sst xmlns="http://schemas.openxmlformats.org/spreadsheetml/2006/main" count="2999" uniqueCount="396">
  <si>
    <t>JIHO-ZÁPADNÍ přebor 2/B družstev - dospělí - 2018/19</t>
  </si>
  <si>
    <r>
      <rPr>
        <sz val="12"/>
        <rFont val="Arial"/>
        <family val="2"/>
      </rPr>
      <t>neúplná tabulka po</t>
    </r>
    <r>
      <rPr>
        <b/>
        <sz val="12"/>
        <rFont val="Arial"/>
        <family val="2"/>
      </rPr>
      <t xml:space="preserve"> 2. kole - 3.11.2018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</si>
  <si>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</si>
  <si>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</si>
  <si>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</si>
  <si>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</si>
  <si>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</si>
  <si>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</si>
  <si>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</si>
  <si>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</si>
  <si>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</si>
  <si>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</si>
  <si>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</si>
  <si>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</si>
  <si>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1.</t>
  </si>
  <si>
    <t>Keramika Chlumčany A</t>
  </si>
  <si>
    <t>2.</t>
  </si>
  <si>
    <t>SK Jupiter A</t>
  </si>
  <si>
    <t>3.</t>
  </si>
  <si>
    <t>TJ Spartak Chrást</t>
  </si>
  <si>
    <t>4.</t>
  </si>
  <si>
    <t>TJ Sokol Doubravka B</t>
  </si>
  <si>
    <t>5.</t>
  </si>
  <si>
    <t>TJ ČZ Strakonice</t>
  </si>
  <si>
    <t>6.</t>
  </si>
  <si>
    <t>SK Badminton Tábor</t>
  </si>
  <si>
    <t>7.</t>
  </si>
  <si>
    <t>SK Jupiter B</t>
  </si>
  <si>
    <t>8.</t>
  </si>
  <si>
    <t>TJ Sokol Vodňany</t>
  </si>
  <si>
    <t>9.</t>
  </si>
  <si>
    <t>ZÚ Badminton Klatovy</t>
  </si>
  <si>
    <t>10.</t>
  </si>
  <si>
    <t>TJ Sokol Křemže B</t>
  </si>
  <si>
    <r>
      <rPr>
        <sz val="12"/>
        <rFont val="Arial"/>
        <family val="2"/>
      </rPr>
      <t xml:space="preserve">neúplná tabulka po </t>
    </r>
    <r>
      <rPr>
        <b/>
        <sz val="12"/>
        <rFont val="Arial"/>
        <family val="2"/>
      </rPr>
      <t xml:space="preserve">1. kole - 6.10.2018 </t>
    </r>
    <r>
      <rPr>
        <sz val="12"/>
        <rFont val="Arial"/>
        <family val="2"/>
      </rPr>
      <t>(jen Zpč. oblast)</t>
    </r>
  </si>
  <si>
    <t>-</t>
  </si>
  <si>
    <t>J-Z přebor 2/B - družstev - dospělí - 2018 / 2019</t>
  </si>
  <si>
    <t>1. kolo - 6.10.2018 - J-Z přebor 2/B</t>
  </si>
  <si>
    <t>dopolední utkání - začátek 9:00</t>
  </si>
  <si>
    <t>polední utkání - začátek 12:00</t>
  </si>
  <si>
    <t>odpolední utkání - začátek 15:00</t>
  </si>
  <si>
    <t>8 : 0</t>
  </si>
  <si>
    <t>K.Chlumčany A</t>
  </si>
  <si>
    <t>3 : 5</t>
  </si>
  <si>
    <t>0 : 8</t>
  </si>
  <si>
    <t>ZÚ Klatovy</t>
  </si>
  <si>
    <t>Spartak Chrást</t>
  </si>
  <si>
    <t>7 : 0</t>
  </si>
  <si>
    <t>5 : 3</t>
  </si>
  <si>
    <t>"volno"</t>
  </si>
  <si>
    <t>TJ Sokol Vodňany - "volno"</t>
  </si>
  <si>
    <t>TJ ČZ Strakonice - "volno"</t>
  </si>
  <si>
    <t>SK Badminton Tábor - "volno"</t>
  </si>
  <si>
    <t>TJ Sokol Křemže B - "volno"</t>
  </si>
  <si>
    <t>2. kolo - 3.11.2018 - J-Z přebor 2/B</t>
  </si>
  <si>
    <t>4 : 3</t>
  </si>
  <si>
    <t>2 : 6</t>
  </si>
  <si>
    <t>7 : 1</t>
  </si>
  <si>
    <t>4 : 4</t>
  </si>
  <si>
    <t>6 : 2</t>
  </si>
  <si>
    <t>3. kolo - 8.12.2018 - J-Z přebor 2/B</t>
  </si>
  <si>
    <t>4. kolo - 23.2.2019 - J-Z přebor 2/B</t>
  </si>
  <si>
    <t>ZÁPIS O UTKÁNÍ SMÍŠENÝCH DRUŽSTEV</t>
  </si>
  <si>
    <t>Název soutěže:</t>
  </si>
  <si>
    <t>J-Z přebor 2/B družstev - dospělí - ZpčBaS / JčBaS</t>
  </si>
  <si>
    <t>Sezona:</t>
  </si>
  <si>
    <t>2018/19</t>
  </si>
  <si>
    <t>Družstvo "A"</t>
  </si>
  <si>
    <t>Datum:</t>
  </si>
  <si>
    <t>8.12.2018</t>
  </si>
  <si>
    <t>Družstvo "B"</t>
  </si>
  <si>
    <t>Místo:</t>
  </si>
  <si>
    <t>Plzeň, 25. ZŠ</t>
  </si>
  <si>
    <t>Vrchní rozhodčí:</t>
  </si>
  <si>
    <t>Tomáš Knopp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</si>
  <si>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</si>
  <si>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</si>
  <si>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</si>
  <si>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</si>
  <si>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</si>
  <si>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</si>
  <si>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</si>
  <si>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:</t>
  </si>
  <si>
    <t>2.čtyřhra mužů</t>
  </si>
  <si>
    <t>Pašek Michal, Lundák Petr</t>
  </si>
  <si>
    <t>Musil Jiří, Smetana Josef</t>
  </si>
  <si>
    <t>čtyřhra žen</t>
  </si>
  <si>
    <t>Pučelíková R., Sebová V.</t>
  </si>
  <si>
    <t>Suská M., Kudláčková V.</t>
  </si>
  <si>
    <t>1.čtyřhra mužů</t>
  </si>
  <si>
    <t>Bezděka Miroslav, Vild Petr</t>
  </si>
  <si>
    <t>Přib Zdeněk, Kudláček Josef</t>
  </si>
  <si>
    <t>3.dvouhra mužů</t>
  </si>
  <si>
    <t>Lundák Petr</t>
  </si>
  <si>
    <t>Musil Jiří</t>
  </si>
  <si>
    <t>2.dvouhra mužů</t>
  </si>
  <si>
    <t>Bezděka Miroslav</t>
  </si>
  <si>
    <t>Smetana Josef</t>
  </si>
  <si>
    <t>dvouhra   žen</t>
  </si>
  <si>
    <t>Pučelíková Radka</t>
  </si>
  <si>
    <t>Kudláčková Veronika</t>
  </si>
  <si>
    <t>1.dvouhra mužů</t>
  </si>
  <si>
    <t>Vild Petr</t>
  </si>
  <si>
    <t>Přib Zdeněk</t>
  </si>
  <si>
    <t>VÍTĚZ:</t>
  </si>
  <si>
    <t>Podpis vrchního rozhodčího</t>
  </si>
  <si>
    <t>Potvrzujeme, že utkání bylo sehráno podle platných pravidel a soutěžního řádu.</t>
  </si>
  <si>
    <t>Námitky:</t>
  </si>
  <si>
    <t>Za SK Jupiter nastoupil náhradník z družstva SK Jupiter M – Petr Vild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</si>
  <si>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</si>
  <si>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</si>
  <si>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Slavík Tomáš, Toušková Tereza</t>
  </si>
  <si>
    <t>Slavík Tomáš, Tkachenko Michail</t>
  </si>
  <si>
    <t>Maršík Pavel, Chaloupka Miloš st.</t>
  </si>
  <si>
    <t>scr.</t>
  </si>
  <si>
    <t>Maršíková A., Peclinovská S.</t>
  </si>
  <si>
    <t>Matoušek Ondřej, Vlasák Oldřich</t>
  </si>
  <si>
    <t>Kavan Pavel, Chaloupka Miloš ml.</t>
  </si>
  <si>
    <t>Vlasák Oldřich</t>
  </si>
  <si>
    <t>Chaloupka Miloš st.</t>
  </si>
  <si>
    <t>Tkachenko Michail</t>
  </si>
  <si>
    <t>Chaloupka Miloš ml.</t>
  </si>
  <si>
    <t>dvouhra  žen</t>
  </si>
  <si>
    <t>Toušková Tereza</t>
  </si>
  <si>
    <t>Peclinovská Sylva</t>
  </si>
  <si>
    <t>Matoušek Ondřej</t>
  </si>
  <si>
    <t>Kavan Pavel</t>
  </si>
  <si>
    <t>Kovařík Petr, Kabátová Klára</t>
  </si>
  <si>
    <t>Holeček Jiří, Mejzlíková Jana</t>
  </si>
  <si>
    <t>Dobrovolný Jan, Uhlík Matouš</t>
  </si>
  <si>
    <t>Holeček Jiří, Schrenk Libor</t>
  </si>
  <si>
    <t>Kabátová Klára, Zacharová Lenka</t>
  </si>
  <si>
    <t>Weberová Martina, Mejzlíková Jana</t>
  </si>
  <si>
    <t>Kovařík Petr, Majer Robert</t>
  </si>
  <si>
    <t>Steinbauer Petr, Bednář Jan</t>
  </si>
  <si>
    <t>Majer Robert</t>
  </si>
  <si>
    <t>Hála Robert</t>
  </si>
  <si>
    <t>Uhlík Matouš</t>
  </si>
  <si>
    <t>Schrenk Libor</t>
  </si>
  <si>
    <t>Zacharová Lenka</t>
  </si>
  <si>
    <t>Weberová Martina</t>
  </si>
  <si>
    <t>Dobrovolný Jan</t>
  </si>
  <si>
    <t>Steinbauer Petr</t>
  </si>
  <si>
    <t>Šeďa Vítek, Smejkalová Dita</t>
  </si>
  <si>
    <t>Vojta Michal, Hlavová Karolína</t>
  </si>
  <si>
    <t>Egermaier Jiří, Hrádek Leoš</t>
  </si>
  <si>
    <t>Plachta Lukáš, Madar Ondřej</t>
  </si>
  <si>
    <t>Smejkalová Dita, Bláhová Barbara</t>
  </si>
  <si>
    <t>Čížková Hana, Hlavová Karolína</t>
  </si>
  <si>
    <t>Knopp Tomáš, Šeďa Vítek</t>
  </si>
  <si>
    <t>Vojta Michal, Nečas Pavel</t>
  </si>
  <si>
    <t>Hrádek Leoš</t>
  </si>
  <si>
    <t>Madar Ondřej</t>
  </si>
  <si>
    <t>Egermaier Jiří</t>
  </si>
  <si>
    <t>Petrův Josef</t>
  </si>
  <si>
    <t>Bláhová Barbara</t>
  </si>
  <si>
    <t>Čížková Hana</t>
  </si>
  <si>
    <t>Kubík Jiří</t>
  </si>
  <si>
    <t>Plachta Lukáš</t>
  </si>
  <si>
    <t>TJ SPARTAK CHRÁST</t>
  </si>
  <si>
    <t>Behenský Roman, Vicenda Petr</t>
  </si>
  <si>
    <t>Voráčková Lenka, Slozberg Roni</t>
  </si>
  <si>
    <t>Mirvald Václav, Suttr Martin</t>
  </si>
  <si>
    <t>Vicenda Petr</t>
  </si>
  <si>
    <t>Maršík Pavel</t>
  </si>
  <si>
    <t>Behenský Roman</t>
  </si>
  <si>
    <t>Slozberg Roni</t>
  </si>
  <si>
    <t>Suttr Martin</t>
  </si>
  <si>
    <t>Hráč Martin Suttr skrečoval dvouhru před druhým setem z důvodu zranění</t>
  </si>
  <si>
    <t>Brychta Jaromír, Brychtová Iva</t>
  </si>
  <si>
    <t>Smetana Josef, Suská Magdalena</t>
  </si>
  <si>
    <t>Rataj Vojtěch, Pánek Adam</t>
  </si>
  <si>
    <t>Brychtová I., Čečková V.</t>
  </si>
  <si>
    <t>Brychta Jaromír, Brož Jan</t>
  </si>
  <si>
    <t>Kudláček Josef, Přib Zdeněk</t>
  </si>
  <si>
    <t>Rataj Vojtěch</t>
  </si>
  <si>
    <t>Pánek Adam</t>
  </si>
  <si>
    <t>Čečková Veronika</t>
  </si>
  <si>
    <t>Brož Jan</t>
  </si>
  <si>
    <t>Kudláček Josef</t>
  </si>
  <si>
    <t>Za Sokol Doubravka startovali náhradníci z družstva Doubravka M – Rataj Vojtěch</t>
  </si>
  <si>
    <t>Hráčka Veronika Čečková nenastoupila ke dvouhře z důvodu zranění</t>
  </si>
  <si>
    <t>Egermaier Jiří, Šeďa Vítek</t>
  </si>
  <si>
    <t>Knopp Tomáš, Kubík Jiří</t>
  </si>
  <si>
    <t>Kudláček Josef, Smetana Josef</t>
  </si>
  <si>
    <t>Přib Zdeněk, Musil Jiří</t>
  </si>
  <si>
    <t>Suská Magdalena</t>
  </si>
  <si>
    <t>Maršík Pavel, Multuš Vítek</t>
  </si>
  <si>
    <t>Kavan Pavel, Chaloupka Miloš st.</t>
  </si>
  <si>
    <t>Holý Miloš, Frána Jan</t>
  </si>
  <si>
    <t>Pašek Michal</t>
  </si>
  <si>
    <t>Matoušek Jan, Matoušek Ondřej</t>
  </si>
  <si>
    <t>Matoušek Jan</t>
  </si>
  <si>
    <t>OPB  -  J-Z přebor 2/B družstev - dospělí - ZpčBaS / JčBaS</t>
  </si>
  <si>
    <t>03.11.2018</t>
  </si>
  <si>
    <t>Klatovy</t>
  </si>
  <si>
    <t>Piorecký Jan</t>
  </si>
  <si>
    <t>Piorecký Jan, Sazamová Petra</t>
  </si>
  <si>
    <t>Schröfel Erik, Bláhová Barbara</t>
  </si>
  <si>
    <t>Matoušek Jan, Piorecký Jan</t>
  </si>
  <si>
    <t>Šeďa Vít, Schröfel Erik</t>
  </si>
  <si>
    <t>Novotná Lucie, Sazamová Petra</t>
  </si>
  <si>
    <t>Koranda Michal, Matoušek Ondřej</t>
  </si>
  <si>
    <t>Knopp Tomáš, Egermaier Jiří</t>
  </si>
  <si>
    <t>Koranda Michal</t>
  </si>
  <si>
    <t>Šeďa Vít</t>
  </si>
  <si>
    <t>Novotná Lucie</t>
  </si>
  <si>
    <t>Smejkalová Dita</t>
  </si>
  <si>
    <t>Dvořák Martin</t>
  </si>
  <si>
    <t>Knopp Tomáš</t>
  </si>
  <si>
    <t>3.11.2018</t>
  </si>
  <si>
    <t>Vojtěch Legát</t>
  </si>
  <si>
    <t>Holý Miloš, Sebová</t>
  </si>
  <si>
    <t>Švimberský Petr, Straková Lenka</t>
  </si>
  <si>
    <t>Legát Vojtěch, Pánek Adam</t>
  </si>
  <si>
    <t>Brychtová I., Straková L.</t>
  </si>
  <si>
    <t>Pašek Michal, Bezděka Miroslav</t>
  </si>
  <si>
    <t>Brychta Jaromír, Švimberský Petr</t>
  </si>
  <si>
    <t>Frána Jan</t>
  </si>
  <si>
    <t>Horová Magdaléna</t>
  </si>
  <si>
    <t>Legát Vojtěch</t>
  </si>
  <si>
    <t>Na soupisku SK Jupiter B byla dopsána nová hráčka - Viktoriia Sebova</t>
  </si>
  <si>
    <t>Slavík Tomáš, Sazamová Petra</t>
  </si>
  <si>
    <t>Dokoupilová Helena, Sebová</t>
  </si>
  <si>
    <t>Dokoupilová Helena</t>
  </si>
  <si>
    <t>TJ Keramika Chlumčany A</t>
  </si>
  <si>
    <t>Dobřany</t>
  </si>
  <si>
    <t>Michal Takáč</t>
  </si>
  <si>
    <t>Uhlík - Kabátová</t>
  </si>
  <si>
    <t>Mirvald- Přindová</t>
  </si>
  <si>
    <t>s.c.r.</t>
  </si>
  <si>
    <t>Behenský - Průcha</t>
  </si>
  <si>
    <t>Kabátová - Zacharová</t>
  </si>
  <si>
    <t>Slozberg - Voráčková</t>
  </si>
  <si>
    <t>Kovařík - Dobrovolný</t>
  </si>
  <si>
    <t>Mirvald - Vicenda</t>
  </si>
  <si>
    <t>Uhlík</t>
  </si>
  <si>
    <t>Průcha</t>
  </si>
  <si>
    <t>Kovařík</t>
  </si>
  <si>
    <t>Vicenda</t>
  </si>
  <si>
    <t>Zacharová</t>
  </si>
  <si>
    <t>Slozberg</t>
  </si>
  <si>
    <t xml:space="preserve">Dobrovolný </t>
  </si>
  <si>
    <t xml:space="preserve">Behenský </t>
  </si>
  <si>
    <t>Plzeň, 25.ZŠ</t>
  </si>
  <si>
    <t>Švimberský Petr, Brychtová Iva</t>
  </si>
  <si>
    <t>Brož Jan, Legát Vojtěch</t>
  </si>
  <si>
    <t>Egermaier Jiří, Schröfel Erik</t>
  </si>
  <si>
    <t>Straková Lenka, Brychtová Iva</t>
  </si>
  <si>
    <t>Schröfel Erik</t>
  </si>
  <si>
    <t>Dobrovolný - Zacharová</t>
  </si>
  <si>
    <t>Brychta - Brychtová</t>
  </si>
  <si>
    <t>Brož - Svoboda</t>
  </si>
  <si>
    <t>Straková - Horová</t>
  </si>
  <si>
    <t>Uhlík - Kovařík</t>
  </si>
  <si>
    <t>Legát - Švimberský</t>
  </si>
  <si>
    <t>Svoboda</t>
  </si>
  <si>
    <t>Švimberský</t>
  </si>
  <si>
    <t>Kabátová</t>
  </si>
  <si>
    <t>Straková</t>
  </si>
  <si>
    <t>Legát</t>
  </si>
  <si>
    <t>Martin Slepička</t>
  </si>
  <si>
    <t>Mirvald Václav, Přindová Martina</t>
  </si>
  <si>
    <t>Mirvald Václav, Fiala Jiří</t>
  </si>
  <si>
    <t>Voráčková Lenka</t>
  </si>
  <si>
    <t xml:space="preserve">KRAJSKÝ PŘEBOR SMÍŠENÝCH DRUŽSTEV DOSPĚLÝCH II. TŘÍDY  - </t>
  </si>
  <si>
    <t>1-4</t>
  </si>
  <si>
    <t>"A"</t>
  </si>
  <si>
    <t>"B"</t>
  </si>
  <si>
    <t>Vojta, Bačová</t>
  </si>
  <si>
    <t>Kudláček, Kudláčková</t>
  </si>
  <si>
    <t>Plachta, Petrův</t>
  </si>
  <si>
    <t>Kudláček, Musil</t>
  </si>
  <si>
    <t>Pelíšková, Čížková</t>
  </si>
  <si>
    <t>Kudláčková, Peterková</t>
  </si>
  <si>
    <t>Vojta, Nečas</t>
  </si>
  <si>
    <t>Pham, Přib</t>
  </si>
  <si>
    <t>Madar</t>
  </si>
  <si>
    <t>Musil</t>
  </si>
  <si>
    <t>Petrův</t>
  </si>
  <si>
    <t>Přib</t>
  </si>
  <si>
    <t>Čížková</t>
  </si>
  <si>
    <t>Peterková</t>
  </si>
  <si>
    <t xml:space="preserve">Plachta </t>
  </si>
  <si>
    <t xml:space="preserve">Pham 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</si>
  <si>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</si>
  <si>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</si>
  <si>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</si>
  <si>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Chaloupka st., Peclinovská</t>
  </si>
  <si>
    <t>Holeček, Mejzlíková</t>
  </si>
  <si>
    <t>Multuš, Maršík</t>
  </si>
  <si>
    <t>Schrenk, Holeček</t>
  </si>
  <si>
    <t>xxx</t>
  </si>
  <si>
    <t>Weberová, Koudelková</t>
  </si>
  <si>
    <t>Kavan, Chaloupka ml.</t>
  </si>
  <si>
    <t>Steinbauer, Bednář</t>
  </si>
  <si>
    <t>Maršík</t>
  </si>
  <si>
    <t>Hála</t>
  </si>
  <si>
    <t>Chaloupka ml.</t>
  </si>
  <si>
    <t xml:space="preserve">Schrenk </t>
  </si>
  <si>
    <t>Peclinovská</t>
  </si>
  <si>
    <t>Koudelková</t>
  </si>
  <si>
    <t xml:space="preserve">Kavan </t>
  </si>
  <si>
    <t xml:space="preserve">Steinbauer </t>
  </si>
  <si>
    <t>4-3</t>
  </si>
  <si>
    <t>Hála, Mejzlíková</t>
  </si>
  <si>
    <t>Holeček</t>
  </si>
  <si>
    <t xml:space="preserve">Weberová </t>
  </si>
  <si>
    <t>1-2</t>
  </si>
  <si>
    <t>Chaloupka st.</t>
  </si>
  <si>
    <t xml:space="preserve"> </t>
  </si>
  <si>
    <t>2-4</t>
  </si>
  <si>
    <t>Pham, Kudláčková</t>
  </si>
  <si>
    <t xml:space="preserve">Kudláček </t>
  </si>
  <si>
    <t>3-1</t>
  </si>
  <si>
    <t>Hála, Koudelková</t>
  </si>
  <si>
    <t>Weberová, Mejzlíková</t>
  </si>
  <si>
    <t>Schrenk</t>
  </si>
  <si>
    <t>Weberová</t>
  </si>
  <si>
    <t>6.10.2018</t>
  </si>
  <si>
    <t>Holý Miloš, Pučelíková Radka</t>
  </si>
  <si>
    <t>Šeďa Vít, Kubík Jiří</t>
  </si>
  <si>
    <t>Pučelíková R., Dokoupilová H.</t>
  </si>
  <si>
    <t>Knopp Tomáš, Schröfel Erik</t>
  </si>
  <si>
    <t>Lundák Petr, Pašek Michal</t>
  </si>
  <si>
    <t>Takáč Michal</t>
  </si>
  <si>
    <t>Dobrovolný - Kabátová</t>
  </si>
  <si>
    <t>Matoušek J. - Sazamová</t>
  </si>
  <si>
    <t>Dobrovolný - Uhlík</t>
  </si>
  <si>
    <t>Matoušek J. - Piorecký</t>
  </si>
  <si>
    <t>Sazamová - Novotná</t>
  </si>
  <si>
    <t>Kovařík - Takáč R.</t>
  </si>
  <si>
    <t>Tkachenko - Dvořák</t>
  </si>
  <si>
    <t>Piorecký</t>
  </si>
  <si>
    <t>Koranda</t>
  </si>
  <si>
    <t>Novotná</t>
  </si>
  <si>
    <t>Takáč R.</t>
  </si>
  <si>
    <t>Dvořák</t>
  </si>
  <si>
    <t>TJ SOKOL DOUBRAVKA B</t>
  </si>
  <si>
    <t>Chrást</t>
  </si>
  <si>
    <t>Roman Behenský</t>
  </si>
  <si>
    <t>Mirvald, Glaserová</t>
  </si>
  <si>
    <t>Švimberský, Karasová</t>
  </si>
  <si>
    <t>Behenský, Vicenda</t>
  </si>
  <si>
    <t>Tupý, Svoboda</t>
  </si>
  <si>
    <t>Glaserová, Voráčková</t>
  </si>
  <si>
    <t>Mirvald, Suttr</t>
  </si>
  <si>
    <t>Brož, Pánek</t>
  </si>
  <si>
    <t>Tupý</t>
  </si>
  <si>
    <t>Behenský</t>
  </si>
  <si>
    <t>Voráčková</t>
  </si>
  <si>
    <t>Karasová</t>
  </si>
  <si>
    <t>Suttr</t>
  </si>
  <si>
    <t>Brož</t>
  </si>
  <si>
    <t>Startovali hráči z družstva Doubravka M - Tupý, Svoboda, Pánek</t>
  </si>
  <si>
    <t>6. 10. 2018</t>
  </si>
  <si>
    <t>Piorecký, Novotná</t>
  </si>
  <si>
    <t>Svoboda, Pánek</t>
  </si>
  <si>
    <t>Matoušek, Tkachenko</t>
  </si>
  <si>
    <t>Brož, Tupý</t>
  </si>
  <si>
    <t>Koranda, Piorecký</t>
  </si>
  <si>
    <t>Tkachenko</t>
  </si>
  <si>
    <t xml:space="preserve">Za družstvo Doubravka 'B' nastoupili hráči Tupý, Pánek a Svoboda z družstva Doubravka 'M'. </t>
  </si>
  <si>
    <t>Kabátová K., Zacharová L.</t>
  </si>
  <si>
    <t>Takáč Roman, Kovařík Petr</t>
  </si>
  <si>
    <t>Takáč Roman</t>
  </si>
  <si>
    <t>Kovařík Petr, Zacharová Lenka</t>
  </si>
  <si>
    <t>Kabátová Klára</t>
  </si>
  <si>
    <t>SK JUPITER B</t>
  </si>
  <si>
    <t>Frána, Pučelíková</t>
  </si>
  <si>
    <t>Holý, Frána</t>
  </si>
  <si>
    <t>Pučelíková, Dokoupilová</t>
  </si>
  <si>
    <t>Pašek, Lundák</t>
  </si>
  <si>
    <t>Lundák</t>
  </si>
  <si>
    <t>Bezděka</t>
  </si>
  <si>
    <t>Dokoupilová</t>
  </si>
  <si>
    <t>Pašek</t>
  </si>
  <si>
    <t>ZÚ BADMINTON KLATOVY</t>
  </si>
  <si>
    <t>Mirvald, Voráčková</t>
  </si>
  <si>
    <t>Matoušek, Novotná</t>
  </si>
  <si>
    <t>Dvořák, Koranda</t>
  </si>
  <si>
    <t>Plachta Lukáš, Petrův Josef</t>
  </si>
  <si>
    <r>
      <t>neúplná tabulka po</t>
    </r>
    <r>
      <rPr>
        <b/>
        <sz val="12"/>
        <rFont val="Arial"/>
        <family val="2"/>
      </rPr>
      <t xml:space="preserve"> 3. kole - 8.12.2018</t>
    </r>
  </si>
  <si>
    <t>Pašek M., Sebová V.</t>
  </si>
  <si>
    <t>Kudláček J., Suská M.</t>
  </si>
  <si>
    <t>Slavík T., Toušková T.</t>
  </si>
  <si>
    <t>Multuš V., Maršíková A.</t>
  </si>
  <si>
    <t>Mirvald V., Voráčková L.</t>
  </si>
  <si>
    <t>Voráčková L., Slozberg R.</t>
  </si>
  <si>
    <t>Smetana J., Kudláčková V.</t>
  </si>
  <si>
    <t>Brychta J., Brychtová I.</t>
  </si>
  <si>
    <t>Chaloupka M. ml., Maršíková A.</t>
  </si>
  <si>
    <t>Holý M., Sebová V.</t>
  </si>
  <si>
    <t>Weberová M., Mejzlíková J.</t>
  </si>
  <si>
    <t>Holeček J., Mejzlíková J.</t>
  </si>
  <si>
    <t>Za K.Chlumčany A  nastoupil náhradník z družstva K.Chlumčany M1 – Robert Majer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</si>
</sst>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mm/dd/yyyy"/>
    <numFmt numFmtId="166" formatCode="dddd&quot;, &quot;mmmm\ dd&quot;, &quot;yyyy"/>
  </numFmts>
  <fonts count="70">
    <font>
      <sz val="10"/>
      <name val="Arial CE"/>
      <family val="0"/>
    </font>
    <font>
      <sz val="10"/>
      <name val="Arial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0" fontId="2" fillId="0" borderId="0">
      <alignment horizontal="center" vertical="center" wrapText="1"/>
      <protection/>
    </xf>
    <xf numFmtId="164" fontId="3" fillId="0" borderId="0" applyFill="0" applyBorder="0" applyProtection="0">
      <alignment horizontal="center"/>
    </xf>
    <xf numFmtId="164" fontId="3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3" fillId="0" borderId="7" applyNumberFormat="0" applyFill="0" applyAlignment="0" applyProtection="0"/>
    <xf numFmtId="0" fontId="4" fillId="0" borderId="0">
      <alignment/>
      <protection/>
    </xf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48">
      <alignment/>
      <protection/>
    </xf>
    <xf numFmtId="165" fontId="1" fillId="0" borderId="10" xfId="48" applyNumberFormat="1" applyFill="1" applyBorder="1" applyAlignment="1">
      <alignment horizontal="center"/>
      <protection/>
    </xf>
    <xf numFmtId="0" fontId="10" fillId="0" borderId="11" xfId="48" applyFont="1" applyBorder="1" applyAlignment="1">
      <alignment horizontal="right" wrapText="1"/>
      <protection/>
    </xf>
    <xf numFmtId="0" fontId="11" fillId="0" borderId="12" xfId="48" applyFont="1" applyBorder="1" applyAlignment="1">
      <alignment horizontal="right" wrapText="1"/>
      <protection/>
    </xf>
    <xf numFmtId="0" fontId="12" fillId="0" borderId="11" xfId="48" applyFont="1" applyBorder="1" applyAlignment="1">
      <alignment horizontal="center" wrapText="1"/>
      <protection/>
    </xf>
    <xf numFmtId="0" fontId="12" fillId="33" borderId="13" xfId="48" applyFont="1" applyFill="1" applyBorder="1" applyAlignment="1">
      <alignment horizontal="center" wrapText="1"/>
      <protection/>
    </xf>
    <xf numFmtId="0" fontId="12" fillId="33" borderId="12" xfId="48" applyFont="1" applyFill="1" applyBorder="1" applyAlignment="1">
      <alignment horizontal="center" wrapText="1"/>
      <protection/>
    </xf>
    <xf numFmtId="0" fontId="12" fillId="0" borderId="13" xfId="48" applyFont="1" applyBorder="1" applyAlignment="1">
      <alignment horizontal="center" wrapText="1"/>
      <protection/>
    </xf>
    <xf numFmtId="0" fontId="12" fillId="0" borderId="14" xfId="48" applyFont="1" applyBorder="1" applyAlignment="1">
      <alignment horizontal="center" wrapText="1"/>
      <protection/>
    </xf>
    <xf numFmtId="0" fontId="12" fillId="0" borderId="15" xfId="48" applyFont="1" applyBorder="1" applyAlignment="1">
      <alignment horizontal="center" wrapText="1"/>
      <protection/>
    </xf>
    <xf numFmtId="0" fontId="13" fillId="33" borderId="16" xfId="48" applyFont="1" applyFill="1" applyBorder="1" applyAlignment="1">
      <alignment horizontal="center" wrapText="1"/>
      <protection/>
    </xf>
    <xf numFmtId="0" fontId="14" fillId="0" borderId="17" xfId="48" applyFont="1" applyFill="1" applyBorder="1" applyAlignment="1">
      <alignment horizontal="center" vertical="center"/>
      <protection/>
    </xf>
    <xf numFmtId="0" fontId="9" fillId="0" borderId="18" xfId="48" applyFont="1" applyFill="1" applyBorder="1" applyAlignment="1">
      <alignment horizontal="center" vertical="center"/>
      <protection/>
    </xf>
    <xf numFmtId="0" fontId="1" fillId="0" borderId="17" xfId="48" applyFill="1" applyBorder="1" applyAlignment="1">
      <alignment horizontal="center" vertical="center"/>
      <protection/>
    </xf>
    <xf numFmtId="0" fontId="14" fillId="33" borderId="19" xfId="48" applyFont="1" applyFill="1" applyBorder="1" applyAlignment="1">
      <alignment horizontal="center" vertical="center"/>
      <protection/>
    </xf>
    <xf numFmtId="0" fontId="14" fillId="33" borderId="20" xfId="48" applyFont="1" applyFill="1" applyBorder="1" applyAlignment="1">
      <alignment horizontal="center" vertical="center"/>
      <protection/>
    </xf>
    <xf numFmtId="0" fontId="14" fillId="33" borderId="21" xfId="48" applyFont="1" applyFill="1" applyBorder="1" applyAlignment="1">
      <alignment horizontal="center" vertical="center"/>
      <protection/>
    </xf>
    <xf numFmtId="0" fontId="15" fillId="0" borderId="22" xfId="48" applyFont="1" applyFill="1" applyBorder="1" applyAlignment="1" applyProtection="1">
      <alignment horizontal="center" vertical="center"/>
      <protection hidden="1"/>
    </xf>
    <xf numFmtId="0" fontId="15" fillId="0" borderId="23" xfId="48" applyFont="1" applyFill="1" applyBorder="1" applyAlignment="1" applyProtection="1">
      <alignment horizontal="center" vertical="center"/>
      <protection hidden="1"/>
    </xf>
    <xf numFmtId="0" fontId="15" fillId="0" borderId="19" xfId="48" applyFont="1" applyFill="1" applyBorder="1" applyAlignment="1" applyProtection="1">
      <alignment horizontal="center" vertical="center"/>
      <protection hidden="1"/>
    </xf>
    <xf numFmtId="0" fontId="15" fillId="0" borderId="24" xfId="48" applyFont="1" applyFill="1" applyBorder="1" applyAlignment="1" applyProtection="1">
      <alignment horizontal="center" vertical="center"/>
      <protection hidden="1"/>
    </xf>
    <xf numFmtId="0" fontId="9" fillId="33" borderId="25" xfId="48" applyFont="1" applyFill="1" applyBorder="1" applyAlignment="1" applyProtection="1">
      <alignment horizontal="center" vertical="center"/>
      <protection hidden="1"/>
    </xf>
    <xf numFmtId="0" fontId="14" fillId="33" borderId="26" xfId="48" applyFont="1" applyFill="1" applyBorder="1" applyAlignment="1">
      <alignment horizontal="center" vertical="center"/>
      <protection/>
    </xf>
    <xf numFmtId="0" fontId="15" fillId="0" borderId="27" xfId="48" applyFont="1" applyFill="1" applyBorder="1" applyAlignment="1" applyProtection="1">
      <alignment horizontal="center" vertical="center"/>
      <protection hidden="1"/>
    </xf>
    <xf numFmtId="0" fontId="15" fillId="0" borderId="28" xfId="48" applyFont="1" applyFill="1" applyBorder="1" applyAlignment="1" applyProtection="1">
      <alignment horizontal="center" vertical="center"/>
      <protection hidden="1"/>
    </xf>
    <xf numFmtId="0" fontId="1" fillId="0" borderId="17" xfId="48" applyBorder="1" applyAlignment="1">
      <alignment horizontal="center" vertical="center"/>
      <protection/>
    </xf>
    <xf numFmtId="0" fontId="15" fillId="0" borderId="22" xfId="48" applyFont="1" applyBorder="1" applyAlignment="1" applyProtection="1">
      <alignment horizontal="center" vertical="center"/>
      <protection hidden="1"/>
    </xf>
    <xf numFmtId="0" fontId="15" fillId="0" borderId="27" xfId="48" applyFont="1" applyBorder="1" applyAlignment="1" applyProtection="1">
      <alignment horizontal="center" vertical="center"/>
      <protection hidden="1"/>
    </xf>
    <xf numFmtId="0" fontId="15" fillId="0" borderId="19" xfId="48" applyFont="1" applyBorder="1" applyAlignment="1" applyProtection="1">
      <alignment horizontal="center" vertical="center"/>
      <protection hidden="1"/>
    </xf>
    <xf numFmtId="0" fontId="15" fillId="0" borderId="28" xfId="48" applyFont="1" applyBorder="1" applyAlignment="1" applyProtection="1">
      <alignment horizontal="center" vertical="center"/>
      <protection hidden="1"/>
    </xf>
    <xf numFmtId="0" fontId="14" fillId="33" borderId="29" xfId="48" applyFont="1" applyFill="1" applyBorder="1" applyAlignment="1">
      <alignment horizontal="center" vertical="center"/>
      <protection/>
    </xf>
    <xf numFmtId="0" fontId="15" fillId="0" borderId="30" xfId="48" applyFont="1" applyFill="1" applyBorder="1" applyAlignment="1" applyProtection="1">
      <alignment horizontal="center" vertical="center"/>
      <protection hidden="1"/>
    </xf>
    <xf numFmtId="0" fontId="15" fillId="0" borderId="31" xfId="48" applyFont="1" applyFill="1" applyBorder="1" applyAlignment="1" applyProtection="1">
      <alignment horizontal="center" vertical="center"/>
      <protection hidden="1"/>
    </xf>
    <xf numFmtId="0" fontId="14" fillId="0" borderId="17" xfId="48" applyFont="1" applyBorder="1" applyAlignment="1">
      <alignment horizontal="center" vertical="center"/>
      <protection/>
    </xf>
    <xf numFmtId="0" fontId="14" fillId="0" borderId="32" xfId="48" applyFont="1" applyFill="1" applyBorder="1" applyAlignment="1">
      <alignment horizontal="center" vertical="center"/>
      <protection/>
    </xf>
    <xf numFmtId="0" fontId="9" fillId="0" borderId="33" xfId="48" applyFont="1" applyFill="1" applyBorder="1" applyAlignment="1">
      <alignment horizontal="center" vertical="center"/>
      <protection/>
    </xf>
    <xf numFmtId="0" fontId="1" fillId="0" borderId="32" xfId="48" applyFill="1" applyBorder="1" applyAlignment="1">
      <alignment horizontal="center" vertical="center"/>
      <protection/>
    </xf>
    <xf numFmtId="0" fontId="14" fillId="33" borderId="34" xfId="48" applyFont="1" applyFill="1" applyBorder="1" applyAlignment="1">
      <alignment horizontal="center" vertical="center"/>
      <protection/>
    </xf>
    <xf numFmtId="0" fontId="14" fillId="33" borderId="35" xfId="48" applyFont="1" applyFill="1" applyBorder="1" applyAlignment="1">
      <alignment horizontal="center" vertical="center"/>
      <protection/>
    </xf>
    <xf numFmtId="0" fontId="14" fillId="33" borderId="36" xfId="48" applyFont="1" applyFill="1" applyBorder="1" applyAlignment="1">
      <alignment horizontal="center" vertical="center"/>
      <protection/>
    </xf>
    <xf numFmtId="0" fontId="15" fillId="0" borderId="37" xfId="48" applyFont="1" applyFill="1" applyBorder="1" applyAlignment="1" applyProtection="1">
      <alignment horizontal="center" vertical="center"/>
      <protection hidden="1"/>
    </xf>
    <xf numFmtId="0" fontId="15" fillId="0" borderId="38" xfId="48" applyFont="1" applyFill="1" applyBorder="1" applyAlignment="1" applyProtection="1">
      <alignment horizontal="center" vertical="center"/>
      <protection hidden="1"/>
    </xf>
    <xf numFmtId="0" fontId="15" fillId="0" borderId="34" xfId="48" applyFont="1" applyFill="1" applyBorder="1" applyAlignment="1" applyProtection="1">
      <alignment horizontal="center" vertical="center"/>
      <protection hidden="1"/>
    </xf>
    <xf numFmtId="0" fontId="15" fillId="0" borderId="39" xfId="48" applyFont="1" applyFill="1" applyBorder="1" applyAlignment="1" applyProtection="1">
      <alignment horizontal="center" vertical="center"/>
      <protection hidden="1"/>
    </xf>
    <xf numFmtId="0" fontId="9" fillId="33" borderId="40" xfId="48" applyFont="1" applyFill="1" applyBorder="1" applyAlignment="1" applyProtection="1">
      <alignment horizontal="center" vertical="center"/>
      <protection hidden="1"/>
    </xf>
    <xf numFmtId="0" fontId="9" fillId="0" borderId="0" xfId="48" applyFont="1" applyFill="1" applyBorder="1" applyAlignment="1">
      <alignment horizontal="center" vertical="center"/>
      <protection/>
    </xf>
    <xf numFmtId="0" fontId="14" fillId="0" borderId="32" xfId="48" applyFont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165" fontId="17" fillId="0" borderId="0" xfId="53" applyNumberFormat="1" applyFont="1" applyFill="1" applyAlignment="1">
      <alignment/>
      <protection/>
    </xf>
    <xf numFmtId="0" fontId="11" fillId="0" borderId="0" xfId="53" applyFont="1" applyFill="1" applyAlignment="1">
      <alignment horizontal="right"/>
      <protection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left"/>
      <protection/>
    </xf>
    <xf numFmtId="49" fontId="11" fillId="0" borderId="0" xfId="53" applyNumberFormat="1" applyFont="1" applyFill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right"/>
      <protection/>
    </xf>
    <xf numFmtId="0" fontId="1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right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18" fillId="0" borderId="0" xfId="53" applyFont="1" applyFill="1" applyAlignment="1">
      <alignment horizontal="left"/>
      <protection/>
    </xf>
    <xf numFmtId="0" fontId="18" fillId="0" borderId="0" xfId="53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8" fillId="0" borderId="41" xfId="57" applyFont="1" applyBorder="1" applyAlignment="1">
      <alignment vertical="center"/>
      <protection/>
    </xf>
    <xf numFmtId="0" fontId="1" fillId="0" borderId="42" xfId="52" applyFont="1" applyBorder="1" applyAlignment="1">
      <alignment vertical="center"/>
      <protection/>
    </xf>
    <xf numFmtId="0" fontId="8" fillId="0" borderId="43" xfId="57" applyFont="1" applyBorder="1" applyAlignment="1">
      <alignment vertical="center"/>
      <protection/>
    </xf>
    <xf numFmtId="164" fontId="9" fillId="0" borderId="44" xfId="40" applyFont="1" applyFill="1" applyBorder="1" applyAlignment="1" applyProtection="1">
      <alignment horizontal="center" vertical="center"/>
      <protection/>
    </xf>
    <xf numFmtId="0" fontId="1" fillId="0" borderId="44" xfId="52" applyFont="1" applyBorder="1" applyAlignment="1">
      <alignment vertical="center"/>
      <protection/>
    </xf>
    <xf numFmtId="0" fontId="8" fillId="0" borderId="45" xfId="57" applyFont="1" applyBorder="1" applyAlignment="1">
      <alignment vertical="center"/>
      <protection/>
    </xf>
    <xf numFmtId="0" fontId="11" fillId="0" borderId="46" xfId="64" applyFont="1" applyBorder="1" applyAlignment="1">
      <alignment horizontal="center" vertical="center"/>
      <protection/>
    </xf>
    <xf numFmtId="0" fontId="1" fillId="0" borderId="47" xfId="52" applyFont="1" applyBorder="1" applyAlignment="1">
      <alignment vertical="center"/>
      <protection/>
    </xf>
    <xf numFmtId="0" fontId="1" fillId="0" borderId="46" xfId="52" applyFont="1" applyBorder="1" applyAlignment="1">
      <alignment vertical="center"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48" xfId="52" applyFont="1" applyBorder="1" applyAlignment="1">
      <alignment vertical="center"/>
      <protection/>
    </xf>
    <xf numFmtId="0" fontId="9" fillId="0" borderId="49" xfId="60" applyFont="1" applyBorder="1">
      <alignment horizontal="center" vertical="center"/>
      <protection/>
    </xf>
    <xf numFmtId="0" fontId="9" fillId="0" borderId="50" xfId="60" applyFont="1" applyBorder="1">
      <alignment horizontal="center" vertical="center"/>
      <protection/>
    </xf>
    <xf numFmtId="0" fontId="11" fillId="0" borderId="51" xfId="38" applyFont="1" applyBorder="1" applyAlignment="1">
      <alignment horizontal="center" vertical="center"/>
      <protection/>
    </xf>
    <xf numFmtId="0" fontId="9" fillId="0" borderId="52" xfId="60" applyFont="1" applyBorder="1">
      <alignment horizontal="center" vertical="center"/>
      <protection/>
    </xf>
    <xf numFmtId="164" fontId="9" fillId="0" borderId="53" xfId="40" applyFont="1" applyFill="1" applyBorder="1" applyProtection="1">
      <alignment horizontal="center"/>
      <protection/>
    </xf>
    <xf numFmtId="0" fontId="9" fillId="0" borderId="53" xfId="60" applyFont="1" applyBorder="1">
      <alignment horizontal="center" vertical="center"/>
      <protection/>
    </xf>
    <xf numFmtId="0" fontId="1" fillId="0" borderId="54" xfId="52" applyFont="1" applyBorder="1">
      <alignment/>
      <protection/>
    </xf>
    <xf numFmtId="0" fontId="1" fillId="0" borderId="53" xfId="52" applyFont="1" applyBorder="1">
      <alignment/>
      <protection/>
    </xf>
    <xf numFmtId="0" fontId="1" fillId="0" borderId="55" xfId="52" applyFont="1" applyBorder="1">
      <alignment/>
      <protection/>
    </xf>
    <xf numFmtId="0" fontId="11" fillId="0" borderId="56" xfId="38" applyFont="1" applyBorder="1" applyAlignment="1">
      <alignment horizontal="center" vertical="center" wrapText="1"/>
      <protection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" fillId="0" borderId="44" xfId="60" applyFont="1" applyBorder="1" applyAlignment="1" applyProtection="1">
      <alignment horizontal="left" vertical="center" indent="1"/>
      <protection locked="0"/>
    </xf>
    <xf numFmtId="0" fontId="8" fillId="0" borderId="57" xfId="62" applyFont="1" applyBorder="1" applyProtection="1">
      <alignment horizontal="center" vertical="center"/>
      <protection locked="0"/>
    </xf>
    <xf numFmtId="0" fontId="8" fillId="0" borderId="58" xfId="62" applyFont="1" applyBorder="1">
      <alignment horizontal="center" vertical="center"/>
      <protection/>
    </xf>
    <xf numFmtId="0" fontId="8" fillId="0" borderId="44" xfId="62" applyFont="1" applyBorder="1" applyProtection="1">
      <alignment horizontal="center" vertical="center"/>
      <protection locked="0"/>
    </xf>
    <xf numFmtId="0" fontId="8" fillId="0" borderId="59" xfId="62" applyFont="1" applyBorder="1" applyProtection="1">
      <alignment horizontal="center" vertical="center"/>
      <protection hidden="1"/>
    </xf>
    <xf numFmtId="0" fontId="8" fillId="0" borderId="44" xfId="62" applyFont="1" applyBorder="1" applyProtection="1">
      <alignment horizontal="center" vertical="center"/>
      <protection hidden="1"/>
    </xf>
    <xf numFmtId="0" fontId="8" fillId="0" borderId="59" xfId="62" applyFont="1" applyBorder="1">
      <alignment horizontal="center" vertical="center"/>
      <protection/>
    </xf>
    <xf numFmtId="0" fontId="8" fillId="0" borderId="57" xfId="62" applyFont="1" applyBorder="1">
      <alignment horizontal="center" vertical="center"/>
      <protection/>
    </xf>
    <xf numFmtId="0" fontId="8" fillId="0" borderId="60" xfId="62" applyFont="1" applyBorder="1">
      <alignment horizontal="center" vertical="center"/>
      <protection/>
    </xf>
    <xf numFmtId="0" fontId="8" fillId="0" borderId="44" xfId="62" applyFont="1" applyBorder="1">
      <alignment horizontal="center" vertical="center"/>
      <protection/>
    </xf>
    <xf numFmtId="0" fontId="1" fillId="0" borderId="61" xfId="52" applyFont="1" applyBorder="1" applyAlignment="1" applyProtection="1">
      <alignment horizontal="left" vertical="center" indent="1"/>
      <protection locked="0"/>
    </xf>
    <xf numFmtId="0" fontId="1" fillId="0" borderId="44" xfId="52" applyFont="1" applyBorder="1" applyAlignment="1" applyProtection="1">
      <alignment horizontal="left" vertical="center" indent="1"/>
      <protection locked="0"/>
    </xf>
    <xf numFmtId="0" fontId="8" fillId="0" borderId="62" xfId="62" applyFont="1" applyBorder="1">
      <alignment horizontal="center" vertical="center"/>
      <protection/>
    </xf>
    <xf numFmtId="0" fontId="11" fillId="34" borderId="56" xfId="38" applyFont="1" applyFill="1" applyBorder="1" applyAlignment="1" applyProtection="1">
      <alignment horizontal="center" vertical="center" wrapText="1"/>
      <protection locked="0"/>
    </xf>
    <xf numFmtId="0" fontId="1" fillId="34" borderId="44" xfId="52" applyFont="1" applyFill="1" applyBorder="1" applyAlignment="1" applyProtection="1">
      <alignment horizontal="left" vertical="center" indent="1"/>
      <protection locked="0"/>
    </xf>
    <xf numFmtId="0" fontId="8" fillId="34" borderId="57" xfId="62" applyFont="1" applyFill="1" applyBorder="1" applyProtection="1">
      <alignment horizontal="center" vertical="center"/>
      <protection locked="0"/>
    </xf>
    <xf numFmtId="0" fontId="8" fillId="34" borderId="57" xfId="62" applyFont="1" applyFill="1" applyBorder="1">
      <alignment horizontal="center" vertical="center"/>
      <protection/>
    </xf>
    <xf numFmtId="0" fontId="8" fillId="34" borderId="44" xfId="62" applyFont="1" applyFill="1" applyBorder="1" applyProtection="1">
      <alignment horizontal="center" vertical="center"/>
      <protection locked="0"/>
    </xf>
    <xf numFmtId="0" fontId="8" fillId="34" borderId="59" xfId="62" applyFont="1" applyFill="1" applyBorder="1" applyProtection="1">
      <alignment horizontal="center" vertical="center"/>
      <protection hidden="1"/>
    </xf>
    <xf numFmtId="0" fontId="8" fillId="34" borderId="44" xfId="62" applyFont="1" applyFill="1" applyBorder="1" applyProtection="1">
      <alignment horizontal="center" vertical="center"/>
      <protection hidden="1"/>
    </xf>
    <xf numFmtId="0" fontId="8" fillId="34" borderId="59" xfId="62" applyFont="1" applyFill="1" applyBorder="1">
      <alignment horizontal="center" vertical="center"/>
      <protection/>
    </xf>
    <xf numFmtId="0" fontId="8" fillId="34" borderId="62" xfId="62" applyFont="1" applyFill="1" applyBorder="1">
      <alignment horizontal="center" vertical="center"/>
      <protection/>
    </xf>
    <xf numFmtId="0" fontId="8" fillId="34" borderId="44" xfId="62" applyFont="1" applyFill="1" applyBorder="1">
      <alignment horizontal="center" vertical="center"/>
      <protection/>
    </xf>
    <xf numFmtId="0" fontId="1" fillId="34" borderId="61" xfId="52" applyFont="1" applyFill="1" applyBorder="1" applyAlignment="1" applyProtection="1">
      <alignment horizontal="left" vertical="center" indent="1"/>
      <protection locked="0"/>
    </xf>
    <xf numFmtId="0" fontId="23" fillId="35" borderId="63" xfId="61" applyFont="1" applyFill="1" applyBorder="1">
      <alignment vertical="center"/>
      <protection/>
    </xf>
    <xf numFmtId="0" fontId="9" fillId="0" borderId="64" xfId="60" applyFont="1" applyBorder="1" applyProtection="1">
      <alignment horizontal="center" vertical="center"/>
      <protection hidden="1"/>
    </xf>
    <xf numFmtId="0" fontId="9" fillId="0" borderId="13" xfId="60" applyFont="1" applyBorder="1" applyProtection="1">
      <alignment horizontal="center" vertical="center"/>
      <protection hidden="1"/>
    </xf>
    <xf numFmtId="0" fontId="9" fillId="0" borderId="65" xfId="60" applyFont="1" applyBorder="1" applyProtection="1">
      <alignment horizontal="center" vertical="center"/>
      <protection hidden="1"/>
    </xf>
    <xf numFmtId="0" fontId="1" fillId="0" borderId="66" xfId="52" applyFont="1" applyBorder="1" applyAlignment="1">
      <alignment horizontal="left" vertical="center" indent="1"/>
      <protection/>
    </xf>
    <xf numFmtId="0" fontId="24" fillId="0" borderId="0" xfId="52" applyFont="1" applyAlignment="1">
      <alignment horizontal="left" vertical="top"/>
      <protection/>
    </xf>
    <xf numFmtId="0" fontId="1" fillId="0" borderId="0" xfId="52" applyFont="1">
      <alignment/>
      <protection/>
    </xf>
    <xf numFmtId="0" fontId="8" fillId="0" borderId="0" xfId="62" applyFont="1">
      <alignment horizontal="center" vertical="center"/>
      <protection/>
    </xf>
    <xf numFmtId="0" fontId="25" fillId="0" borderId="0" xfId="38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14" fillId="0" borderId="0" xfId="57" applyFont="1">
      <alignment/>
      <protection/>
    </xf>
    <xf numFmtId="0" fontId="1" fillId="0" borderId="67" xfId="0" applyFont="1" applyBorder="1" applyAlignment="1" applyProtection="1">
      <alignment/>
      <protection locked="0"/>
    </xf>
    <xf numFmtId="0" fontId="1" fillId="0" borderId="67" xfId="52" applyFont="1" applyBorder="1" applyProtection="1">
      <alignment/>
      <protection locked="0"/>
    </xf>
    <xf numFmtId="0" fontId="8" fillId="0" borderId="0" xfId="57" applyFont="1">
      <alignment/>
      <protection/>
    </xf>
    <xf numFmtId="0" fontId="1" fillId="0" borderId="68" xfId="52" applyFont="1" applyBorder="1" applyProtection="1">
      <alignment/>
      <protection locked="0"/>
    </xf>
    <xf numFmtId="0" fontId="22" fillId="0" borderId="0" xfId="57" applyFont="1">
      <alignment/>
      <protection/>
    </xf>
    <xf numFmtId="0" fontId="1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50" xfId="60" applyNumberFormat="1" applyFont="1" applyBorder="1">
      <alignment horizontal="center" vertical="center"/>
      <protection/>
    </xf>
    <xf numFmtId="0" fontId="26" fillId="0" borderId="0" xfId="52" applyFont="1">
      <alignment/>
      <protection/>
    </xf>
    <xf numFmtId="0" fontId="26" fillId="0" borderId="0" xfId="57" applyFont="1">
      <alignment/>
      <protection/>
    </xf>
    <xf numFmtId="0" fontId="1" fillId="0" borderId="44" xfId="52" applyFont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1" fillId="0" borderId="42" xfId="0" applyFont="1" applyBorder="1" applyAlignment="1">
      <alignment vertical="center"/>
    </xf>
    <xf numFmtId="164" fontId="9" fillId="0" borderId="44" xfId="39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vertical="center"/>
    </xf>
    <xf numFmtId="164" fontId="9" fillId="0" borderId="53" xfId="39" applyFont="1" applyFill="1" applyBorder="1" applyProtection="1">
      <alignment horizontal="center"/>
      <protection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5" xfId="0" applyFont="1" applyBorder="1" applyAlignment="1">
      <alignment/>
    </xf>
    <xf numFmtId="0" fontId="8" fillId="0" borderId="69" xfId="62" applyFont="1" applyBorder="1" applyProtection="1">
      <alignment horizontal="center" vertical="center"/>
      <protection hidden="1"/>
    </xf>
    <xf numFmtId="0" fontId="8" fillId="0" borderId="69" xfId="62" applyFont="1" applyBorder="1">
      <alignment horizontal="center" vertical="center"/>
      <protection/>
    </xf>
    <xf numFmtId="0" fontId="8" fillId="0" borderId="70" xfId="62" applyFont="1" applyBorder="1">
      <alignment horizontal="center" vertical="center"/>
      <protection/>
    </xf>
    <xf numFmtId="0" fontId="1" fillId="0" borderId="61" xfId="0" applyFont="1" applyBorder="1" applyAlignment="1" applyProtection="1">
      <alignment horizontal="left" vertical="center" indent="1"/>
      <protection locked="0"/>
    </xf>
    <xf numFmtId="0" fontId="8" fillId="0" borderId="71" xfId="62" applyFont="1" applyBorder="1">
      <alignment horizontal="center" vertical="center"/>
      <protection/>
    </xf>
    <xf numFmtId="0" fontId="1" fillId="34" borderId="44" xfId="0" applyFont="1" applyFill="1" applyBorder="1" applyAlignment="1" applyProtection="1">
      <alignment horizontal="left" vertical="center" indent="1"/>
      <protection locked="0"/>
    </xf>
    <xf numFmtId="0" fontId="8" fillId="34" borderId="69" xfId="62" applyFont="1" applyFill="1" applyBorder="1" applyProtection="1">
      <alignment horizontal="center" vertical="center"/>
      <protection hidden="1"/>
    </xf>
    <xf numFmtId="0" fontId="8" fillId="34" borderId="69" xfId="62" applyFont="1" applyFill="1" applyBorder="1">
      <alignment horizontal="center" vertical="center"/>
      <protection/>
    </xf>
    <xf numFmtId="0" fontId="8" fillId="34" borderId="71" xfId="62" applyFont="1" applyFill="1" applyBorder="1">
      <alignment horizontal="center" vertical="center"/>
      <protection/>
    </xf>
    <xf numFmtId="0" fontId="1" fillId="34" borderId="61" xfId="0" applyFont="1" applyFill="1" applyBorder="1" applyAlignment="1" applyProtection="1">
      <alignment horizontal="left" vertical="center" indent="1"/>
      <protection locked="0"/>
    </xf>
    <xf numFmtId="0" fontId="9" fillId="0" borderId="72" xfId="60" applyFont="1" applyBorder="1" applyProtection="1">
      <alignment horizontal="center" vertical="center"/>
      <protection hidden="1"/>
    </xf>
    <xf numFmtId="0" fontId="9" fillId="0" borderId="73" xfId="60" applyFont="1" applyBorder="1" applyProtection="1">
      <alignment horizontal="center" vertical="center"/>
      <protection hidden="1"/>
    </xf>
    <xf numFmtId="0" fontId="1" fillId="0" borderId="66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74" xfId="0" applyFont="1" applyBorder="1" applyAlignment="1" applyProtection="1">
      <alignment/>
      <protection locked="0"/>
    </xf>
    <xf numFmtId="0" fontId="1" fillId="0" borderId="7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28" fillId="0" borderId="41" xfId="57" applyFont="1" applyBorder="1" applyAlignment="1">
      <alignment vertical="center"/>
      <protection/>
    </xf>
    <xf numFmtId="0" fontId="0" fillId="0" borderId="42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49" fontId="0" fillId="0" borderId="76" xfId="0" applyNumberFormat="1" applyFont="1" applyBorder="1" applyAlignment="1">
      <alignment horizontal="center" vertical="center"/>
    </xf>
    <xf numFmtId="0" fontId="28" fillId="0" borderId="43" xfId="57" applyFont="1" applyBorder="1" applyAlignment="1">
      <alignment vertical="center"/>
      <protection/>
    </xf>
    <xf numFmtId="164" fontId="30" fillId="0" borderId="44" xfId="39" applyFont="1" applyFill="1" applyBorder="1" applyAlignment="1" applyProtection="1">
      <alignment horizontal="center" vertical="center"/>
      <protection/>
    </xf>
    <xf numFmtId="0" fontId="30" fillId="0" borderId="57" xfId="64" applyFont="1" applyBorder="1" applyAlignment="1">
      <alignment vertical="center"/>
      <protection/>
    </xf>
    <xf numFmtId="0" fontId="0" fillId="0" borderId="57" xfId="0" applyFont="1" applyBorder="1" applyAlignment="1">
      <alignment vertical="center"/>
    </xf>
    <xf numFmtId="0" fontId="31" fillId="0" borderId="57" xfId="64" applyFont="1" applyBorder="1" applyAlignment="1">
      <alignment horizontal="center" vertical="center"/>
      <protection/>
    </xf>
    <xf numFmtId="0" fontId="0" fillId="0" borderId="44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28" fillId="0" borderId="45" xfId="57" applyFont="1" applyBorder="1" applyAlignment="1">
      <alignment vertical="center"/>
      <protection/>
    </xf>
    <xf numFmtId="0" fontId="31" fillId="0" borderId="46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left" vertical="center" indent="2"/>
      <protection/>
    </xf>
    <xf numFmtId="0" fontId="31" fillId="0" borderId="10" xfId="6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0" fillId="0" borderId="49" xfId="60" applyFont="1" applyBorder="1">
      <alignment horizontal="center" vertical="center"/>
      <protection/>
    </xf>
    <xf numFmtId="0" fontId="30" fillId="0" borderId="50" xfId="60" applyFont="1" applyBorder="1">
      <alignment horizontal="center" vertical="center"/>
      <protection/>
    </xf>
    <xf numFmtId="0" fontId="33" fillId="0" borderId="51" xfId="38" applyFont="1" applyBorder="1" applyAlignment="1">
      <alignment horizontal="center" vertical="center"/>
      <protection/>
    </xf>
    <xf numFmtId="0" fontId="30" fillId="0" borderId="52" xfId="60" applyFont="1" applyBorder="1">
      <alignment horizontal="center" vertical="center"/>
      <protection/>
    </xf>
    <xf numFmtId="164" fontId="30" fillId="0" borderId="53" xfId="39" applyFont="1" applyFill="1" applyBorder="1" applyProtection="1">
      <alignment horizontal="center"/>
      <protection/>
    </xf>
    <xf numFmtId="0" fontId="30" fillId="0" borderId="53" xfId="60" applyFont="1" applyBorder="1">
      <alignment horizontal="center" vertical="center"/>
      <protection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5" xfId="0" applyFont="1" applyBorder="1" applyAlignment="1">
      <alignment/>
    </xf>
    <xf numFmtId="0" fontId="34" fillId="0" borderId="56" xfId="38" applyFont="1" applyBorder="1" applyAlignment="1">
      <alignment horizontal="center" vertical="center" wrapText="1"/>
      <protection/>
    </xf>
    <xf numFmtId="49" fontId="29" fillId="0" borderId="44" xfId="39" applyNumberFormat="1" applyFont="1" applyFill="1" applyBorder="1" applyAlignment="1" applyProtection="1">
      <alignment horizontal="center" vertical="center"/>
      <protection/>
    </xf>
    <xf numFmtId="0" fontId="28" fillId="0" borderId="57" xfId="62" applyFont="1" applyBorder="1">
      <alignment horizontal="center" vertical="center"/>
      <protection/>
    </xf>
    <xf numFmtId="0" fontId="28" fillId="0" borderId="58" xfId="62" applyFont="1" applyBorder="1">
      <alignment horizontal="center" vertical="center"/>
      <protection/>
    </xf>
    <xf numFmtId="0" fontId="28" fillId="0" borderId="44" xfId="62" applyFont="1" applyBorder="1">
      <alignment horizontal="center" vertical="center"/>
      <protection/>
    </xf>
    <xf numFmtId="0" fontId="28" fillId="0" borderId="69" xfId="62" applyFont="1" applyBorder="1" applyProtection="1">
      <alignment horizontal="center" vertical="center"/>
      <protection hidden="1"/>
    </xf>
    <xf numFmtId="0" fontId="28" fillId="0" borderId="44" xfId="62" applyFont="1" applyBorder="1" applyProtection="1">
      <alignment horizontal="center" vertical="center"/>
      <protection hidden="1"/>
    </xf>
    <xf numFmtId="0" fontId="28" fillId="0" borderId="69" xfId="62" applyFont="1" applyBorder="1">
      <alignment horizontal="center" vertical="center"/>
      <protection/>
    </xf>
    <xf numFmtId="0" fontId="33" fillId="0" borderId="61" xfId="0" applyNumberFormat="1" applyFont="1" applyBorder="1" applyAlignment="1">
      <alignment horizontal="center" vertical="center" wrapText="1"/>
    </xf>
    <xf numFmtId="0" fontId="35" fillId="36" borderId="63" xfId="61" applyFont="1" applyFill="1" applyBorder="1" applyProtection="1">
      <alignment vertical="center"/>
      <protection/>
    </xf>
    <xf numFmtId="0" fontId="27" fillId="36" borderId="77" xfId="0" applyFont="1" applyFill="1" applyBorder="1" applyAlignment="1" applyProtection="1">
      <alignment horizontal="left" vertical="center" indent="1"/>
      <protection/>
    </xf>
    <xf numFmtId="0" fontId="0" fillId="36" borderId="77" xfId="0" applyFont="1" applyFill="1" applyBorder="1" applyAlignment="1" applyProtection="1">
      <alignment/>
      <protection/>
    </xf>
    <xf numFmtId="0" fontId="30" fillId="36" borderId="77" xfId="60" applyFont="1" applyFill="1" applyBorder="1" applyProtection="1">
      <alignment horizontal="center" vertical="center"/>
      <protection/>
    </xf>
    <xf numFmtId="0" fontId="30" fillId="36" borderId="66" xfId="60" applyFont="1" applyFill="1" applyBorder="1" applyProtection="1">
      <alignment horizontal="center" vertical="center"/>
      <protection/>
    </xf>
    <xf numFmtId="0" fontId="30" fillId="0" borderId="72" xfId="60" applyFont="1" applyBorder="1" applyProtection="1">
      <alignment horizontal="center" vertical="center"/>
      <protection hidden="1"/>
    </xf>
    <xf numFmtId="0" fontId="30" fillId="0" borderId="13" xfId="60" applyFont="1" applyBorder="1" applyProtection="1">
      <alignment horizontal="center" vertical="center"/>
      <protection hidden="1"/>
    </xf>
    <xf numFmtId="0" fontId="30" fillId="0" borderId="73" xfId="60" applyFont="1" applyBorder="1" applyProtection="1">
      <alignment horizontal="center" vertical="center"/>
      <protection hidden="1"/>
    </xf>
    <xf numFmtId="0" fontId="26" fillId="0" borderId="66" xfId="0" applyFont="1" applyBorder="1" applyAlignment="1">
      <alignment/>
    </xf>
    <xf numFmtId="0" fontId="28" fillId="0" borderId="0" xfId="62" applyFont="1">
      <alignment horizontal="center" vertical="center"/>
      <protection/>
    </xf>
    <xf numFmtId="0" fontId="33" fillId="0" borderId="0" xfId="38" applyFont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0" xfId="57" applyFont="1">
      <alignment/>
      <protection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vertical="center"/>
    </xf>
    <xf numFmtId="0" fontId="7" fillId="0" borderId="0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165" fontId="17" fillId="0" borderId="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2" fillId="0" borderId="53" xfId="38" applyFont="1" applyBorder="1" applyAlignment="1">
      <alignment horizontal="center" vertical="center"/>
      <protection/>
    </xf>
    <xf numFmtId="0" fontId="20" fillId="35" borderId="66" xfId="52" applyFont="1" applyFill="1" applyBorder="1" applyAlignment="1" applyProtection="1">
      <alignment horizontal="left" vertical="center"/>
      <protection hidden="1"/>
    </xf>
    <xf numFmtId="0" fontId="9" fillId="0" borderId="78" xfId="52" applyFont="1" applyBorder="1" applyAlignment="1" applyProtection="1">
      <alignment horizontal="left" vertical="center"/>
      <protection locked="0"/>
    </xf>
    <xf numFmtId="0" fontId="1" fillId="0" borderId="78" xfId="52" applyFont="1" applyBorder="1" applyAlignment="1">
      <alignment horizontal="center" vertical="center"/>
      <protection/>
    </xf>
    <xf numFmtId="0" fontId="1" fillId="0" borderId="18" xfId="52" applyFont="1" applyBorder="1" applyAlignment="1" applyProtection="1">
      <alignment horizontal="left" vertical="center"/>
      <protection locked="0"/>
    </xf>
    <xf numFmtId="0" fontId="21" fillId="0" borderId="79" xfId="64" applyFont="1" applyBorder="1" applyAlignment="1" applyProtection="1">
      <alignment horizontal="left" vertical="center"/>
      <protection locked="0"/>
    </xf>
    <xf numFmtId="0" fontId="11" fillId="0" borderId="80" xfId="38" applyFont="1" applyBorder="1" applyAlignment="1">
      <alignment horizontal="center" vertical="center"/>
      <protection/>
    </xf>
    <xf numFmtId="0" fontId="11" fillId="0" borderId="81" xfId="38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14" fillId="0" borderId="82" xfId="52" applyFont="1" applyBorder="1" applyAlignment="1" applyProtection="1">
      <alignment horizontal="left" vertical="center"/>
      <protection/>
    </xf>
    <xf numFmtId="0" fontId="1" fillId="0" borderId="82" xfId="52" applyFont="1" applyBorder="1" applyAlignment="1" applyProtection="1">
      <alignment horizontal="center" vertical="center"/>
      <protection/>
    </xf>
    <xf numFmtId="0" fontId="14" fillId="0" borderId="83" xfId="52" applyFont="1" applyBorder="1" applyAlignment="1" applyProtection="1">
      <alignment horizontal="left" vertical="center"/>
      <protection/>
    </xf>
    <xf numFmtId="0" fontId="9" fillId="0" borderId="78" xfId="0" applyFont="1" applyBorder="1" applyAlignment="1" applyProtection="1">
      <alignment horizontal="left" vertical="center"/>
      <protection locked="0"/>
    </xf>
    <xf numFmtId="0" fontId="1" fillId="0" borderId="84" xfId="52" applyFont="1" applyBorder="1" applyAlignment="1">
      <alignment horizontal="center" vertical="center"/>
      <protection/>
    </xf>
    <xf numFmtId="49" fontId="1" fillId="0" borderId="85" xfId="52" applyNumberFormat="1" applyFont="1" applyBorder="1" applyAlignment="1" applyProtection="1">
      <alignment horizontal="left" vertical="center"/>
      <protection locked="0"/>
    </xf>
    <xf numFmtId="0" fontId="9" fillId="0" borderId="84" xfId="64" applyFont="1" applyBorder="1" applyAlignment="1" applyProtection="1">
      <alignment horizontal="left" vertical="center"/>
      <protection locked="0"/>
    </xf>
    <xf numFmtId="0" fontId="20" fillId="35" borderId="66" xfId="0" applyFont="1" applyFill="1" applyBorder="1" applyAlignment="1" applyProtection="1">
      <alignment horizontal="left" vertical="center"/>
      <protection hidden="1"/>
    </xf>
    <xf numFmtId="0" fontId="1" fillId="0" borderId="7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4" fillId="0" borderId="82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4" fillId="0" borderId="83" xfId="0" applyFont="1" applyBorder="1" applyAlignment="1" applyProtection="1">
      <alignment horizontal="left" vertical="center"/>
      <protection/>
    </xf>
    <xf numFmtId="0" fontId="1" fillId="0" borderId="84" xfId="0" applyFont="1" applyBorder="1" applyAlignment="1">
      <alignment horizontal="center" vertical="center"/>
    </xf>
    <xf numFmtId="49" fontId="1" fillId="0" borderId="85" xfId="0" applyNumberFormat="1" applyFont="1" applyBorder="1" applyAlignment="1" applyProtection="1">
      <alignment horizontal="left" vertical="center"/>
      <protection locked="0"/>
    </xf>
    <xf numFmtId="0" fontId="33" fillId="0" borderId="80" xfId="38" applyFont="1" applyBorder="1" applyAlignment="1">
      <alignment horizontal="center" vertical="center"/>
      <protection/>
    </xf>
    <xf numFmtId="0" fontId="33" fillId="0" borderId="81" xfId="38" applyFont="1" applyBorder="1" applyAlignment="1">
      <alignment horizontal="center" vertical="center"/>
      <protection/>
    </xf>
    <xf numFmtId="0" fontId="33" fillId="0" borderId="53" xfId="38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0" fillId="0" borderId="84" xfId="0" applyFont="1" applyBorder="1" applyAlignment="1">
      <alignment vertical="center"/>
    </xf>
    <xf numFmtId="166" fontId="0" fillId="0" borderId="86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166" fontId="0" fillId="0" borderId="18" xfId="0" applyNumberFormat="1" applyFont="1" applyBorder="1" applyAlignment="1">
      <alignment horizontal="center" vertic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Poznámka" xfId="54"/>
    <cellStyle name="Percent" xfId="55"/>
    <cellStyle name="Propojená buňka" xfId="56"/>
    <cellStyle name="Roman EE 12 Normál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K\sezona%202018-19\Dru&#382;stva_18-19\OPB-2018-19\kpdd2_v181103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11">
          <cell r="B11" t="str">
            <v>TJ Sokol Vodňany</v>
          </cell>
          <cell r="C11" t="str">
            <v>TJ ČZ Strakonice "A"</v>
          </cell>
        </row>
        <row r="12">
          <cell r="B12" t="str">
            <v>SK Badminton Tábor</v>
          </cell>
          <cell r="C12" t="str">
            <v>TJ Sokol Křemže "B"</v>
          </cell>
        </row>
        <row r="16">
          <cell r="B16" t="str">
            <v>TJ ČZ Strakonice "A"</v>
          </cell>
          <cell r="C16" t="str">
            <v>TJ Sokol Křemže "B"</v>
          </cell>
        </row>
        <row r="17">
          <cell r="B17" t="str">
            <v>TJ Sokol Vodňany</v>
          </cell>
          <cell r="C17" t="str">
            <v>SK Badminton Tábor</v>
          </cell>
        </row>
        <row r="21">
          <cell r="B21" t="str">
            <v>SK Badminton Tábor</v>
          </cell>
          <cell r="C21" t="str">
            <v>TJ ČZ Strakonice "A"</v>
          </cell>
        </row>
        <row r="22">
          <cell r="B22" t="str">
            <v>TJ Sokol Křemže "B"</v>
          </cell>
          <cell r="C22" t="str">
            <v>TJ Sokol Vodňany</v>
          </cell>
        </row>
        <row r="37">
          <cell r="B37" t="str">
            <v>Vladimír Marek</v>
          </cell>
          <cell r="C37">
            <v>43407</v>
          </cell>
        </row>
        <row r="39">
          <cell r="C39" t="str">
            <v>1. Kolo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75390625" style="1" customWidth="1"/>
    <col min="3" max="3" width="26.87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ht="18.75" customHeight="1">
      <c r="B3" s="222" t="s">
        <v>382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2:14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3.25" customHeight="1">
      <c r="B5" s="3"/>
      <c r="C5" s="4" t="s">
        <v>2</v>
      </c>
      <c r="D5" s="5" t="s">
        <v>3</v>
      </c>
      <c r="E5" s="6" t="s">
        <v>4</v>
      </c>
      <c r="F5" s="6" t="s">
        <v>5</v>
      </c>
      <c r="G5" s="7" t="s">
        <v>6</v>
      </c>
      <c r="H5" s="8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  <c r="N5" s="11" t="s">
        <v>13</v>
      </c>
    </row>
    <row r="6" spans="2:14" ht="23.25" customHeight="1">
      <c r="B6" s="12" t="s">
        <v>14</v>
      </c>
      <c r="C6" s="13" t="s">
        <v>17</v>
      </c>
      <c r="D6" s="14">
        <v>7</v>
      </c>
      <c r="E6" s="15">
        <v>6</v>
      </c>
      <c r="F6" s="16">
        <v>0</v>
      </c>
      <c r="G6" s="17">
        <v>1</v>
      </c>
      <c r="H6" s="18">
        <f>'1.k.JuA_ChlA'!R18+'1.k.JuA_JuB'!R18+'2.k.Kla_JuA'!S18+'2.k.DouB_JuA'!S18+'2.k.JuA_Chra'!R18+'3.k.JuA_Vod'!R18+'3.k.JuA_KřB'!R18</f>
        <v>42</v>
      </c>
      <c r="I6" s="19">
        <f>'1.k.JuA_ChlA'!S18+'1.k.JuA_JuB'!S18+'2.k.Kla_JuA'!R18+'2.k.DouB_JuA'!R18+'2.k.JuA_Chra'!S18+'3.k.JuA_Vod'!S18+'3.k.JuA_KřB'!S18</f>
        <v>13</v>
      </c>
      <c r="J6" s="20">
        <f>'1.k.JuA_ChlA'!P18+'1.k.JuA_JuB'!P18+'2.k.Kla_JuA'!Q18+'2.k.DouB_JuA'!Q18+'2.k.JuA_Chra'!P18+'3.k.JuA_Vod'!P18+'3.k.JuA_KřB'!P18</f>
        <v>86</v>
      </c>
      <c r="K6" s="19">
        <f>'1.k.JuA_ChlA'!Q18+'1.k.JuA_JuB'!Q18+'2.k.Kla_JuA'!P18+'2.k.DouB_JuA'!P18+'2.k.JuA_Chra'!Q18+'3.k.JuA_Vod'!Q18+'3.k.JuA_KřB'!Q18</f>
        <v>36</v>
      </c>
      <c r="L6" s="20">
        <f>'1.k.JuA_ChlA'!N18+'1.k.JuA_JuB'!N18+'2.k.Kla_JuA'!O18+'2.k.DouB_JuA'!O18+'2.k.JuA_Chra'!N18+'3.k.JuA_Vod'!N18+'3.k.JuA_KřB'!N18</f>
        <v>2405</v>
      </c>
      <c r="M6" s="21">
        <f>'1.k.JuA_ChlA'!O18+'1.k.JuA_JuB'!O18+'2.k.Kla_JuA'!N18+'2.k.DouB_JuA'!N18+'2.k.JuA_Chra'!O18+'3.k.JuA_Vod'!O18+'3.k.JuA_KřB'!O18</f>
        <v>1941</v>
      </c>
      <c r="N6" s="22">
        <f aca="true" t="shared" si="0" ref="N6:N15">E6*3+F6*2+G6*1</f>
        <v>19</v>
      </c>
    </row>
    <row r="7" spans="2:14" ht="23.25" customHeight="1">
      <c r="B7" s="12" t="s">
        <v>16</v>
      </c>
      <c r="C7" s="13" t="s">
        <v>15</v>
      </c>
      <c r="D7" s="14">
        <v>7</v>
      </c>
      <c r="E7" s="15">
        <v>6</v>
      </c>
      <c r="F7" s="23">
        <v>0</v>
      </c>
      <c r="G7" s="17">
        <v>1</v>
      </c>
      <c r="H7" s="18">
        <f>'1.k.ChlA_Kla'!R18+'1.k.JuB_ChlA'!S18+'1.k.JuA_ChlA'!S18+'2.k.ChlA_Chra'!R18+'2.k.ChlA_DouB'!R18+'3.k.ChlA_KřB'!R18+'3.k.ChlA_Vod'!R18</f>
        <v>40</v>
      </c>
      <c r="I7" s="24">
        <f>'1.k.ChlA_Kla'!S18+'1.k.JuB_ChlA'!R18+'1.k.JuA_ChlA'!R18+'2.k.ChlA_Chra'!S18+'2.k.ChlA_DouB'!S18+'3.k.ChlA_KřB'!S18+'3.k.ChlA_Vod'!S18</f>
        <v>16</v>
      </c>
      <c r="J7" s="20">
        <f>'1.k.ChlA_Kla'!P18+'1.k.JuB_ChlA'!Q18+'1.k.JuA_ChlA'!Q18+'2.k.ChlA_Chra'!P18+'2.k.ChlA_DouB'!P18+'3.k.ChlA_KřB'!P18+'3.k.ChlA_Vod'!P18</f>
        <v>85</v>
      </c>
      <c r="K7" s="24">
        <f>'1.k.ChlA_Kla'!Q18+'1.k.JuB_ChlA'!P18+'1.k.JuA_ChlA'!P18+'2.k.ChlA_Chra'!Q18+'2.k.ChlA_DouB'!Q18+'3.k.ChlA_KřB'!Q18+'3.k.ChlA_Vod'!Q18</f>
        <v>43</v>
      </c>
      <c r="L7" s="20">
        <f>'1.k.ChlA_Kla'!N18+'1.k.JuB_ChlA'!O18+'1.k.JuA_ChlA'!O18+'2.k.ChlA_Chra'!N18+'2.k.ChlA_DouB'!N18+'3.k.ChlA_KřB'!N18+'3.k.ChlA_Vod'!N18</f>
        <v>2366</v>
      </c>
      <c r="M7" s="25">
        <f>'1.k.ChlA_Kla'!O18+'1.k.JuB_ChlA'!N18+'1.k.JuA_ChlA'!N18+'2.k.ChlA_Chra'!O18+'2.k.ChlA_DouB'!O18+'3.k.ChlA_KřB'!O18+'3.k.ChlA_Vod'!O18</f>
        <v>2066</v>
      </c>
      <c r="N7" s="22">
        <f t="shared" si="0"/>
        <v>19</v>
      </c>
    </row>
    <row r="8" spans="2:14" ht="23.25" customHeight="1">
      <c r="B8" s="12" t="s">
        <v>18</v>
      </c>
      <c r="C8" s="13" t="s">
        <v>19</v>
      </c>
      <c r="D8" s="14">
        <v>7</v>
      </c>
      <c r="E8" s="15">
        <v>5</v>
      </c>
      <c r="F8" s="23">
        <v>0</v>
      </c>
      <c r="G8" s="17">
        <v>2</v>
      </c>
      <c r="H8" s="18">
        <f>'1.k.Chra_Kla'!R18+'1.k.Chra_DouB'!R18+'1.k.Chra_JuB'!R18+'2.k.ChlA_Chra'!S18+'2.k.JuA_Chra'!S18+'3.k.Chra_Tá'!R18+'3.k.Chra_Str'!R18</f>
        <v>39</v>
      </c>
      <c r="I8" s="24">
        <f>'1.k.Chra_Kla'!S18+'1.k.Chra_DouB'!S18+'1.k.Chra_JuB'!S18+'2.k.ChlA_Chra'!R18+'2.k.JuA_Chra'!R18+'3.k.Chra_Tá'!S18+'3.k.Chra_Str'!S18</f>
        <v>15</v>
      </c>
      <c r="J8" s="20">
        <f>'1.k.Chra_Kla'!P18+'1.k.Chra_DouB'!P18+'1.k.Chra_JuB'!P18+'2.k.ChlA_Chra'!Q18+'2.k.JuA_Chra'!Q18+'3.k.Chra_Tá'!P18+'3.k.Chra_Str'!P18</f>
        <v>84</v>
      </c>
      <c r="K8" s="24">
        <f>'1.k.Chra_Kla'!Q18+'1.k.Chra_DouB'!Q18+'1.k.Chra_JuB'!Q18+'2.k.ChlA_Chra'!P18+'2.k.JuA_Chra'!P18+'3.k.Chra_Tá'!Q18+'3.k.Chra_Str'!Q18</f>
        <v>42</v>
      </c>
      <c r="L8" s="20">
        <f>'1.k.Chra_Kla'!N18+'1.k.Chra_DouB'!N18+'1.k.Chra_JuB'!N18+'2.k.ChlA_Chra'!O18+'2.k.JuA_Chra'!O18+'3.k.Chra_Tá'!N18+'3.k.Chra_Str'!N18</f>
        <v>2396</v>
      </c>
      <c r="M8" s="25">
        <f>'1.k.Chra_Kla'!O18+'1.k.Chra_DouB'!O18+'1.k.Chra_JuB'!O18+'2.k.ChlA_Chra'!N18+'2.k.JuA_Chra'!N18+'3.k.Chra_Tá'!O18+'3.k.Chra_Str'!O18</f>
        <v>2011</v>
      </c>
      <c r="N8" s="22">
        <f t="shared" si="0"/>
        <v>17</v>
      </c>
    </row>
    <row r="9" spans="2:14" ht="23.25" customHeight="1">
      <c r="B9" s="12" t="s">
        <v>20</v>
      </c>
      <c r="C9" s="13" t="s">
        <v>21</v>
      </c>
      <c r="D9" s="26">
        <v>7</v>
      </c>
      <c r="E9" s="15">
        <v>4</v>
      </c>
      <c r="F9" s="23">
        <v>0</v>
      </c>
      <c r="G9" s="17">
        <v>3</v>
      </c>
      <c r="H9" s="27">
        <f>'1.k.DouB_Kla'!R18+'1.k.Chra_DouB'!S18+'2.k.JuB_DouB'!S18+'2.k.DouB_JuA'!R18+'2.k.ChlA_DouB'!S18+'3.k.Dou_Str'!R18+'3.k.Dou_Tá'!R18</f>
        <v>32</v>
      </c>
      <c r="I9" s="28">
        <f>'1.k.DouB_Kla'!S18+'1.k.Chra_DouB'!R18+'2.k.JuB_DouB'!R18+'2.k.DouB_JuA'!S18+'2.k.ChlA_DouB'!R18+'3.k.Dou_Str'!S18+'3.k.Dou_Tá'!S18</f>
        <v>23</v>
      </c>
      <c r="J9" s="29">
        <f>'1.k.DouB_Kla'!P18+'1.k.Chra_DouB'!Q18+'2.k.JuB_DouB'!Q18+'2.k.DouB_JuA'!P18+'2.k.ChlA_DouB'!Q18+'3.k.Dou_Str'!P18+'3.k.Dou_Tá'!P18</f>
        <v>71</v>
      </c>
      <c r="K9" s="28">
        <f>'1.k.DouB_Kla'!Q18+'1.k.Chra_DouB'!P18+'2.k.JuB_DouB'!P18+'2.k.DouB_JuA'!Q18+'2.k.ChlA_DouB'!P18+'3.k.Dou_Str'!Q18+'3.k.Dou_Tá'!Q18</f>
        <v>53</v>
      </c>
      <c r="L9" s="29">
        <f>'1.k.DouB_Kla'!N18+'1.k.Chra_DouB'!O18+'2.k.JuB_DouB'!O18+'2.k.DouB_JuA'!N18+'2.k.ChlA_DouB'!O18+'3.k.Dou_Str'!N18+'3.k.Dou_Tá'!N18</f>
        <v>2244</v>
      </c>
      <c r="M9" s="30">
        <f>'1.k.DouB_Kla'!O18+'1.k.Chra_DouB'!N18+'2.k.JuB_DouB'!N18+'2.k.DouB_JuA'!O18+'2.k.ChlA_DouB'!N18+'3.k.Dou_Str'!O18+'3.k.Dou_Tá'!O18</f>
        <v>2172</v>
      </c>
      <c r="N9" s="22">
        <f t="shared" si="0"/>
        <v>15</v>
      </c>
    </row>
    <row r="10" spans="2:14" ht="23.25" customHeight="1">
      <c r="B10" s="12" t="s">
        <v>22</v>
      </c>
      <c r="C10" s="13" t="s">
        <v>23</v>
      </c>
      <c r="D10" s="14">
        <v>6</v>
      </c>
      <c r="E10" s="15">
        <v>3</v>
      </c>
      <c r="F10" s="31">
        <v>2</v>
      </c>
      <c r="G10" s="17">
        <v>1</v>
      </c>
      <c r="H10" s="18">
        <f>'2.k.Vod_Str'!R16+'2.k.Str_KřB'!Q16+'2.k.Tá_Str'!R16+'3.k.JuB_Str'!S18+'3.k.Dou_Str'!S18+'3.k.Chra_Str'!S18</f>
        <v>26</v>
      </c>
      <c r="I10" s="32">
        <f>'2.k.Vod_Str'!Q16+'2.k.Str_KřB'!R16+'2.k.Tá_Str'!Q16+'3.k.JuB_Str'!R18+'3.k.Dou_Str'!R18+'3.k.Chra_Str'!R18</f>
        <v>22</v>
      </c>
      <c r="J10" s="20">
        <f>'2.k.Vod_Str'!P16+'2.k.Str_KřB'!O16+'2.k.Tá_Str'!P16+'3.k.JuB_Str'!Q18+'3.k.Dou_Str'!Q18+'3.k.Chra_Str'!Q18</f>
        <v>58</v>
      </c>
      <c r="K10" s="32">
        <f>'2.k.Vod_Str'!O16+'2.k.Str_KřB'!P16+'2.k.Tá_Str'!O16+'3.k.JuB_Str'!P18+'3.k.Dou_Str'!P18+'3.k.Chra_Str'!P18</f>
        <v>50</v>
      </c>
      <c r="L10" s="20">
        <f>'2.k.Vod_Str'!N16+'2.k.Str_KřB'!M16+'2.k.Tá_Str'!N16+'3.k.JuB_Str'!O18+'3.k.Dou_Str'!O18+'3.k.Chra_Str'!O18</f>
        <v>1964</v>
      </c>
      <c r="M10" s="33">
        <f>'2.k.Vod_Str'!M16+'2.k.Str_KřB'!N16+'2.k.Tá_Str'!M16+'3.k.JuB_Str'!N18+'3.k.Dou_Str'!N18+'3.k.Chra_Str'!N18</f>
        <v>1846</v>
      </c>
      <c r="N10" s="22">
        <f t="shared" si="0"/>
        <v>14</v>
      </c>
    </row>
    <row r="11" spans="2:14" ht="23.25" customHeight="1">
      <c r="B11" s="34" t="s">
        <v>24</v>
      </c>
      <c r="C11" s="13" t="s">
        <v>25</v>
      </c>
      <c r="D11" s="14">
        <v>6</v>
      </c>
      <c r="E11" s="15">
        <v>3</v>
      </c>
      <c r="F11" s="31">
        <v>1</v>
      </c>
      <c r="G11" s="17">
        <v>2</v>
      </c>
      <c r="H11" s="18">
        <f>'2.k.Tá_KřB'!Q16+'2.k.Tá_Str'!Q16+'2.k.Vod_Tá'!R16+'3.k.Kla_Tá'!S18+'3.k.Chra_Tá'!S18+'3.k.Dou_Tá'!S18</f>
        <v>26</v>
      </c>
      <c r="I11" s="32">
        <f>'2.k.Tá_KřB'!R16+'2.k.Tá_Str'!R16+'2.k.Vod_Tá'!Q16+'3.k.Kla_Tá'!R18+'3.k.Chra_Tá'!R18+'3.k.Dou_Tá'!R18</f>
        <v>22</v>
      </c>
      <c r="J11" s="20">
        <f>'2.k.Tá_KřB'!O16+'2.k.Tá_Str'!O16+'2.k.Vod_Tá'!P16+'3.k.Kla_Tá'!Q18+'3.k.Chra_Tá'!Q18+'3.k.Dou_Tá'!Q18</f>
        <v>56</v>
      </c>
      <c r="K11" s="32">
        <f>'2.k.Tá_KřB'!P16+'2.k.Tá_Str'!P16+'2.k.Vod_Tá'!O16+'3.k.Kla_Tá'!P18+'3.k.Chra_Tá'!P18+'3.k.Dou_Tá'!P18</f>
        <v>49</v>
      </c>
      <c r="L11" s="20">
        <f>'2.k.Tá_KřB'!M16+'2.k.Tá_Str'!M16+'2.k.Vod_Tá'!N16+'3.k.Kla_Tá'!O18+'3.k.Chra_Tá'!O18+'3.k.Dou_Tá'!O18</f>
        <v>1714</v>
      </c>
      <c r="M11" s="33">
        <f>'2.k.Tá_KřB'!N16+'2.k.Tá_Str'!N16+'2.k.Vod_Tá'!M16+'3.k.Kla_Tá'!N18+'3.k.Chra_Tá'!N18+'3.k.Dou_Tá'!N18</f>
        <v>1758</v>
      </c>
      <c r="N11" s="22">
        <f t="shared" si="0"/>
        <v>13</v>
      </c>
    </row>
    <row r="12" spans="2:14" ht="23.25" customHeight="1">
      <c r="B12" s="12" t="s">
        <v>26</v>
      </c>
      <c r="C12" s="13" t="s">
        <v>27</v>
      </c>
      <c r="D12" s="14">
        <v>7</v>
      </c>
      <c r="E12" s="15">
        <v>2</v>
      </c>
      <c r="F12" s="31">
        <v>1</v>
      </c>
      <c r="G12" s="17">
        <v>4</v>
      </c>
      <c r="H12" s="18">
        <f>'1.k.JuB_ChlA'!R18+'1.k.JuA_JuB'!S18+'1.k.Chra_JuB'!S18+'2.k.JuB_DouB'!R18+'2.k.Kla_JuB'!S18+'3.k.JuB_Str'!R18+'3.k.JuB_KřB'!R18</f>
        <v>17</v>
      </c>
      <c r="I12" s="32">
        <f>'1.k.JuB_ChlA'!S18+'1.k.JuA_JuB'!R18+'1.k.Chra_JuB'!R18+'2.k.JuB_DouB'!S18+'2.k.Kla_JuB'!R18+'3.k.JuB_Str'!S18+'3.k.JuB_KřB'!S18</f>
        <v>39</v>
      </c>
      <c r="J12" s="20">
        <f>'1.k.JuB_ChlA'!P18+'1.k.JuA_JuB'!Q18+'1.k.Chra_JuB'!Q18+'2.k.JuB_DouB'!P18+'2.k.Kla_JuB'!Q18+'3.k.JuB_Str'!P18+'3.k.JuB_KřB'!P18</f>
        <v>45</v>
      </c>
      <c r="K12" s="32">
        <f>'1.k.JuB_ChlA'!Q18+'1.k.JuA_JuB'!P18+'1.k.Chra_JuB'!P18+'2.k.JuB_DouB'!Q18+'2.k.Kla_JuB'!P18+'3.k.JuB_Str'!Q18+'3.k.JuB_KřB'!Q18</f>
        <v>82</v>
      </c>
      <c r="L12" s="20">
        <f>'1.k.JuB_ChlA'!N18+'1.k.JuA_JuB'!O18+'1.k.Chra_JuB'!O18+'2.k.JuB_DouB'!N18+'2.k.Kla_JuB'!O18+'3.k.JuB_Str'!N18+'3.k.JuB_KřB'!N18</f>
        <v>2179</v>
      </c>
      <c r="M12" s="33">
        <f>'1.k.JuB_ChlA'!O18+'1.k.JuA_JuB'!N18+'1.k.Chra_JuB'!N18+'2.k.JuB_DouB'!O18+'2.k.Kla_JuB'!N18+'3.k.JuB_Str'!O18+'3.k.JuB_KřB'!O18</f>
        <v>2376</v>
      </c>
      <c r="N12" s="22">
        <f t="shared" si="0"/>
        <v>12</v>
      </c>
    </row>
    <row r="13" spans="2:14" ht="23.25" customHeight="1">
      <c r="B13" s="12" t="s">
        <v>28</v>
      </c>
      <c r="C13" s="13" t="s">
        <v>29</v>
      </c>
      <c r="D13" s="14">
        <v>6</v>
      </c>
      <c r="E13" s="15">
        <v>2</v>
      </c>
      <c r="F13" s="31">
        <v>0</v>
      </c>
      <c r="G13" s="17">
        <v>4</v>
      </c>
      <c r="H13" s="18">
        <f>'2.k.Vod_Tá'!Q16+'2.k.Vod_Str'!Q16+'2.k.KřB_Vod'!R16+'3.k.JuA_Vod'!S18+'3.k.ChlA_Vod'!S18+'3.k.Kla_Vod'!S18</f>
        <v>20</v>
      </c>
      <c r="I13" s="32">
        <f>'2.k.Vod_Tá'!R16+'2.k.Vod_Str'!R16+'2.k.KřB_Vod'!Q16+'3.k.JuA_Vod'!R18+'3.k.ChlA_Vod'!R18+'3.k.Kla_Vod'!R18</f>
        <v>28</v>
      </c>
      <c r="J13" s="20">
        <f>'2.k.Vod_Tá'!O16+'2.k.Vod_Str'!O16+'2.k.KřB_Vod'!P16+'3.k.JuA_Vod'!Q18+'3.k.ChlA_Vod'!Q18+'3.k.Kla_Vod'!Q18</f>
        <v>46</v>
      </c>
      <c r="K13" s="32">
        <f>'2.k.Vod_Tá'!P16+'2.k.Vod_Str'!P16+'2.k.KřB_Vod'!O16+'3.k.JuA_Vod'!P18+'3.k.ChlA_Vod'!P18+'3.k.Kla_Vod'!P18</f>
        <v>61</v>
      </c>
      <c r="L13" s="20">
        <f>'2.k.Vod_Tá'!M16+'2.k.Vod_Str'!M16+'2.k.KřB_Vod'!N16+'3.k.JuA_Vod'!O18+'3.k.ChlA_Vod'!O18+'3.k.Kla_Vod'!O18</f>
        <v>1808</v>
      </c>
      <c r="M13" s="33">
        <f>'2.k.Vod_Tá'!N16+'2.k.Vod_Str'!N16+'2.k.KřB_Vod'!M16+'3.k.JuA_Vod'!N18+'3.k.ChlA_Vod'!N18+'3.k.Kla_Vod'!N18</f>
        <v>1886</v>
      </c>
      <c r="N13" s="22">
        <f t="shared" si="0"/>
        <v>10</v>
      </c>
    </row>
    <row r="14" spans="2:14" ht="23.25" customHeight="1">
      <c r="B14" s="12" t="s">
        <v>30</v>
      </c>
      <c r="C14" s="13" t="s">
        <v>31</v>
      </c>
      <c r="D14" s="14">
        <v>7</v>
      </c>
      <c r="E14" s="15">
        <v>0</v>
      </c>
      <c r="F14" s="31">
        <v>0</v>
      </c>
      <c r="G14" s="17">
        <v>7</v>
      </c>
      <c r="H14" s="18">
        <f>'1.k.ChlA_Kla'!S18+'1.k.Chra_Kla'!S18+'1.k.DouB_Kla'!S18+'2.k.Kla_JuA'!R18+'2.k.Kla_JuB'!R18+'3.k.Kla_Tá'!R18+'3.k.Kla_Vod'!R18</f>
        <v>7</v>
      </c>
      <c r="I14" s="32">
        <f>'1.k.ChlA_Kla'!R18+'1.k.Chra_Kla'!R18+'1.k.DouB_Kla'!R18+'2.k.Kla_JuA'!S18+'2.k.Kla_JuB'!R18+'3.k.Kla_Tá'!S18+'3.k.Kla_Vod'!S18</f>
        <v>45</v>
      </c>
      <c r="J14" s="20">
        <f>'1.k.ChlA_Kla'!Q18+'1.k.Chra_Kla'!Q18+'1.k.DouB_Kla'!Q18+'2.k.Kla_JuA'!P18+'2.k.Kla_JuB'!P18+'3.k.Kla_Tá'!P18+'3.k.Kla_Vod'!P18</f>
        <v>26</v>
      </c>
      <c r="K14" s="32">
        <f>'1.k.ChlA_Kla'!P18+'1.k.Chra_Kla'!P18+'1.k.DouB_Kla'!P18+'2.k.Kla_JuA'!Q18+'2.k.Kla_JuB'!Q18+'3.k.Kla_Tá'!Q18+'3.k.Kla_Vod'!Q18</f>
        <v>96</v>
      </c>
      <c r="L14" s="20">
        <f>'1.k.ChlA_Kla'!O18+'1.k.Chra_Kla'!O18+'1.k.DouB_Kla'!O18+'2.k.Kla_JuA'!N18+'2.k.Kla_JuB'!N18+'3.k.Kla_Tá'!N18+'3.k.Kla_Vod'!N18</f>
        <v>1771</v>
      </c>
      <c r="M14" s="33">
        <f>'1.k.ChlA_Kla'!N18+'1.k.Chra_Kla'!N18+'1.k.DouB_Kla'!N18+'2.k.Kla_JuA'!O18+'2.k.Kla_JuB'!O18+'3.k.Kla_Tá'!O18+'3.k.Kla_Vod'!O18</f>
        <v>2436</v>
      </c>
      <c r="N14" s="22">
        <f t="shared" si="0"/>
        <v>7</v>
      </c>
    </row>
    <row r="15" spans="2:14" ht="23.25" customHeight="1">
      <c r="B15" s="35" t="s">
        <v>32</v>
      </c>
      <c r="C15" s="36" t="s">
        <v>33</v>
      </c>
      <c r="D15" s="37">
        <v>6</v>
      </c>
      <c r="E15" s="38">
        <v>0</v>
      </c>
      <c r="F15" s="39">
        <v>0</v>
      </c>
      <c r="G15" s="40">
        <v>6</v>
      </c>
      <c r="H15" s="41">
        <f>'2.k.KřB_Vod'!Q16+'2.k.Str_KřB'!R16+'2.k.Tá_KřB'!R16+'3.k.ChlA_KřB'!S18+'3.k.JuA_KřB'!S18+'3.k.JuB_KřB'!S18</f>
        <v>12</v>
      </c>
      <c r="I15" s="42">
        <f>'2.k.KřB_Vod'!R16+'2.k.Str_KřB'!Q16+'2.k.Tá_KřB'!Q16+'3.k.ChlA_KřB'!R18+'3.k.JuA_KřB'!R18+'3.k.JuB_KřB'!R18</f>
        <v>36</v>
      </c>
      <c r="J15" s="43">
        <f>'2.k.KřB_Vod'!O16+'2.k.Str_KřB'!P16+'2.k.Tá_KřB'!P16+'3.k.ChlA_KřB'!Q18+'3.k.JuA_KřB'!Q18+'3.k.JuB_KřB'!Q18</f>
        <v>29</v>
      </c>
      <c r="K15" s="42">
        <f>'2.k.KřB_Vod'!P16+'2.k.Str_KřB'!O16+'2.k.Tá_KřB'!O16+'3.k.ChlA_KřB'!P18+'3.k.JuA_KřB'!P18+'3.k.JuB_KřB'!P18</f>
        <v>74</v>
      </c>
      <c r="L15" s="43">
        <f>'2.k.KřB_Vod'!M16+'2.k.Str_KřB'!N16+'2.k.Tá_KřB'!N16+'3.k.ChlA_KřB'!O18+'3.k.JuA_KřB'!O18+'3.k.JuB_KřB'!O18</f>
        <v>1577</v>
      </c>
      <c r="M15" s="44">
        <f>'2.k.KřB_Vod'!N16+'2.k.Str_KřB'!M16+'2.k.Tá_KřB'!M16+'3.k.ChlA_KřB'!N18+'3.k.JuA_KřB'!N18+'3.k.JuB_KřB'!N18</f>
        <v>1932</v>
      </c>
      <c r="N15" s="45">
        <f t="shared" si="0"/>
        <v>6</v>
      </c>
    </row>
    <row r="16" ht="12.75" customHeight="1">
      <c r="C16" s="46"/>
    </row>
    <row r="17" spans="2:14" ht="17.25" customHeight="1">
      <c r="B17" s="222" t="s">
        <v>1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2:14" ht="10.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24.75" thickBot="1">
      <c r="B19" s="3"/>
      <c r="C19" s="4" t="s">
        <v>2</v>
      </c>
      <c r="D19" s="5" t="s">
        <v>3</v>
      </c>
      <c r="E19" s="6" t="s">
        <v>4</v>
      </c>
      <c r="F19" s="6" t="s">
        <v>5</v>
      </c>
      <c r="G19" s="7" t="s">
        <v>6</v>
      </c>
      <c r="H19" s="8" t="s">
        <v>7</v>
      </c>
      <c r="I19" s="9" t="s">
        <v>8</v>
      </c>
      <c r="J19" s="9" t="s">
        <v>9</v>
      </c>
      <c r="K19" s="9" t="s">
        <v>10</v>
      </c>
      <c r="L19" s="9" t="s">
        <v>11</v>
      </c>
      <c r="M19" s="10" t="s">
        <v>12</v>
      </c>
      <c r="N19" s="11" t="s">
        <v>13</v>
      </c>
    </row>
    <row r="20" spans="2:14" ht="23.25" customHeight="1">
      <c r="B20" s="12" t="s">
        <v>14</v>
      </c>
      <c r="C20" s="13" t="s">
        <v>15</v>
      </c>
      <c r="D20" s="14">
        <v>5</v>
      </c>
      <c r="E20" s="15">
        <v>4</v>
      </c>
      <c r="F20" s="16">
        <v>0</v>
      </c>
      <c r="G20" s="17">
        <v>1</v>
      </c>
      <c r="H20" s="18">
        <v>29</v>
      </c>
      <c r="I20" s="19">
        <v>11</v>
      </c>
      <c r="J20" s="20">
        <v>61</v>
      </c>
      <c r="K20" s="19">
        <v>31</v>
      </c>
      <c r="L20" s="20">
        <v>1693</v>
      </c>
      <c r="M20" s="21">
        <v>1532</v>
      </c>
      <c r="N20" s="22">
        <f aca="true" t="shared" si="1" ref="N20:N29">E20*3+F20*2+G20*1</f>
        <v>13</v>
      </c>
    </row>
    <row r="21" spans="2:14" ht="23.25" customHeight="1">
      <c r="B21" s="12" t="s">
        <v>16</v>
      </c>
      <c r="C21" s="13" t="s">
        <v>17</v>
      </c>
      <c r="D21" s="14">
        <v>5</v>
      </c>
      <c r="E21" s="15">
        <v>4</v>
      </c>
      <c r="F21" s="23">
        <v>0</v>
      </c>
      <c r="G21" s="17">
        <v>1</v>
      </c>
      <c r="H21" s="18">
        <v>28</v>
      </c>
      <c r="I21" s="24">
        <v>11</v>
      </c>
      <c r="J21" s="20">
        <v>58</v>
      </c>
      <c r="K21" s="24">
        <v>32</v>
      </c>
      <c r="L21" s="20">
        <v>1753</v>
      </c>
      <c r="M21" s="25">
        <v>1511</v>
      </c>
      <c r="N21" s="22">
        <f t="shared" si="1"/>
        <v>13</v>
      </c>
    </row>
    <row r="22" spans="2:14" ht="23.25" customHeight="1">
      <c r="B22" s="12" t="s">
        <v>18</v>
      </c>
      <c r="C22" s="13" t="s">
        <v>19</v>
      </c>
      <c r="D22" s="14">
        <v>5</v>
      </c>
      <c r="E22" s="15">
        <v>3</v>
      </c>
      <c r="F22" s="23">
        <v>0</v>
      </c>
      <c r="G22" s="17">
        <v>2</v>
      </c>
      <c r="H22" s="18">
        <v>26</v>
      </c>
      <c r="I22" s="24">
        <v>12</v>
      </c>
      <c r="J22" s="20">
        <v>57</v>
      </c>
      <c r="K22" s="24">
        <v>33</v>
      </c>
      <c r="L22" s="20">
        <v>1713</v>
      </c>
      <c r="M22" s="25">
        <v>1473</v>
      </c>
      <c r="N22" s="22">
        <f t="shared" si="1"/>
        <v>11</v>
      </c>
    </row>
    <row r="23" spans="2:14" ht="23.25" customHeight="1">
      <c r="B23" s="12" t="s">
        <v>20</v>
      </c>
      <c r="C23" s="13" t="s">
        <v>21</v>
      </c>
      <c r="D23" s="26">
        <v>5</v>
      </c>
      <c r="E23" s="15">
        <v>3</v>
      </c>
      <c r="F23" s="23">
        <v>0</v>
      </c>
      <c r="G23" s="17">
        <v>2</v>
      </c>
      <c r="H23" s="27">
        <v>24</v>
      </c>
      <c r="I23" s="28">
        <v>15</v>
      </c>
      <c r="J23" s="29">
        <v>54</v>
      </c>
      <c r="K23" s="28">
        <v>35</v>
      </c>
      <c r="L23" s="29">
        <v>1639</v>
      </c>
      <c r="M23" s="30">
        <v>1565</v>
      </c>
      <c r="N23" s="22">
        <f t="shared" si="1"/>
        <v>11</v>
      </c>
    </row>
    <row r="24" spans="2:14" ht="23.25" customHeight="1">
      <c r="B24" s="12" t="s">
        <v>22</v>
      </c>
      <c r="C24" s="13" t="s">
        <v>23</v>
      </c>
      <c r="D24" s="14">
        <v>3</v>
      </c>
      <c r="E24" s="15">
        <v>2</v>
      </c>
      <c r="F24" s="31">
        <v>1</v>
      </c>
      <c r="G24" s="17">
        <v>0</v>
      </c>
      <c r="H24" s="18">
        <v>16</v>
      </c>
      <c r="I24" s="32">
        <v>8</v>
      </c>
      <c r="J24" s="20">
        <v>35</v>
      </c>
      <c r="K24" s="32">
        <v>19</v>
      </c>
      <c r="L24" s="20">
        <v>1015</v>
      </c>
      <c r="M24" s="33">
        <v>858</v>
      </c>
      <c r="N24" s="22">
        <f t="shared" si="1"/>
        <v>8</v>
      </c>
    </row>
    <row r="25" spans="2:14" ht="23.25" customHeight="1">
      <c r="B25" s="34" t="s">
        <v>24</v>
      </c>
      <c r="C25" s="13" t="s">
        <v>25</v>
      </c>
      <c r="D25" s="14">
        <v>3</v>
      </c>
      <c r="E25" s="15">
        <v>2</v>
      </c>
      <c r="F25" s="31">
        <v>1</v>
      </c>
      <c r="G25" s="17">
        <v>0</v>
      </c>
      <c r="H25" s="18">
        <v>15</v>
      </c>
      <c r="I25" s="32">
        <v>9</v>
      </c>
      <c r="J25" s="20">
        <v>31</v>
      </c>
      <c r="K25" s="32">
        <v>23</v>
      </c>
      <c r="L25" s="20">
        <v>896</v>
      </c>
      <c r="M25" s="33">
        <v>923</v>
      </c>
      <c r="N25" s="22">
        <f t="shared" si="1"/>
        <v>8</v>
      </c>
    </row>
    <row r="26" spans="2:14" ht="23.25" customHeight="1">
      <c r="B26" s="12" t="s">
        <v>26</v>
      </c>
      <c r="C26" s="13" t="s">
        <v>27</v>
      </c>
      <c r="D26" s="14">
        <v>5</v>
      </c>
      <c r="E26" s="15">
        <v>1</v>
      </c>
      <c r="F26" s="31">
        <v>0</v>
      </c>
      <c r="G26" s="17">
        <v>4</v>
      </c>
      <c r="H26" s="18">
        <v>7</v>
      </c>
      <c r="I26" s="32">
        <v>33</v>
      </c>
      <c r="J26" s="20">
        <v>24</v>
      </c>
      <c r="K26" s="32">
        <v>69</v>
      </c>
      <c r="L26" s="20">
        <v>1549</v>
      </c>
      <c r="M26" s="33">
        <v>1812</v>
      </c>
      <c r="N26" s="22">
        <f t="shared" si="1"/>
        <v>7</v>
      </c>
    </row>
    <row r="27" spans="2:14" ht="23.25" customHeight="1">
      <c r="B27" s="12" t="s">
        <v>28</v>
      </c>
      <c r="C27" s="13" t="s">
        <v>29</v>
      </c>
      <c r="D27" s="14">
        <v>3</v>
      </c>
      <c r="E27" s="15">
        <v>1</v>
      </c>
      <c r="F27" s="31">
        <v>0</v>
      </c>
      <c r="G27" s="17">
        <v>2</v>
      </c>
      <c r="H27" s="18">
        <v>11</v>
      </c>
      <c r="I27" s="32">
        <v>13</v>
      </c>
      <c r="J27" s="20">
        <v>26</v>
      </c>
      <c r="K27" s="32">
        <v>29</v>
      </c>
      <c r="L27" s="20">
        <v>981</v>
      </c>
      <c r="M27" s="33">
        <v>978</v>
      </c>
      <c r="N27" s="22">
        <f t="shared" si="1"/>
        <v>5</v>
      </c>
    </row>
    <row r="28" spans="2:14" ht="23.25" customHeight="1">
      <c r="B28" s="12" t="s">
        <v>30</v>
      </c>
      <c r="C28" s="13" t="s">
        <v>31</v>
      </c>
      <c r="D28" s="14">
        <v>5</v>
      </c>
      <c r="E28" s="15">
        <v>0</v>
      </c>
      <c r="F28" s="31">
        <v>0</v>
      </c>
      <c r="G28" s="17">
        <v>5</v>
      </c>
      <c r="H28" s="18">
        <v>3</v>
      </c>
      <c r="I28" s="32">
        <v>33</v>
      </c>
      <c r="J28" s="20">
        <v>17</v>
      </c>
      <c r="K28" s="32">
        <v>71</v>
      </c>
      <c r="L28" s="20">
        <v>1341</v>
      </c>
      <c r="M28" s="33">
        <v>1795</v>
      </c>
      <c r="N28" s="22">
        <f t="shared" si="1"/>
        <v>5</v>
      </c>
    </row>
    <row r="29" spans="2:14" ht="23.25" customHeight="1" thickBot="1">
      <c r="B29" s="35" t="s">
        <v>32</v>
      </c>
      <c r="C29" s="36" t="s">
        <v>33</v>
      </c>
      <c r="D29" s="37">
        <v>3</v>
      </c>
      <c r="E29" s="38">
        <v>0</v>
      </c>
      <c r="F29" s="39">
        <v>0</v>
      </c>
      <c r="G29" s="40">
        <v>3</v>
      </c>
      <c r="H29" s="41">
        <v>6</v>
      </c>
      <c r="I29" s="42">
        <v>18</v>
      </c>
      <c r="J29" s="43">
        <v>16</v>
      </c>
      <c r="K29" s="42">
        <v>37</v>
      </c>
      <c r="L29" s="43">
        <v>857</v>
      </c>
      <c r="M29" s="44">
        <v>990</v>
      </c>
      <c r="N29" s="45">
        <f t="shared" si="1"/>
        <v>3</v>
      </c>
    </row>
    <row r="30" ht="15.75">
      <c r="C30" s="46"/>
    </row>
    <row r="31" spans="2:14" ht="15.75">
      <c r="B31" s="222" t="s">
        <v>34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2:14" ht="10.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23.25" customHeight="1" thickBot="1">
      <c r="B33" s="3"/>
      <c r="C33" s="4" t="s">
        <v>2</v>
      </c>
      <c r="D33" s="5" t="s">
        <v>3</v>
      </c>
      <c r="E33" s="6" t="s">
        <v>4</v>
      </c>
      <c r="F33" s="6" t="s">
        <v>5</v>
      </c>
      <c r="G33" s="7" t="s">
        <v>6</v>
      </c>
      <c r="H33" s="8" t="s">
        <v>7</v>
      </c>
      <c r="I33" s="9" t="s">
        <v>8</v>
      </c>
      <c r="J33" s="9" t="s">
        <v>9</v>
      </c>
      <c r="K33" s="9" t="s">
        <v>10</v>
      </c>
      <c r="L33" s="9" t="s">
        <v>11</v>
      </c>
      <c r="M33" s="10" t="s">
        <v>12</v>
      </c>
      <c r="N33" s="11" t="s">
        <v>13</v>
      </c>
    </row>
    <row r="34" spans="2:14" ht="23.25" customHeight="1">
      <c r="B34" s="12" t="s">
        <v>14</v>
      </c>
      <c r="C34" s="13" t="s">
        <v>15</v>
      </c>
      <c r="D34" s="14">
        <v>3</v>
      </c>
      <c r="E34" s="15">
        <v>3</v>
      </c>
      <c r="F34" s="16">
        <v>0</v>
      </c>
      <c r="G34" s="17">
        <v>0</v>
      </c>
      <c r="H34" s="18">
        <v>21</v>
      </c>
      <c r="I34" s="19">
        <v>3</v>
      </c>
      <c r="J34" s="20">
        <v>44</v>
      </c>
      <c r="K34" s="19">
        <v>11</v>
      </c>
      <c r="L34" s="20">
        <v>1109</v>
      </c>
      <c r="M34" s="21">
        <v>877</v>
      </c>
      <c r="N34" s="22">
        <f aca="true" t="shared" si="2" ref="N34:N43">E34*3+F34*2+G34*1</f>
        <v>9</v>
      </c>
    </row>
    <row r="35" spans="2:14" ht="23.25" customHeight="1">
      <c r="B35" s="12" t="s">
        <v>16</v>
      </c>
      <c r="C35" s="13" t="s">
        <v>19</v>
      </c>
      <c r="D35" s="14">
        <v>3</v>
      </c>
      <c r="E35" s="15">
        <v>3</v>
      </c>
      <c r="F35" s="23">
        <v>0</v>
      </c>
      <c r="G35" s="17">
        <v>0</v>
      </c>
      <c r="H35" s="18">
        <v>20</v>
      </c>
      <c r="I35" s="24">
        <v>3</v>
      </c>
      <c r="J35" s="20">
        <v>41</v>
      </c>
      <c r="K35" s="24">
        <v>13</v>
      </c>
      <c r="L35" s="20">
        <v>1096</v>
      </c>
      <c r="M35" s="25">
        <v>844</v>
      </c>
      <c r="N35" s="22">
        <f t="shared" si="2"/>
        <v>9</v>
      </c>
    </row>
    <row r="36" spans="2:14" ht="23.25" customHeight="1">
      <c r="B36" s="12" t="s">
        <v>18</v>
      </c>
      <c r="C36" s="13" t="s">
        <v>17</v>
      </c>
      <c r="D36" s="14">
        <v>2</v>
      </c>
      <c r="E36" s="15">
        <v>1</v>
      </c>
      <c r="F36" s="23">
        <v>0</v>
      </c>
      <c r="G36" s="17">
        <v>1</v>
      </c>
      <c r="H36" s="18">
        <v>11</v>
      </c>
      <c r="I36" s="24">
        <v>5</v>
      </c>
      <c r="J36" s="20">
        <v>22</v>
      </c>
      <c r="K36" s="24">
        <v>15</v>
      </c>
      <c r="L36" s="20">
        <v>704</v>
      </c>
      <c r="M36" s="25">
        <v>613</v>
      </c>
      <c r="N36" s="22">
        <f t="shared" si="2"/>
        <v>4</v>
      </c>
    </row>
    <row r="37" spans="2:14" ht="23.25" customHeight="1">
      <c r="B37" s="12" t="s">
        <v>20</v>
      </c>
      <c r="C37" s="13" t="s">
        <v>21</v>
      </c>
      <c r="D37" s="26">
        <v>2</v>
      </c>
      <c r="E37" s="15">
        <v>1</v>
      </c>
      <c r="F37" s="23">
        <v>0</v>
      </c>
      <c r="G37" s="17">
        <v>1</v>
      </c>
      <c r="H37" s="27">
        <v>10</v>
      </c>
      <c r="I37" s="28">
        <v>5</v>
      </c>
      <c r="J37" s="29">
        <v>22</v>
      </c>
      <c r="K37" s="28">
        <v>13</v>
      </c>
      <c r="L37" s="29">
        <v>637</v>
      </c>
      <c r="M37" s="30">
        <v>624</v>
      </c>
      <c r="N37" s="22">
        <f t="shared" si="2"/>
        <v>4</v>
      </c>
    </row>
    <row r="38" spans="2:14" ht="23.25" customHeight="1">
      <c r="B38" s="12" t="s">
        <v>22</v>
      </c>
      <c r="C38" s="13" t="s">
        <v>31</v>
      </c>
      <c r="D38" s="14">
        <v>3</v>
      </c>
      <c r="E38" s="15">
        <v>0</v>
      </c>
      <c r="F38" s="31">
        <v>0</v>
      </c>
      <c r="G38" s="17">
        <v>3</v>
      </c>
      <c r="H38" s="18">
        <v>0</v>
      </c>
      <c r="I38" s="32">
        <v>22</v>
      </c>
      <c r="J38" s="20">
        <v>7</v>
      </c>
      <c r="K38" s="32">
        <v>44</v>
      </c>
      <c r="L38" s="20">
        <v>747</v>
      </c>
      <c r="M38" s="33">
        <v>1064</v>
      </c>
      <c r="N38" s="22">
        <f t="shared" si="2"/>
        <v>3</v>
      </c>
    </row>
    <row r="39" spans="2:14" ht="23.25" customHeight="1">
      <c r="B39" s="12" t="s">
        <v>24</v>
      </c>
      <c r="C39" s="13" t="s">
        <v>27</v>
      </c>
      <c r="D39" s="14">
        <v>3</v>
      </c>
      <c r="E39" s="15">
        <v>0</v>
      </c>
      <c r="F39" s="31">
        <v>0</v>
      </c>
      <c r="G39" s="17">
        <v>3</v>
      </c>
      <c r="H39" s="18">
        <v>0</v>
      </c>
      <c r="I39" s="32">
        <v>24</v>
      </c>
      <c r="J39" s="20">
        <v>8</v>
      </c>
      <c r="K39" s="32">
        <v>48</v>
      </c>
      <c r="L39" s="20">
        <v>881</v>
      </c>
      <c r="M39" s="33">
        <v>1152</v>
      </c>
      <c r="N39" s="22">
        <f t="shared" si="2"/>
        <v>3</v>
      </c>
    </row>
    <row r="40" spans="2:14" ht="23.25" customHeight="1">
      <c r="B40" s="12" t="s">
        <v>35</v>
      </c>
      <c r="C40" s="13" t="s">
        <v>29</v>
      </c>
      <c r="D40" s="14"/>
      <c r="E40" s="15"/>
      <c r="F40" s="31"/>
      <c r="G40" s="17"/>
      <c r="H40" s="18"/>
      <c r="I40" s="32"/>
      <c r="J40" s="20"/>
      <c r="K40" s="32"/>
      <c r="L40" s="20"/>
      <c r="M40" s="33"/>
      <c r="N40" s="22">
        <f t="shared" si="2"/>
        <v>0</v>
      </c>
    </row>
    <row r="41" spans="2:14" ht="23.25" customHeight="1">
      <c r="B41" s="12" t="s">
        <v>35</v>
      </c>
      <c r="C41" s="13" t="s">
        <v>23</v>
      </c>
      <c r="D41" s="14"/>
      <c r="E41" s="15"/>
      <c r="F41" s="31"/>
      <c r="G41" s="17"/>
      <c r="H41" s="18"/>
      <c r="I41" s="32"/>
      <c r="J41" s="20"/>
      <c r="K41" s="32"/>
      <c r="L41" s="20"/>
      <c r="M41" s="33"/>
      <c r="N41" s="22">
        <f t="shared" si="2"/>
        <v>0</v>
      </c>
    </row>
    <row r="42" spans="2:14" ht="23.25" customHeight="1">
      <c r="B42" s="12" t="s">
        <v>35</v>
      </c>
      <c r="C42" s="13" t="s">
        <v>33</v>
      </c>
      <c r="D42" s="14"/>
      <c r="E42" s="15"/>
      <c r="F42" s="31"/>
      <c r="G42" s="17"/>
      <c r="H42" s="18"/>
      <c r="I42" s="32"/>
      <c r="J42" s="20"/>
      <c r="K42" s="32"/>
      <c r="L42" s="20"/>
      <c r="M42" s="33"/>
      <c r="N42" s="22">
        <f t="shared" si="2"/>
        <v>0</v>
      </c>
    </row>
    <row r="43" spans="2:14" ht="23.25" customHeight="1" thickBot="1">
      <c r="B43" s="47" t="s">
        <v>35</v>
      </c>
      <c r="C43" s="36" t="s">
        <v>25</v>
      </c>
      <c r="D43" s="37"/>
      <c r="E43" s="38"/>
      <c r="F43" s="39"/>
      <c r="G43" s="40"/>
      <c r="H43" s="41"/>
      <c r="I43" s="42"/>
      <c r="J43" s="43"/>
      <c r="K43" s="42"/>
      <c r="L43" s="43"/>
      <c r="M43" s="44"/>
      <c r="N43" s="45">
        <f t="shared" si="2"/>
        <v>0</v>
      </c>
    </row>
  </sheetData>
  <sheetProtection password="CC26" sheet="1" selectLockedCells="1" selectUnlockedCells="1"/>
  <mergeCells count="4">
    <mergeCell ref="B2:N2"/>
    <mergeCell ref="B3:N3"/>
    <mergeCell ref="B17:N17"/>
    <mergeCell ref="B31:N3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17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33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SK Jupiter A</v>
      </c>
      <c r="D7" s="79" t="str">
        <f>D5</f>
        <v>TJ Sokol Křemže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9" t="s">
        <v>143</v>
      </c>
      <c r="D9" s="89" t="s">
        <v>128</v>
      </c>
      <c r="E9" s="90">
        <v>21</v>
      </c>
      <c r="F9" s="91" t="s">
        <v>82</v>
      </c>
      <c r="G9" s="92">
        <v>6</v>
      </c>
      <c r="H9" s="90">
        <v>21</v>
      </c>
      <c r="I9" s="91" t="s">
        <v>82</v>
      </c>
      <c r="J9" s="92">
        <v>8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182</v>
      </c>
      <c r="D10" s="100" t="s">
        <v>130</v>
      </c>
      <c r="E10" s="90">
        <v>21</v>
      </c>
      <c r="F10" s="96" t="s">
        <v>82</v>
      </c>
      <c r="G10" s="92">
        <v>10</v>
      </c>
      <c r="H10" s="90">
        <v>21</v>
      </c>
      <c r="I10" s="96" t="s">
        <v>82</v>
      </c>
      <c r="J10" s="92">
        <v>7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17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147</v>
      </c>
      <c r="D11" s="100" t="s">
        <v>132</v>
      </c>
      <c r="E11" s="90">
        <v>21</v>
      </c>
      <c r="F11" s="96" t="s">
        <v>82</v>
      </c>
      <c r="G11" s="92">
        <v>17</v>
      </c>
      <c r="H11" s="90">
        <v>21</v>
      </c>
      <c r="I11" s="96" t="s">
        <v>82</v>
      </c>
      <c r="J11" s="92">
        <v>13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30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183</v>
      </c>
      <c r="D12" s="100" t="s">
        <v>134</v>
      </c>
      <c r="E12" s="90">
        <v>21</v>
      </c>
      <c r="F12" s="96" t="s">
        <v>82</v>
      </c>
      <c r="G12" s="92">
        <v>10</v>
      </c>
      <c r="H12" s="90">
        <v>21</v>
      </c>
      <c r="I12" s="96" t="s">
        <v>82</v>
      </c>
      <c r="J12" s="92">
        <v>16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151</v>
      </c>
      <c r="D13" s="100" t="s">
        <v>136</v>
      </c>
      <c r="E13" s="90">
        <v>21</v>
      </c>
      <c r="F13" s="96" t="s">
        <v>82</v>
      </c>
      <c r="G13" s="92">
        <v>11</v>
      </c>
      <c r="H13" s="90">
        <v>21</v>
      </c>
      <c r="I13" s="96" t="s">
        <v>82</v>
      </c>
      <c r="J13" s="92">
        <v>7</v>
      </c>
      <c r="K13" s="90"/>
      <c r="L13" s="96" t="s">
        <v>82</v>
      </c>
      <c r="M13" s="92"/>
      <c r="N13" s="93">
        <f t="shared" si="0"/>
        <v>42</v>
      </c>
      <c r="O13" s="94">
        <f t="shared" si="1"/>
        <v>18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153</v>
      </c>
      <c r="D14" s="100" t="s">
        <v>138</v>
      </c>
      <c r="E14" s="90">
        <v>17</v>
      </c>
      <c r="F14" s="96" t="s">
        <v>82</v>
      </c>
      <c r="G14" s="92">
        <v>21</v>
      </c>
      <c r="H14" s="90">
        <v>19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36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88" t="s">
        <v>155</v>
      </c>
      <c r="D15" s="100" t="s">
        <v>140</v>
      </c>
      <c r="E15" s="90">
        <v>9</v>
      </c>
      <c r="F15" s="96" t="s">
        <v>82</v>
      </c>
      <c r="G15" s="92">
        <v>21</v>
      </c>
      <c r="H15" s="90">
        <v>15</v>
      </c>
      <c r="I15" s="96" t="s">
        <v>82</v>
      </c>
      <c r="J15" s="92">
        <v>21</v>
      </c>
      <c r="K15" s="90"/>
      <c r="L15" s="96" t="s">
        <v>82</v>
      </c>
      <c r="M15" s="92"/>
      <c r="N15" s="93">
        <f t="shared" si="0"/>
        <v>24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157</v>
      </c>
      <c r="D16" s="100" t="s">
        <v>142</v>
      </c>
      <c r="E16" s="90">
        <v>21</v>
      </c>
      <c r="F16" s="96" t="s">
        <v>82</v>
      </c>
      <c r="G16" s="92">
        <v>11</v>
      </c>
      <c r="H16" s="90">
        <v>21</v>
      </c>
      <c r="I16" s="96" t="s">
        <v>82</v>
      </c>
      <c r="J16" s="92">
        <v>12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23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SK Jupiter A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312</v>
      </c>
      <c r="O18" s="115">
        <f t="shared" si="6"/>
        <v>212</v>
      </c>
      <c r="P18" s="114">
        <f t="shared" si="6"/>
        <v>12</v>
      </c>
      <c r="Q18" s="116">
        <f t="shared" si="6"/>
        <v>4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TJ SPARTAK CHRÁST</v>
      </c>
      <c r="D7" s="79" t="str">
        <f>D5</f>
        <v>TJ ČZ Strakonice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100" t="s">
        <v>387</v>
      </c>
      <c r="D9" s="89" t="s">
        <v>389</v>
      </c>
      <c r="E9" s="90">
        <v>21</v>
      </c>
      <c r="F9" s="91" t="s">
        <v>82</v>
      </c>
      <c r="G9" s="92">
        <v>10</v>
      </c>
      <c r="H9" s="90">
        <v>21</v>
      </c>
      <c r="I9" s="91" t="s">
        <v>82</v>
      </c>
      <c r="J9" s="92">
        <v>12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22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100" t="s">
        <v>160</v>
      </c>
      <c r="D10" s="100" t="s">
        <v>184</v>
      </c>
      <c r="E10" s="90">
        <v>17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19</v>
      </c>
      <c r="K10" s="90">
        <v>21</v>
      </c>
      <c r="L10" s="96" t="s">
        <v>82</v>
      </c>
      <c r="M10" s="92">
        <v>10</v>
      </c>
      <c r="N10" s="93">
        <f t="shared" si="0"/>
        <v>59</v>
      </c>
      <c r="O10" s="94">
        <f t="shared" si="1"/>
        <v>50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100" t="s">
        <v>388</v>
      </c>
      <c r="D11" s="100" t="s">
        <v>88</v>
      </c>
      <c r="E11" s="90">
        <v>21</v>
      </c>
      <c r="F11" s="96" t="s">
        <v>82</v>
      </c>
      <c r="G11" s="92">
        <v>12</v>
      </c>
      <c r="H11" s="90">
        <v>21</v>
      </c>
      <c r="I11" s="96" t="s">
        <v>82</v>
      </c>
      <c r="J11" s="92">
        <v>10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22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100" t="s">
        <v>162</v>
      </c>
      <c r="D12" s="100" t="s">
        <v>185</v>
      </c>
      <c r="E12" s="90">
        <v>21</v>
      </c>
      <c r="F12" s="96" t="s">
        <v>82</v>
      </c>
      <c r="G12" s="92">
        <v>18</v>
      </c>
      <c r="H12" s="90">
        <v>21</v>
      </c>
      <c r="I12" s="96" t="s">
        <v>82</v>
      </c>
      <c r="J12" s="92">
        <v>12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30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100" t="s">
        <v>163</v>
      </c>
      <c r="D13" s="100" t="s">
        <v>94</v>
      </c>
      <c r="E13" s="90">
        <v>23</v>
      </c>
      <c r="F13" s="96" t="s">
        <v>82</v>
      </c>
      <c r="G13" s="92">
        <v>21</v>
      </c>
      <c r="H13" s="90">
        <v>16</v>
      </c>
      <c r="I13" s="96" t="s">
        <v>82</v>
      </c>
      <c r="J13" s="92">
        <v>21</v>
      </c>
      <c r="K13" s="90">
        <v>16</v>
      </c>
      <c r="L13" s="96" t="s">
        <v>82</v>
      </c>
      <c r="M13" s="92">
        <v>21</v>
      </c>
      <c r="N13" s="93">
        <f t="shared" si="0"/>
        <v>55</v>
      </c>
      <c r="O13" s="94">
        <f t="shared" si="1"/>
        <v>63</v>
      </c>
      <c r="P13" s="95">
        <f t="shared" si="2"/>
        <v>1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95</v>
      </c>
      <c r="C14" s="100" t="s">
        <v>165</v>
      </c>
      <c r="D14" s="100" t="s">
        <v>103</v>
      </c>
      <c r="E14" s="90">
        <v>21</v>
      </c>
      <c r="F14" s="96" t="s">
        <v>82</v>
      </c>
      <c r="G14" s="92">
        <v>14</v>
      </c>
      <c r="H14" s="90">
        <v>21</v>
      </c>
      <c r="I14" s="96" t="s">
        <v>82</v>
      </c>
      <c r="J14" s="92">
        <v>19</v>
      </c>
      <c r="K14" s="90"/>
      <c r="L14" s="96" t="s">
        <v>82</v>
      </c>
      <c r="M14" s="92"/>
      <c r="N14" s="93">
        <f t="shared" si="0"/>
        <v>42</v>
      </c>
      <c r="O14" s="94">
        <f t="shared" si="1"/>
        <v>33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100" t="s">
        <v>166</v>
      </c>
      <c r="D15" s="100" t="s">
        <v>186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18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37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100" t="s">
        <v>167</v>
      </c>
      <c r="D16" s="100" t="s">
        <v>179</v>
      </c>
      <c r="E16" s="90">
        <v>21</v>
      </c>
      <c r="F16" s="96" t="s">
        <v>82</v>
      </c>
      <c r="G16" s="92">
        <v>19</v>
      </c>
      <c r="H16" s="90">
        <v>12</v>
      </c>
      <c r="I16" s="96" t="s">
        <v>82</v>
      </c>
      <c r="J16" s="92">
        <v>21</v>
      </c>
      <c r="K16" s="90">
        <v>21</v>
      </c>
      <c r="L16" s="96" t="s">
        <v>82</v>
      </c>
      <c r="M16" s="92">
        <v>13</v>
      </c>
      <c r="N16" s="93">
        <f t="shared" si="0"/>
        <v>54</v>
      </c>
      <c r="O16" s="94">
        <f t="shared" si="1"/>
        <v>53</v>
      </c>
      <c r="P16" s="95">
        <f t="shared" si="2"/>
        <v>2</v>
      </c>
      <c r="Q16" s="96">
        <f t="shared" si="3"/>
        <v>1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SPARTAK CHRÁST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378</v>
      </c>
      <c r="O18" s="115">
        <f t="shared" si="6"/>
        <v>310</v>
      </c>
      <c r="P18" s="114">
        <f t="shared" si="6"/>
        <v>15</v>
      </c>
      <c r="Q18" s="116">
        <f t="shared" si="6"/>
        <v>4</v>
      </c>
      <c r="R18" s="114">
        <f t="shared" si="6"/>
        <v>7</v>
      </c>
      <c r="S18" s="115">
        <f t="shared" si="6"/>
        <v>1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21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TJ Sokol Doubravka B</v>
      </c>
      <c r="D7" s="79" t="str">
        <f>D5</f>
        <v>SK Badminton Tábor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9" t="s">
        <v>390</v>
      </c>
      <c r="D9" s="89" t="s">
        <v>391</v>
      </c>
      <c r="E9" s="90">
        <v>17</v>
      </c>
      <c r="F9" s="91" t="s">
        <v>82</v>
      </c>
      <c r="G9" s="92">
        <v>21</v>
      </c>
      <c r="H9" s="90">
        <v>19</v>
      </c>
      <c r="I9" s="91" t="s">
        <v>82</v>
      </c>
      <c r="J9" s="92">
        <v>21</v>
      </c>
      <c r="K9" s="90"/>
      <c r="L9" s="91" t="s">
        <v>82</v>
      </c>
      <c r="M9" s="92"/>
      <c r="N9" s="93">
        <f aca="true" t="shared" si="0" ref="N9:N17">E9+H9+K9</f>
        <v>36</v>
      </c>
      <c r="O9" s="94">
        <f aca="true" t="shared" si="1" ref="O9:O17">G9+J9+M9</f>
        <v>42</v>
      </c>
      <c r="P9" s="95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83</v>
      </c>
      <c r="C10" s="88" t="s">
        <v>171</v>
      </c>
      <c r="D10" s="100" t="s">
        <v>187</v>
      </c>
      <c r="E10" s="90">
        <v>21</v>
      </c>
      <c r="F10" s="96" t="s">
        <v>82</v>
      </c>
      <c r="G10" s="92">
        <v>9</v>
      </c>
      <c r="H10" s="90">
        <v>21</v>
      </c>
      <c r="I10" s="96" t="s">
        <v>82</v>
      </c>
      <c r="J10" s="92">
        <v>10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19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172</v>
      </c>
      <c r="D11" s="100" t="s">
        <v>115</v>
      </c>
      <c r="E11" s="90">
        <v>21</v>
      </c>
      <c r="F11" s="96" t="s">
        <v>82</v>
      </c>
      <c r="G11" s="92">
        <v>7</v>
      </c>
      <c r="H11" s="90">
        <v>21</v>
      </c>
      <c r="I11" s="96" t="s">
        <v>82</v>
      </c>
      <c r="J11" s="92">
        <v>12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19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173</v>
      </c>
      <c r="D12" s="100" t="s">
        <v>188</v>
      </c>
      <c r="E12" s="90">
        <v>21</v>
      </c>
      <c r="F12" s="96" t="s">
        <v>82</v>
      </c>
      <c r="G12" s="92">
        <v>9</v>
      </c>
      <c r="H12" s="90">
        <v>21</v>
      </c>
      <c r="I12" s="96" t="s">
        <v>82</v>
      </c>
      <c r="J12" s="92">
        <v>13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22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175</v>
      </c>
      <c r="D13" s="100" t="s">
        <v>119</v>
      </c>
      <c r="E13" s="90">
        <v>21</v>
      </c>
      <c r="F13" s="96" t="s">
        <v>82</v>
      </c>
      <c r="G13" s="92">
        <v>15</v>
      </c>
      <c r="H13" s="90">
        <v>19</v>
      </c>
      <c r="I13" s="96" t="s">
        <v>82</v>
      </c>
      <c r="J13" s="92">
        <v>21</v>
      </c>
      <c r="K13" s="90">
        <v>21</v>
      </c>
      <c r="L13" s="96" t="s">
        <v>82</v>
      </c>
      <c r="M13" s="92">
        <v>11</v>
      </c>
      <c r="N13" s="93">
        <f t="shared" si="0"/>
        <v>61</v>
      </c>
      <c r="O13" s="94">
        <f t="shared" si="1"/>
        <v>47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176</v>
      </c>
      <c r="D14" s="100" t="s">
        <v>121</v>
      </c>
      <c r="E14" s="90">
        <v>7</v>
      </c>
      <c r="F14" s="96" t="s">
        <v>82</v>
      </c>
      <c r="G14" s="92">
        <v>21</v>
      </c>
      <c r="H14" s="90">
        <v>15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22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88" t="s">
        <v>177</v>
      </c>
      <c r="D15" s="100" t="s">
        <v>124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17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36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88" t="s">
        <v>178</v>
      </c>
      <c r="D16" s="100" t="s">
        <v>126</v>
      </c>
      <c r="E16" s="90">
        <v>11</v>
      </c>
      <c r="F16" s="96" t="s">
        <v>82</v>
      </c>
      <c r="G16" s="92">
        <v>21</v>
      </c>
      <c r="H16" s="90">
        <v>18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29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Sokol Doubravka B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316</v>
      </c>
      <c r="O18" s="115">
        <f t="shared" si="6"/>
        <v>269</v>
      </c>
      <c r="P18" s="114">
        <f t="shared" si="6"/>
        <v>10</v>
      </c>
      <c r="Q18" s="116">
        <f t="shared" si="6"/>
        <v>7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180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27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33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SK Jupiter B</v>
      </c>
      <c r="D7" s="79" t="str">
        <f>D5</f>
        <v>TJ Sokol Křemže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392</v>
      </c>
      <c r="D9" s="89" t="s">
        <v>394</v>
      </c>
      <c r="E9" s="90">
        <v>21</v>
      </c>
      <c r="F9" s="91" t="s">
        <v>82</v>
      </c>
      <c r="G9" s="92">
        <v>8</v>
      </c>
      <c r="H9" s="90">
        <v>21</v>
      </c>
      <c r="I9" s="91" t="s">
        <v>82</v>
      </c>
      <c r="J9" s="92">
        <v>6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189</v>
      </c>
      <c r="D10" s="100" t="s">
        <v>130</v>
      </c>
      <c r="E10" s="90">
        <v>18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19</v>
      </c>
      <c r="K10" s="90">
        <v>21</v>
      </c>
      <c r="L10" s="96" t="s">
        <v>82</v>
      </c>
      <c r="M10" s="92">
        <v>12</v>
      </c>
      <c r="N10" s="93">
        <f t="shared" si="0"/>
        <v>60</v>
      </c>
      <c r="O10" s="94">
        <f t="shared" si="1"/>
        <v>52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87</v>
      </c>
      <c r="D11" s="100" t="s">
        <v>393</v>
      </c>
      <c r="E11" s="90">
        <v>22</v>
      </c>
      <c r="F11" s="96" t="s">
        <v>82</v>
      </c>
      <c r="G11" s="92">
        <v>20</v>
      </c>
      <c r="H11" s="90">
        <v>21</v>
      </c>
      <c r="I11" s="96" t="s">
        <v>82</v>
      </c>
      <c r="J11" s="92">
        <v>11</v>
      </c>
      <c r="K11" s="90"/>
      <c r="L11" s="96" t="s">
        <v>82</v>
      </c>
      <c r="M11" s="92"/>
      <c r="N11" s="93">
        <f t="shared" si="0"/>
        <v>43</v>
      </c>
      <c r="O11" s="94">
        <f t="shared" si="1"/>
        <v>31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84</v>
      </c>
      <c r="D12" s="100" t="s">
        <v>134</v>
      </c>
      <c r="E12" s="90">
        <v>21</v>
      </c>
      <c r="F12" s="96" t="s">
        <v>82</v>
      </c>
      <c r="G12" s="92">
        <v>9</v>
      </c>
      <c r="H12" s="90">
        <v>21</v>
      </c>
      <c r="I12" s="96" t="s">
        <v>82</v>
      </c>
      <c r="J12" s="92">
        <v>9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18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93</v>
      </c>
      <c r="D13" s="100" t="s">
        <v>136</v>
      </c>
      <c r="E13" s="90">
        <v>21</v>
      </c>
      <c r="F13" s="96" t="s">
        <v>82</v>
      </c>
      <c r="G13" s="92">
        <v>9</v>
      </c>
      <c r="H13" s="90">
        <v>21</v>
      </c>
      <c r="I13" s="96" t="s">
        <v>82</v>
      </c>
      <c r="J13" s="92">
        <v>17</v>
      </c>
      <c r="K13" s="90"/>
      <c r="L13" s="96" t="s">
        <v>82</v>
      </c>
      <c r="M13" s="92"/>
      <c r="N13" s="93">
        <f t="shared" si="0"/>
        <v>42</v>
      </c>
      <c r="O13" s="94">
        <f t="shared" si="1"/>
        <v>26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96</v>
      </c>
      <c r="D14" s="100" t="s">
        <v>138</v>
      </c>
      <c r="E14" s="90">
        <v>16</v>
      </c>
      <c r="F14" s="96" t="s">
        <v>82</v>
      </c>
      <c r="G14" s="92">
        <v>21</v>
      </c>
      <c r="H14" s="90">
        <v>10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26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88" t="s">
        <v>99</v>
      </c>
      <c r="D15" s="100" t="s">
        <v>140</v>
      </c>
      <c r="E15" s="90">
        <v>9</v>
      </c>
      <c r="F15" s="96" t="s">
        <v>82</v>
      </c>
      <c r="G15" s="92">
        <v>21</v>
      </c>
      <c r="H15" s="90">
        <v>3</v>
      </c>
      <c r="I15" s="96" t="s">
        <v>82</v>
      </c>
      <c r="J15" s="92">
        <v>21</v>
      </c>
      <c r="K15" s="90"/>
      <c r="L15" s="96" t="s">
        <v>82</v>
      </c>
      <c r="M15" s="92"/>
      <c r="N15" s="93">
        <f t="shared" si="0"/>
        <v>12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190</v>
      </c>
      <c r="D16" s="100" t="s">
        <v>142</v>
      </c>
      <c r="E16" s="90">
        <v>21</v>
      </c>
      <c r="F16" s="96" t="s">
        <v>82</v>
      </c>
      <c r="G16" s="92">
        <v>19</v>
      </c>
      <c r="H16" s="90">
        <v>21</v>
      </c>
      <c r="I16" s="96" t="s">
        <v>82</v>
      </c>
      <c r="J16" s="92">
        <v>19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38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SK Jupiter B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309</v>
      </c>
      <c r="O18" s="115">
        <f t="shared" si="6"/>
        <v>263</v>
      </c>
      <c r="P18" s="114">
        <f t="shared" si="6"/>
        <v>12</v>
      </c>
      <c r="Q18" s="116">
        <f t="shared" si="6"/>
        <v>5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ZÚ Badminton Klatovy</v>
      </c>
      <c r="D7" s="79" t="str">
        <f>D5</f>
        <v>TJ Sokol Vodňany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111</v>
      </c>
      <c r="D9" s="89" t="s">
        <v>144</v>
      </c>
      <c r="E9" s="90">
        <v>13</v>
      </c>
      <c r="F9" s="91" t="s">
        <v>82</v>
      </c>
      <c r="G9" s="92">
        <v>21</v>
      </c>
      <c r="H9" s="90">
        <v>4</v>
      </c>
      <c r="I9" s="91" t="s">
        <v>82</v>
      </c>
      <c r="J9" s="92">
        <v>21</v>
      </c>
      <c r="K9" s="90"/>
      <c r="L9" s="91" t="s">
        <v>82</v>
      </c>
      <c r="M9" s="92"/>
      <c r="N9" s="93">
        <f aca="true" t="shared" si="0" ref="N9:N17">E9+H9+K9</f>
        <v>17</v>
      </c>
      <c r="O9" s="94">
        <f aca="true" t="shared" si="1" ref="O9:O17">G9+J9+M9</f>
        <v>42</v>
      </c>
      <c r="P9" s="95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83</v>
      </c>
      <c r="C10" s="88" t="s">
        <v>112</v>
      </c>
      <c r="D10" s="134" t="s">
        <v>381</v>
      </c>
      <c r="E10" s="90">
        <v>21</v>
      </c>
      <c r="F10" s="96" t="s">
        <v>82</v>
      </c>
      <c r="G10" s="92">
        <v>14</v>
      </c>
      <c r="H10" s="90">
        <v>21</v>
      </c>
      <c r="I10" s="96" t="s">
        <v>82</v>
      </c>
      <c r="J10" s="92">
        <v>11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25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114</v>
      </c>
      <c r="D11" s="100" t="s">
        <v>148</v>
      </c>
      <c r="E11" s="90">
        <v>0</v>
      </c>
      <c r="F11" s="96" t="s">
        <v>82</v>
      </c>
      <c r="G11" s="92">
        <v>21</v>
      </c>
      <c r="H11" s="90">
        <v>0</v>
      </c>
      <c r="I11" s="96" t="s">
        <v>82</v>
      </c>
      <c r="J11" s="92">
        <v>21</v>
      </c>
      <c r="K11" s="90"/>
      <c r="L11" s="96" t="s">
        <v>82</v>
      </c>
      <c r="M11" s="92"/>
      <c r="N11" s="93">
        <f t="shared" si="0"/>
        <v>0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89</v>
      </c>
      <c r="C12" s="88" t="s">
        <v>191</v>
      </c>
      <c r="D12" s="100" t="s">
        <v>150</v>
      </c>
      <c r="E12" s="90">
        <v>21</v>
      </c>
      <c r="F12" s="96" t="s">
        <v>82</v>
      </c>
      <c r="G12" s="92">
        <v>15</v>
      </c>
      <c r="H12" s="90">
        <v>9</v>
      </c>
      <c r="I12" s="96" t="s">
        <v>82</v>
      </c>
      <c r="J12" s="92">
        <v>21</v>
      </c>
      <c r="K12" s="90">
        <v>10</v>
      </c>
      <c r="L12" s="96" t="s">
        <v>82</v>
      </c>
      <c r="M12" s="92">
        <v>21</v>
      </c>
      <c r="N12" s="93">
        <f t="shared" si="0"/>
        <v>40</v>
      </c>
      <c r="O12" s="94">
        <f t="shared" si="1"/>
        <v>57</v>
      </c>
      <c r="P12" s="95">
        <f t="shared" si="2"/>
        <v>1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92</v>
      </c>
      <c r="C13" s="88" t="s">
        <v>120</v>
      </c>
      <c r="D13" s="100" t="s">
        <v>152</v>
      </c>
      <c r="E13" s="90">
        <v>18</v>
      </c>
      <c r="F13" s="96" t="s">
        <v>82</v>
      </c>
      <c r="G13" s="92">
        <v>21</v>
      </c>
      <c r="H13" s="90">
        <v>9</v>
      </c>
      <c r="I13" s="96" t="s">
        <v>82</v>
      </c>
      <c r="J13" s="92">
        <v>21</v>
      </c>
      <c r="K13" s="90"/>
      <c r="L13" s="96" t="s">
        <v>82</v>
      </c>
      <c r="M13" s="92"/>
      <c r="N13" s="93">
        <f t="shared" si="0"/>
        <v>27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95</v>
      </c>
      <c r="C14" s="88" t="s">
        <v>192</v>
      </c>
      <c r="D14" s="100" t="s">
        <v>154</v>
      </c>
      <c r="E14" s="90">
        <v>21</v>
      </c>
      <c r="F14" s="96" t="s">
        <v>82</v>
      </c>
      <c r="G14" s="92">
        <v>12</v>
      </c>
      <c r="H14" s="90">
        <v>21</v>
      </c>
      <c r="I14" s="96" t="s">
        <v>82</v>
      </c>
      <c r="J14" s="92">
        <v>15</v>
      </c>
      <c r="K14" s="90"/>
      <c r="L14" s="96" t="s">
        <v>82</v>
      </c>
      <c r="M14" s="92"/>
      <c r="N14" s="93">
        <f t="shared" si="0"/>
        <v>42</v>
      </c>
      <c r="O14" s="94">
        <f t="shared" si="1"/>
        <v>27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122</v>
      </c>
      <c r="C15" s="88" t="s">
        <v>123</v>
      </c>
      <c r="D15" s="100" t="s">
        <v>156</v>
      </c>
      <c r="E15" s="90">
        <v>10</v>
      </c>
      <c r="F15" s="96" t="s">
        <v>82</v>
      </c>
      <c r="G15" s="92">
        <v>21</v>
      </c>
      <c r="H15" s="90">
        <v>7</v>
      </c>
      <c r="I15" s="96" t="s">
        <v>82</v>
      </c>
      <c r="J15" s="92">
        <v>21</v>
      </c>
      <c r="K15" s="90"/>
      <c r="L15" s="96" t="s">
        <v>82</v>
      </c>
      <c r="M15" s="92"/>
      <c r="N15" s="93">
        <f t="shared" si="0"/>
        <v>17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125</v>
      </c>
      <c r="D16" s="100" t="s">
        <v>158</v>
      </c>
      <c r="E16" s="90">
        <v>20</v>
      </c>
      <c r="F16" s="96" t="s">
        <v>82</v>
      </c>
      <c r="G16" s="92">
        <v>22</v>
      </c>
      <c r="H16" s="90">
        <v>11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31</v>
      </c>
      <c r="O16" s="94">
        <f t="shared" si="1"/>
        <v>43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Sokol Vodňany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216</v>
      </c>
      <c r="O18" s="115">
        <f t="shared" si="6"/>
        <v>320</v>
      </c>
      <c r="P18" s="114">
        <f t="shared" si="6"/>
        <v>5</v>
      </c>
      <c r="Q18" s="116">
        <f t="shared" si="6"/>
        <v>12</v>
      </c>
      <c r="R18" s="114">
        <f t="shared" si="6"/>
        <v>2</v>
      </c>
      <c r="S18" s="115">
        <f t="shared" si="6"/>
        <v>6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194</v>
      </c>
      <c r="T4" s="250"/>
    </row>
    <row r="5" spans="2:20" ht="19.5" customHeight="1">
      <c r="B5" s="69" t="s">
        <v>70</v>
      </c>
      <c r="C5" s="138"/>
      <c r="D5" s="239" t="s">
        <v>17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195</v>
      </c>
      <c r="T5" s="245"/>
    </row>
    <row r="6" spans="2:20" ht="19.5" customHeight="1">
      <c r="B6" s="72" t="s">
        <v>73</v>
      </c>
      <c r="C6" s="73"/>
      <c r="D6" s="232" t="s">
        <v>196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ZÚ Badminton Klatovy</v>
      </c>
      <c r="D7" s="79" t="str">
        <f>D5</f>
        <v>SK Jupiter A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197</v>
      </c>
      <c r="D9" s="89" t="s">
        <v>198</v>
      </c>
      <c r="E9" s="90">
        <v>16</v>
      </c>
      <c r="F9" s="91" t="s">
        <v>82</v>
      </c>
      <c r="G9" s="92">
        <v>21</v>
      </c>
      <c r="H9" s="90">
        <v>15</v>
      </c>
      <c r="I9" s="91" t="s">
        <v>82</v>
      </c>
      <c r="J9" s="92">
        <v>21</v>
      </c>
      <c r="K9" s="90"/>
      <c r="L9" s="91" t="s">
        <v>82</v>
      </c>
      <c r="M9" s="92"/>
      <c r="N9" s="147">
        <f aca="true" t="shared" si="0" ref="N9:N17">E9+H9+K9</f>
        <v>31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83</v>
      </c>
      <c r="C10" s="88" t="s">
        <v>199</v>
      </c>
      <c r="D10" s="88" t="s">
        <v>200</v>
      </c>
      <c r="E10" s="90">
        <v>13</v>
      </c>
      <c r="F10" s="96" t="s">
        <v>82</v>
      </c>
      <c r="G10" s="92">
        <v>21</v>
      </c>
      <c r="H10" s="90">
        <v>13</v>
      </c>
      <c r="I10" s="96" t="s">
        <v>82</v>
      </c>
      <c r="J10" s="92">
        <v>21</v>
      </c>
      <c r="K10" s="90"/>
      <c r="L10" s="96" t="s">
        <v>82</v>
      </c>
      <c r="M10" s="92"/>
      <c r="N10" s="147">
        <f t="shared" si="0"/>
        <v>26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201</v>
      </c>
      <c r="D11" s="88" t="s">
        <v>147</v>
      </c>
      <c r="E11" s="90">
        <v>13</v>
      </c>
      <c r="F11" s="96" t="s">
        <v>82</v>
      </c>
      <c r="G11" s="92">
        <v>21</v>
      </c>
      <c r="H11" s="90">
        <v>12</v>
      </c>
      <c r="I11" s="96" t="s">
        <v>82</v>
      </c>
      <c r="J11" s="92">
        <v>21</v>
      </c>
      <c r="K11" s="90"/>
      <c r="L11" s="96" t="s">
        <v>82</v>
      </c>
      <c r="M11" s="92"/>
      <c r="N11" s="147">
        <f t="shared" si="0"/>
        <v>25</v>
      </c>
      <c r="O11" s="94">
        <f t="shared" si="1"/>
        <v>42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202</v>
      </c>
      <c r="D12" s="88" t="s">
        <v>203</v>
      </c>
      <c r="E12" s="90">
        <v>14</v>
      </c>
      <c r="F12" s="96" t="s">
        <v>82</v>
      </c>
      <c r="G12" s="92">
        <v>21</v>
      </c>
      <c r="H12" s="90">
        <v>23</v>
      </c>
      <c r="I12" s="96" t="s">
        <v>82</v>
      </c>
      <c r="J12" s="92">
        <v>21</v>
      </c>
      <c r="K12" s="90">
        <v>22</v>
      </c>
      <c r="L12" s="96" t="s">
        <v>82</v>
      </c>
      <c r="M12" s="92">
        <v>24</v>
      </c>
      <c r="N12" s="147">
        <f t="shared" si="0"/>
        <v>59</v>
      </c>
      <c r="O12" s="94">
        <f t="shared" si="1"/>
        <v>66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120</v>
      </c>
      <c r="D13" s="88" t="s">
        <v>153</v>
      </c>
      <c r="E13" s="90">
        <v>17</v>
      </c>
      <c r="F13" s="96" t="s">
        <v>82</v>
      </c>
      <c r="G13" s="92">
        <v>21</v>
      </c>
      <c r="H13" s="90">
        <v>20</v>
      </c>
      <c r="I13" s="96" t="s">
        <v>82</v>
      </c>
      <c r="J13" s="92">
        <v>22</v>
      </c>
      <c r="K13" s="90"/>
      <c r="L13" s="96" t="s">
        <v>82</v>
      </c>
      <c r="M13" s="92"/>
      <c r="N13" s="147">
        <f t="shared" si="0"/>
        <v>37</v>
      </c>
      <c r="O13" s="94">
        <f t="shared" si="1"/>
        <v>43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95</v>
      </c>
      <c r="C14" s="88" t="s">
        <v>204</v>
      </c>
      <c r="D14" s="88" t="s">
        <v>205</v>
      </c>
      <c r="E14" s="90">
        <v>15</v>
      </c>
      <c r="F14" s="96" t="s">
        <v>82</v>
      </c>
      <c r="G14" s="92">
        <v>21</v>
      </c>
      <c r="H14" s="90">
        <v>14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29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206</v>
      </c>
      <c r="D15" s="88" t="s">
        <v>207</v>
      </c>
      <c r="E15" s="90">
        <v>12</v>
      </c>
      <c r="F15" s="96" t="s">
        <v>82</v>
      </c>
      <c r="G15" s="92">
        <v>21</v>
      </c>
      <c r="H15" s="90">
        <v>7</v>
      </c>
      <c r="I15" s="96" t="s">
        <v>82</v>
      </c>
      <c r="J15" s="92">
        <v>21</v>
      </c>
      <c r="K15" s="90"/>
      <c r="L15" s="96" t="s">
        <v>82</v>
      </c>
      <c r="M15" s="92"/>
      <c r="N15" s="147">
        <f t="shared" si="0"/>
        <v>19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208</v>
      </c>
      <c r="D16" s="88" t="s">
        <v>209</v>
      </c>
      <c r="E16" s="90">
        <v>11</v>
      </c>
      <c r="F16" s="96" t="s">
        <v>82</v>
      </c>
      <c r="G16" s="92">
        <v>21</v>
      </c>
      <c r="H16" s="90">
        <v>18</v>
      </c>
      <c r="I16" s="96" t="s">
        <v>82</v>
      </c>
      <c r="J16" s="92">
        <v>21</v>
      </c>
      <c r="K16" s="90"/>
      <c r="L16" s="96" t="s">
        <v>82</v>
      </c>
      <c r="M16" s="92"/>
      <c r="N16" s="147">
        <f t="shared" si="0"/>
        <v>29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SK Jupiter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255</v>
      </c>
      <c r="O18" s="115">
        <f t="shared" si="6"/>
        <v>361</v>
      </c>
      <c r="P18" s="157">
        <f t="shared" si="6"/>
        <v>1</v>
      </c>
      <c r="Q18" s="158">
        <f t="shared" si="6"/>
        <v>16</v>
      </c>
      <c r="R18" s="157">
        <f t="shared" si="6"/>
        <v>0</v>
      </c>
      <c r="S18" s="115">
        <f t="shared" si="6"/>
        <v>8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4">
      <selection activeCell="C9" sqref="C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210</v>
      </c>
      <c r="T4" s="250"/>
    </row>
    <row r="5" spans="2:20" ht="19.5" customHeight="1">
      <c r="B5" s="69" t="s">
        <v>70</v>
      </c>
      <c r="C5" s="138"/>
      <c r="D5" s="239" t="s">
        <v>21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166" t="s">
        <v>72</v>
      </c>
      <c r="T5" s="167"/>
    </row>
    <row r="6" spans="2:20" ht="19.5" customHeight="1">
      <c r="B6" s="72" t="s">
        <v>73</v>
      </c>
      <c r="C6" s="73"/>
      <c r="D6" s="232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SK Jupiter B</v>
      </c>
      <c r="D7" s="79" t="str">
        <f>D5</f>
        <v>TJ Sokol Doubravka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212</v>
      </c>
      <c r="D9" s="89" t="s">
        <v>213</v>
      </c>
      <c r="E9" s="90">
        <v>21</v>
      </c>
      <c r="F9" s="91" t="s">
        <v>82</v>
      </c>
      <c r="G9" s="92">
        <v>14</v>
      </c>
      <c r="H9" s="90">
        <v>22</v>
      </c>
      <c r="I9" s="91" t="s">
        <v>82</v>
      </c>
      <c r="J9" s="92">
        <v>20</v>
      </c>
      <c r="K9" s="90"/>
      <c r="L9" s="91" t="s">
        <v>82</v>
      </c>
      <c r="M9" s="92"/>
      <c r="N9" s="147">
        <f aca="true" t="shared" si="0" ref="N9:N17">E9+H9+K9</f>
        <v>43</v>
      </c>
      <c r="O9" s="94">
        <f aca="true" t="shared" si="1" ref="O9:O17">G9+J9+M9</f>
        <v>34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189</v>
      </c>
      <c r="D10" s="88" t="s">
        <v>214</v>
      </c>
      <c r="E10" s="90">
        <v>19</v>
      </c>
      <c r="F10" s="96" t="s">
        <v>82</v>
      </c>
      <c r="G10" s="92">
        <v>21</v>
      </c>
      <c r="H10" s="90">
        <v>20</v>
      </c>
      <c r="I10" s="96" t="s">
        <v>82</v>
      </c>
      <c r="J10" s="92">
        <v>22</v>
      </c>
      <c r="K10" s="90"/>
      <c r="L10" s="96" t="s">
        <v>82</v>
      </c>
      <c r="M10" s="92"/>
      <c r="N10" s="147">
        <f t="shared" si="0"/>
        <v>39</v>
      </c>
      <c r="O10" s="94">
        <f t="shared" si="1"/>
        <v>43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87</v>
      </c>
      <c r="D11" s="88" t="s">
        <v>215</v>
      </c>
      <c r="E11" s="90">
        <v>21</v>
      </c>
      <c r="F11" s="96" t="s">
        <v>82</v>
      </c>
      <c r="G11" s="92">
        <v>23</v>
      </c>
      <c r="H11" s="90">
        <v>21</v>
      </c>
      <c r="I11" s="96" t="s">
        <v>82</v>
      </c>
      <c r="J11" s="92">
        <v>13</v>
      </c>
      <c r="K11" s="90">
        <v>17</v>
      </c>
      <c r="L11" s="96" t="s">
        <v>82</v>
      </c>
      <c r="M11" s="92">
        <v>21</v>
      </c>
      <c r="N11" s="147">
        <f t="shared" si="0"/>
        <v>59</v>
      </c>
      <c r="O11" s="94">
        <f t="shared" si="1"/>
        <v>57</v>
      </c>
      <c r="P11" s="148">
        <f t="shared" si="2"/>
        <v>1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216</v>
      </c>
      <c r="D12" s="88" t="s">
        <v>217</v>
      </c>
      <c r="E12" s="90">
        <v>12</v>
      </c>
      <c r="F12" s="96" t="s">
        <v>82</v>
      </c>
      <c r="G12" s="92">
        <v>21</v>
      </c>
      <c r="H12" s="90">
        <v>12</v>
      </c>
      <c r="I12" s="96" t="s">
        <v>82</v>
      </c>
      <c r="J12" s="92">
        <v>21</v>
      </c>
      <c r="K12" s="90"/>
      <c r="L12" s="96" t="s">
        <v>82</v>
      </c>
      <c r="M12" s="92"/>
      <c r="N12" s="147">
        <f t="shared" si="0"/>
        <v>24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218</v>
      </c>
      <c r="D13" s="88" t="s">
        <v>176</v>
      </c>
      <c r="E13" s="90">
        <v>21</v>
      </c>
      <c r="F13" s="96" t="s">
        <v>82</v>
      </c>
      <c r="G13" s="92">
        <v>23</v>
      </c>
      <c r="H13" s="90">
        <v>17</v>
      </c>
      <c r="I13" s="96" t="s">
        <v>82</v>
      </c>
      <c r="J13" s="92">
        <v>21</v>
      </c>
      <c r="K13" s="90"/>
      <c r="L13" s="96" t="s">
        <v>82</v>
      </c>
      <c r="M13" s="92"/>
      <c r="N13" s="147">
        <f t="shared" si="0"/>
        <v>38</v>
      </c>
      <c r="O13" s="94">
        <f t="shared" si="1"/>
        <v>44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95</v>
      </c>
      <c r="C14" s="88" t="s">
        <v>96</v>
      </c>
      <c r="D14" s="88" t="s">
        <v>178</v>
      </c>
      <c r="E14" s="90">
        <v>13</v>
      </c>
      <c r="F14" s="96" t="s">
        <v>82</v>
      </c>
      <c r="G14" s="92">
        <v>21</v>
      </c>
      <c r="H14" s="90">
        <v>19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32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99</v>
      </c>
      <c r="D15" s="88" t="s">
        <v>219</v>
      </c>
      <c r="E15" s="90">
        <v>21</v>
      </c>
      <c r="F15" s="96" t="s">
        <v>82</v>
      </c>
      <c r="G15" s="92">
        <v>10</v>
      </c>
      <c r="H15" s="90">
        <v>21</v>
      </c>
      <c r="I15" s="96" t="s">
        <v>82</v>
      </c>
      <c r="J15" s="92">
        <v>7</v>
      </c>
      <c r="K15" s="90"/>
      <c r="L15" s="96" t="s">
        <v>82</v>
      </c>
      <c r="M15" s="92"/>
      <c r="N15" s="147">
        <f t="shared" si="0"/>
        <v>42</v>
      </c>
      <c r="O15" s="94">
        <f t="shared" si="1"/>
        <v>17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190</v>
      </c>
      <c r="D16" s="88" t="s">
        <v>220</v>
      </c>
      <c r="E16" s="90">
        <v>11</v>
      </c>
      <c r="F16" s="96" t="s">
        <v>82</v>
      </c>
      <c r="G16" s="92">
        <v>21</v>
      </c>
      <c r="H16" s="90">
        <v>10</v>
      </c>
      <c r="I16" s="96" t="s">
        <v>82</v>
      </c>
      <c r="J16" s="92">
        <v>21</v>
      </c>
      <c r="K16" s="90"/>
      <c r="L16" s="96" t="s">
        <v>82</v>
      </c>
      <c r="M16" s="92"/>
      <c r="N16" s="147">
        <f t="shared" si="0"/>
        <v>21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TJ Sokol Doubravka B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298</v>
      </c>
      <c r="O18" s="115">
        <f t="shared" si="6"/>
        <v>321</v>
      </c>
      <c r="P18" s="157">
        <f t="shared" si="6"/>
        <v>5</v>
      </c>
      <c r="Q18" s="158">
        <f t="shared" si="6"/>
        <v>12</v>
      </c>
      <c r="R18" s="157">
        <f t="shared" si="6"/>
        <v>2</v>
      </c>
      <c r="S18" s="115">
        <f t="shared" si="6"/>
        <v>6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 t="s">
        <v>221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/>
  <mergeCells count="18">
    <mergeCell ref="R7:S7"/>
    <mergeCell ref="B2:T2"/>
    <mergeCell ref="D3:P3"/>
    <mergeCell ref="Q3:R3"/>
    <mergeCell ref="S3:T3"/>
    <mergeCell ref="D4:P4"/>
    <mergeCell ref="Q4:R4"/>
    <mergeCell ref="S4:T4"/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194</v>
      </c>
      <c r="T4" s="250"/>
    </row>
    <row r="5" spans="2:20" ht="19.5" customHeight="1">
      <c r="B5" s="69" t="s">
        <v>70</v>
      </c>
      <c r="C5" s="138"/>
      <c r="D5" s="239" t="s">
        <v>27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195</v>
      </c>
      <c r="T5" s="245"/>
    </row>
    <row r="6" spans="2:20" ht="19.5" customHeight="1">
      <c r="B6" s="72" t="s">
        <v>73</v>
      </c>
      <c r="C6" s="73"/>
      <c r="D6" s="232" t="s">
        <v>196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ZÚ Badminton Klatovy</v>
      </c>
      <c r="D7" s="79" t="str">
        <f>D5</f>
        <v>SK Jupiter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222</v>
      </c>
      <c r="D9" s="89" t="s">
        <v>212</v>
      </c>
      <c r="E9" s="90">
        <v>13</v>
      </c>
      <c r="F9" s="91" t="s">
        <v>82</v>
      </c>
      <c r="G9" s="92">
        <v>21</v>
      </c>
      <c r="H9" s="90">
        <v>8</v>
      </c>
      <c r="I9" s="91" t="s">
        <v>82</v>
      </c>
      <c r="J9" s="92">
        <v>21</v>
      </c>
      <c r="K9" s="90"/>
      <c r="L9" s="91" t="s">
        <v>82</v>
      </c>
      <c r="M9" s="92"/>
      <c r="N9" s="147">
        <f aca="true" t="shared" si="0" ref="N9:N17">E9+H9+K9</f>
        <v>21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83</v>
      </c>
      <c r="C10" s="88" t="s">
        <v>199</v>
      </c>
      <c r="D10" s="88" t="s">
        <v>189</v>
      </c>
      <c r="E10" s="90">
        <v>26</v>
      </c>
      <c r="F10" s="96" t="s">
        <v>82</v>
      </c>
      <c r="G10" s="92">
        <v>24</v>
      </c>
      <c r="H10" s="90">
        <v>20</v>
      </c>
      <c r="I10" s="96" t="s">
        <v>82</v>
      </c>
      <c r="J10" s="92">
        <v>22</v>
      </c>
      <c r="K10" s="90">
        <v>20</v>
      </c>
      <c r="L10" s="96" t="s">
        <v>82</v>
      </c>
      <c r="M10" s="92">
        <v>22</v>
      </c>
      <c r="N10" s="147">
        <f t="shared" si="0"/>
        <v>66</v>
      </c>
      <c r="O10" s="94">
        <f t="shared" si="1"/>
        <v>68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201</v>
      </c>
      <c r="D11" s="88" t="s">
        <v>223</v>
      </c>
      <c r="E11" s="90">
        <v>3</v>
      </c>
      <c r="F11" s="96" t="s">
        <v>82</v>
      </c>
      <c r="G11" s="92">
        <v>21</v>
      </c>
      <c r="H11" s="90">
        <v>7</v>
      </c>
      <c r="I11" s="96" t="s">
        <v>82</v>
      </c>
      <c r="J11" s="92">
        <v>21</v>
      </c>
      <c r="K11" s="90"/>
      <c r="L11" s="96" t="s">
        <v>82</v>
      </c>
      <c r="M11" s="92"/>
      <c r="N11" s="147">
        <f t="shared" si="0"/>
        <v>10</v>
      </c>
      <c r="O11" s="94">
        <f t="shared" si="1"/>
        <v>42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202</v>
      </c>
      <c r="D12" s="88" t="s">
        <v>216</v>
      </c>
      <c r="E12" s="90">
        <v>21</v>
      </c>
      <c r="F12" s="96" t="s">
        <v>82</v>
      </c>
      <c r="G12" s="92">
        <v>16</v>
      </c>
      <c r="H12" s="90">
        <v>21</v>
      </c>
      <c r="I12" s="96" t="s">
        <v>82</v>
      </c>
      <c r="J12" s="92">
        <v>15</v>
      </c>
      <c r="K12" s="90"/>
      <c r="L12" s="96" t="s">
        <v>82</v>
      </c>
      <c r="M12" s="92"/>
      <c r="N12" s="147">
        <f t="shared" si="0"/>
        <v>42</v>
      </c>
      <c r="O12" s="94">
        <f t="shared" si="1"/>
        <v>31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92</v>
      </c>
      <c r="C13" s="88" t="s">
        <v>125</v>
      </c>
      <c r="D13" s="88" t="s">
        <v>218</v>
      </c>
      <c r="E13" s="90">
        <v>21</v>
      </c>
      <c r="F13" s="96" t="s">
        <v>82</v>
      </c>
      <c r="G13" s="92">
        <v>13</v>
      </c>
      <c r="H13" s="90">
        <v>21</v>
      </c>
      <c r="I13" s="96" t="s">
        <v>82</v>
      </c>
      <c r="J13" s="92">
        <v>9</v>
      </c>
      <c r="K13" s="90"/>
      <c r="L13" s="96" t="s">
        <v>82</v>
      </c>
      <c r="M13" s="92"/>
      <c r="N13" s="147">
        <f t="shared" si="0"/>
        <v>42</v>
      </c>
      <c r="O13" s="94">
        <f t="shared" si="1"/>
        <v>22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204</v>
      </c>
      <c r="D14" s="88" t="s">
        <v>96</v>
      </c>
      <c r="E14" s="90">
        <v>21</v>
      </c>
      <c r="F14" s="96" t="s">
        <v>82</v>
      </c>
      <c r="G14" s="92">
        <v>12</v>
      </c>
      <c r="H14" s="90">
        <v>21</v>
      </c>
      <c r="I14" s="96" t="s">
        <v>82</v>
      </c>
      <c r="J14" s="92">
        <v>23</v>
      </c>
      <c r="K14" s="90">
        <v>18</v>
      </c>
      <c r="L14" s="96" t="s">
        <v>82</v>
      </c>
      <c r="M14" s="92">
        <v>21</v>
      </c>
      <c r="N14" s="147">
        <f t="shared" si="0"/>
        <v>60</v>
      </c>
      <c r="O14" s="94">
        <f t="shared" si="1"/>
        <v>56</v>
      </c>
      <c r="P14" s="148">
        <f t="shared" si="2"/>
        <v>1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206</v>
      </c>
      <c r="D15" s="88" t="s">
        <v>224</v>
      </c>
      <c r="E15" s="90">
        <v>21</v>
      </c>
      <c r="F15" s="96" t="s">
        <v>82</v>
      </c>
      <c r="G15" s="92">
        <v>18</v>
      </c>
      <c r="H15" s="90">
        <v>10</v>
      </c>
      <c r="I15" s="96" t="s">
        <v>82</v>
      </c>
      <c r="J15" s="92">
        <v>21</v>
      </c>
      <c r="K15" s="90">
        <v>15</v>
      </c>
      <c r="L15" s="96" t="s">
        <v>82</v>
      </c>
      <c r="M15" s="92">
        <v>21</v>
      </c>
      <c r="N15" s="147">
        <f t="shared" si="0"/>
        <v>46</v>
      </c>
      <c r="O15" s="94">
        <f t="shared" si="1"/>
        <v>60</v>
      </c>
      <c r="P15" s="148">
        <f t="shared" si="2"/>
        <v>1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208</v>
      </c>
      <c r="D16" s="88" t="s">
        <v>190</v>
      </c>
      <c r="E16" s="90">
        <v>10</v>
      </c>
      <c r="F16" s="96" t="s">
        <v>82</v>
      </c>
      <c r="G16" s="92">
        <v>21</v>
      </c>
      <c r="H16" s="90">
        <v>21</v>
      </c>
      <c r="I16" s="96" t="s">
        <v>82</v>
      </c>
      <c r="J16" s="92">
        <v>13</v>
      </c>
      <c r="K16" s="90">
        <v>21</v>
      </c>
      <c r="L16" s="96" t="s">
        <v>82</v>
      </c>
      <c r="M16" s="92">
        <v>15</v>
      </c>
      <c r="N16" s="147">
        <f t="shared" si="0"/>
        <v>52</v>
      </c>
      <c r="O16" s="94">
        <f t="shared" si="1"/>
        <v>49</v>
      </c>
      <c r="P16" s="148">
        <f t="shared" si="2"/>
        <v>2</v>
      </c>
      <c r="Q16" s="96">
        <f t="shared" si="3"/>
        <v>1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SK Jupiter B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339</v>
      </c>
      <c r="O18" s="115">
        <f t="shared" si="6"/>
        <v>370</v>
      </c>
      <c r="P18" s="157">
        <f t="shared" si="6"/>
        <v>9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225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210</v>
      </c>
      <c r="T4" s="250"/>
    </row>
    <row r="5" spans="2:20" ht="19.5" customHeight="1">
      <c r="B5" s="69" t="s">
        <v>70</v>
      </c>
      <c r="C5" s="138"/>
      <c r="D5" s="239" t="s">
        <v>19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226</v>
      </c>
      <c r="T5" s="245"/>
    </row>
    <row r="6" spans="2:20" ht="19.5" customHeight="1">
      <c r="B6" s="72" t="s">
        <v>73</v>
      </c>
      <c r="C6" s="73"/>
      <c r="D6" s="232" t="s">
        <v>227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TJ Keramika Chlumčany A</v>
      </c>
      <c r="D7" s="79" t="str">
        <f>D5</f>
        <v>TJ Spartak Chrást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228</v>
      </c>
      <c r="D9" s="89" t="s">
        <v>229</v>
      </c>
      <c r="E9" s="90">
        <v>21</v>
      </c>
      <c r="F9" s="91" t="s">
        <v>82</v>
      </c>
      <c r="G9" s="92">
        <v>12</v>
      </c>
      <c r="H9" s="90">
        <v>15</v>
      </c>
      <c r="I9" s="91" t="s">
        <v>82</v>
      </c>
      <c r="J9" s="92">
        <v>21</v>
      </c>
      <c r="K9" s="90">
        <v>21</v>
      </c>
      <c r="L9" s="91" t="s">
        <v>82</v>
      </c>
      <c r="M9" s="92">
        <v>10</v>
      </c>
      <c r="N9" s="147">
        <f aca="true" t="shared" si="0" ref="N9:N17">E9+H9+K9</f>
        <v>57</v>
      </c>
      <c r="O9" s="94">
        <f aca="true" t="shared" si="1" ref="O9:O17">G9+J9+M9</f>
        <v>43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230</v>
      </c>
      <c r="D10" s="88" t="s">
        <v>231</v>
      </c>
      <c r="E10" s="90">
        <v>0</v>
      </c>
      <c r="F10" s="96" t="s">
        <v>82</v>
      </c>
      <c r="G10" s="92">
        <v>21</v>
      </c>
      <c r="H10" s="90">
        <v>0</v>
      </c>
      <c r="I10" s="96" t="s">
        <v>82</v>
      </c>
      <c r="J10" s="92">
        <v>21</v>
      </c>
      <c r="K10" s="90"/>
      <c r="L10" s="96" t="s">
        <v>82</v>
      </c>
      <c r="M10" s="92"/>
      <c r="N10" s="147">
        <f t="shared" si="0"/>
        <v>0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232</v>
      </c>
      <c r="D11" s="88" t="s">
        <v>233</v>
      </c>
      <c r="E11" s="90">
        <v>11</v>
      </c>
      <c r="F11" s="96" t="s">
        <v>82</v>
      </c>
      <c r="G11" s="92">
        <v>21</v>
      </c>
      <c r="H11" s="90">
        <v>21</v>
      </c>
      <c r="I11" s="96" t="s">
        <v>82</v>
      </c>
      <c r="J11" s="92">
        <v>18</v>
      </c>
      <c r="K11" s="90">
        <v>21</v>
      </c>
      <c r="L11" s="96" t="s">
        <v>82</v>
      </c>
      <c r="M11" s="92">
        <v>14</v>
      </c>
      <c r="N11" s="147">
        <f t="shared" si="0"/>
        <v>53</v>
      </c>
      <c r="O11" s="94">
        <f t="shared" si="1"/>
        <v>53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234</v>
      </c>
      <c r="D12" s="88" t="s">
        <v>235</v>
      </c>
      <c r="E12" s="90">
        <v>21</v>
      </c>
      <c r="F12" s="96" t="s">
        <v>82</v>
      </c>
      <c r="G12" s="92">
        <v>18</v>
      </c>
      <c r="H12" s="90">
        <v>12</v>
      </c>
      <c r="I12" s="96" t="s">
        <v>82</v>
      </c>
      <c r="J12" s="92">
        <v>21</v>
      </c>
      <c r="K12" s="90">
        <v>11</v>
      </c>
      <c r="L12" s="96" t="s">
        <v>82</v>
      </c>
      <c r="M12" s="92">
        <v>21</v>
      </c>
      <c r="N12" s="147">
        <f t="shared" si="0"/>
        <v>44</v>
      </c>
      <c r="O12" s="94">
        <f t="shared" si="1"/>
        <v>60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236</v>
      </c>
      <c r="D13" s="88" t="s">
        <v>237</v>
      </c>
      <c r="E13" s="90">
        <v>21</v>
      </c>
      <c r="F13" s="96" t="s">
        <v>82</v>
      </c>
      <c r="G13" s="92">
        <v>18</v>
      </c>
      <c r="H13" s="90">
        <v>21</v>
      </c>
      <c r="I13" s="96" t="s">
        <v>82</v>
      </c>
      <c r="J13" s="92">
        <v>12</v>
      </c>
      <c r="K13" s="90"/>
      <c r="L13" s="96" t="s">
        <v>82</v>
      </c>
      <c r="M13" s="92"/>
      <c r="N13" s="147">
        <f t="shared" si="0"/>
        <v>42</v>
      </c>
      <c r="O13" s="94">
        <f t="shared" si="1"/>
        <v>30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238</v>
      </c>
      <c r="D14" s="88" t="s">
        <v>239</v>
      </c>
      <c r="E14" s="90">
        <v>14</v>
      </c>
      <c r="F14" s="96" t="s">
        <v>82</v>
      </c>
      <c r="G14" s="92">
        <v>21</v>
      </c>
      <c r="H14" s="90">
        <v>19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33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240</v>
      </c>
      <c r="D15" s="88" t="s">
        <v>241</v>
      </c>
      <c r="E15" s="90">
        <v>21</v>
      </c>
      <c r="F15" s="96" t="s">
        <v>82</v>
      </c>
      <c r="G15" s="92">
        <v>10</v>
      </c>
      <c r="H15" s="90">
        <v>21</v>
      </c>
      <c r="I15" s="96" t="s">
        <v>82</v>
      </c>
      <c r="J15" s="92">
        <v>10</v>
      </c>
      <c r="K15" s="90"/>
      <c r="L15" s="96" t="s">
        <v>82</v>
      </c>
      <c r="M15" s="92"/>
      <c r="N15" s="147">
        <f t="shared" si="0"/>
        <v>42</v>
      </c>
      <c r="O15" s="94">
        <f t="shared" si="1"/>
        <v>20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242</v>
      </c>
      <c r="D16" s="88" t="s">
        <v>243</v>
      </c>
      <c r="E16" s="90">
        <v>19</v>
      </c>
      <c r="F16" s="96" t="s">
        <v>82</v>
      </c>
      <c r="G16" s="92">
        <v>21</v>
      </c>
      <c r="H16" s="90">
        <v>21</v>
      </c>
      <c r="I16" s="96" t="s">
        <v>82</v>
      </c>
      <c r="J16" s="92">
        <v>11</v>
      </c>
      <c r="K16" s="90">
        <v>21</v>
      </c>
      <c r="L16" s="96" t="s">
        <v>82</v>
      </c>
      <c r="M16" s="92">
        <v>15</v>
      </c>
      <c r="N16" s="147">
        <f t="shared" si="0"/>
        <v>61</v>
      </c>
      <c r="O16" s="94">
        <f t="shared" si="1"/>
        <v>47</v>
      </c>
      <c r="P16" s="148">
        <f t="shared" si="2"/>
        <v>2</v>
      </c>
      <c r="Q16" s="96">
        <f t="shared" si="3"/>
        <v>1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TJ Keramika Chlumčany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332</v>
      </c>
      <c r="O18" s="115">
        <f t="shared" si="6"/>
        <v>337</v>
      </c>
      <c r="P18" s="157">
        <f t="shared" si="6"/>
        <v>11</v>
      </c>
      <c r="Q18" s="158">
        <f t="shared" si="6"/>
        <v>9</v>
      </c>
      <c r="R18" s="157">
        <f t="shared" si="6"/>
        <v>5</v>
      </c>
      <c r="S18" s="115">
        <f t="shared" si="6"/>
        <v>3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210</v>
      </c>
      <c r="T4" s="250"/>
    </row>
    <row r="5" spans="2:20" ht="19.5" customHeight="1">
      <c r="B5" s="69" t="s">
        <v>70</v>
      </c>
      <c r="C5" s="138"/>
      <c r="D5" s="239" t="s">
        <v>17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244</v>
      </c>
      <c r="T5" s="245"/>
    </row>
    <row r="6" spans="2:20" ht="19.5" customHeight="1">
      <c r="B6" s="72" t="s">
        <v>73</v>
      </c>
      <c r="C6" s="73"/>
      <c r="D6" s="232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TJ Sokol Doubravka B</v>
      </c>
      <c r="D7" s="79" t="str">
        <f>D5</f>
        <v>SK Jupiter A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245</v>
      </c>
      <c r="D9" s="89" t="s">
        <v>143</v>
      </c>
      <c r="E9" s="90">
        <v>16</v>
      </c>
      <c r="F9" s="91" t="s">
        <v>82</v>
      </c>
      <c r="G9" s="92">
        <v>21</v>
      </c>
      <c r="H9" s="90">
        <v>21</v>
      </c>
      <c r="I9" s="91" t="s">
        <v>82</v>
      </c>
      <c r="J9" s="92">
        <v>18</v>
      </c>
      <c r="K9" s="90">
        <v>17</v>
      </c>
      <c r="L9" s="91" t="s">
        <v>82</v>
      </c>
      <c r="M9" s="92">
        <v>21</v>
      </c>
      <c r="N9" s="147">
        <f aca="true" t="shared" si="0" ref="N9:N17">E9+H9+K9</f>
        <v>54</v>
      </c>
      <c r="O9" s="94">
        <f aca="true" t="shared" si="1" ref="O9:O17">G9+J9+M9</f>
        <v>60</v>
      </c>
      <c r="P9" s="148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83</v>
      </c>
      <c r="C10" s="88" t="s">
        <v>246</v>
      </c>
      <c r="D10" s="88" t="s">
        <v>247</v>
      </c>
      <c r="E10" s="90">
        <v>19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15</v>
      </c>
      <c r="K10" s="90">
        <v>21</v>
      </c>
      <c r="L10" s="96" t="s">
        <v>82</v>
      </c>
      <c r="M10" s="92">
        <v>19</v>
      </c>
      <c r="N10" s="147">
        <f t="shared" si="0"/>
        <v>61</v>
      </c>
      <c r="O10" s="94">
        <f t="shared" si="1"/>
        <v>55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86</v>
      </c>
      <c r="C11" s="88" t="s">
        <v>248</v>
      </c>
      <c r="D11" s="88" t="s">
        <v>147</v>
      </c>
      <c r="E11" s="90">
        <v>21</v>
      </c>
      <c r="F11" s="96" t="s">
        <v>82</v>
      </c>
      <c r="G11" s="92">
        <v>18</v>
      </c>
      <c r="H11" s="90">
        <v>25</v>
      </c>
      <c r="I11" s="96" t="s">
        <v>82</v>
      </c>
      <c r="J11" s="92">
        <v>27</v>
      </c>
      <c r="K11" s="90">
        <v>15</v>
      </c>
      <c r="L11" s="96" t="s">
        <v>82</v>
      </c>
      <c r="M11" s="92">
        <v>21</v>
      </c>
      <c r="N11" s="147">
        <f t="shared" si="0"/>
        <v>61</v>
      </c>
      <c r="O11" s="94">
        <f t="shared" si="1"/>
        <v>66</v>
      </c>
      <c r="P11" s="148">
        <f t="shared" si="2"/>
        <v>1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217</v>
      </c>
      <c r="D12" s="88" t="s">
        <v>149</v>
      </c>
      <c r="E12" s="90">
        <v>21</v>
      </c>
      <c r="F12" s="96" t="s">
        <v>82</v>
      </c>
      <c r="G12" s="92">
        <v>15</v>
      </c>
      <c r="H12" s="90">
        <v>22</v>
      </c>
      <c r="I12" s="96" t="s">
        <v>82</v>
      </c>
      <c r="J12" s="92">
        <v>24</v>
      </c>
      <c r="K12" s="90">
        <v>14</v>
      </c>
      <c r="L12" s="96" t="s">
        <v>82</v>
      </c>
      <c r="M12" s="92">
        <v>21</v>
      </c>
      <c r="N12" s="147">
        <f t="shared" si="0"/>
        <v>57</v>
      </c>
      <c r="O12" s="94">
        <f t="shared" si="1"/>
        <v>60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176</v>
      </c>
      <c r="D13" s="88" t="s">
        <v>249</v>
      </c>
      <c r="E13" s="90">
        <v>7</v>
      </c>
      <c r="F13" s="96" t="s">
        <v>82</v>
      </c>
      <c r="G13" s="92">
        <v>21</v>
      </c>
      <c r="H13" s="90">
        <v>12</v>
      </c>
      <c r="I13" s="96" t="s">
        <v>82</v>
      </c>
      <c r="J13" s="92">
        <v>21</v>
      </c>
      <c r="K13" s="90"/>
      <c r="L13" s="96" t="s">
        <v>82</v>
      </c>
      <c r="M13" s="92"/>
      <c r="N13" s="147">
        <f t="shared" si="0"/>
        <v>19</v>
      </c>
      <c r="O13" s="94">
        <f t="shared" si="1"/>
        <v>42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95</v>
      </c>
      <c r="C14" s="88" t="s">
        <v>178</v>
      </c>
      <c r="D14" s="88" t="s">
        <v>153</v>
      </c>
      <c r="E14" s="90">
        <v>21</v>
      </c>
      <c r="F14" s="96" t="s">
        <v>82</v>
      </c>
      <c r="G14" s="92">
        <v>18</v>
      </c>
      <c r="H14" s="90">
        <v>21</v>
      </c>
      <c r="I14" s="96" t="s">
        <v>82</v>
      </c>
      <c r="J14" s="92">
        <v>15</v>
      </c>
      <c r="K14" s="90"/>
      <c r="L14" s="96" t="s">
        <v>82</v>
      </c>
      <c r="M14" s="92"/>
      <c r="N14" s="147">
        <f t="shared" si="0"/>
        <v>42</v>
      </c>
      <c r="O14" s="94">
        <f t="shared" si="1"/>
        <v>33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98</v>
      </c>
      <c r="C15" s="88" t="s">
        <v>219</v>
      </c>
      <c r="D15" s="88" t="s">
        <v>155</v>
      </c>
      <c r="E15" s="90">
        <v>14</v>
      </c>
      <c r="F15" s="96" t="s">
        <v>82</v>
      </c>
      <c r="G15" s="92">
        <v>21</v>
      </c>
      <c r="H15" s="90">
        <v>13</v>
      </c>
      <c r="I15" s="96" t="s">
        <v>82</v>
      </c>
      <c r="J15" s="92">
        <v>21</v>
      </c>
      <c r="K15" s="90"/>
      <c r="L15" s="96" t="s">
        <v>82</v>
      </c>
      <c r="M15" s="92"/>
      <c r="N15" s="147">
        <f t="shared" si="0"/>
        <v>27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220</v>
      </c>
      <c r="D16" s="88" t="s">
        <v>209</v>
      </c>
      <c r="E16" s="90">
        <v>21</v>
      </c>
      <c r="F16" s="96" t="s">
        <v>82</v>
      </c>
      <c r="G16" s="92">
        <v>18</v>
      </c>
      <c r="H16" s="90">
        <v>21</v>
      </c>
      <c r="I16" s="96" t="s">
        <v>82</v>
      </c>
      <c r="J16" s="92">
        <v>15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33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SK Jupiter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363</v>
      </c>
      <c r="O18" s="115">
        <f t="shared" si="6"/>
        <v>391</v>
      </c>
      <c r="P18" s="157">
        <f t="shared" si="6"/>
        <v>9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5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48" customWidth="1"/>
    <col min="2" max="2" width="17.75390625" style="48" customWidth="1"/>
    <col min="3" max="3" width="1.75390625" style="49" customWidth="1"/>
    <col min="4" max="4" width="17.75390625" style="48" customWidth="1"/>
    <col min="5" max="5" width="5.75390625" style="50" customWidth="1"/>
    <col min="6" max="6" width="22.875" style="48" customWidth="1"/>
    <col min="7" max="7" width="1.75390625" style="48" customWidth="1"/>
    <col min="8" max="8" width="17.875" style="48" customWidth="1"/>
    <col min="9" max="9" width="5.375" style="48" customWidth="1"/>
    <col min="10" max="10" width="22.875" style="48" customWidth="1"/>
    <col min="11" max="11" width="1.75390625" style="48" customWidth="1"/>
    <col min="12" max="12" width="17.75390625" style="48" customWidth="1"/>
    <col min="13" max="13" width="5.75390625" style="48" customWidth="1"/>
    <col min="14" max="14" width="1.875" style="48" customWidth="1"/>
    <col min="15" max="16384" width="9.125" style="48" customWidth="1"/>
  </cols>
  <sheetData>
    <row r="2" spans="2:12" ht="23.25">
      <c r="B2" s="226" t="s">
        <v>36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 ht="12" customHeight="1">
      <c r="B3" s="51"/>
      <c r="C3" s="51"/>
      <c r="D3" s="51"/>
      <c r="E3" s="51"/>
      <c r="F3" s="51"/>
      <c r="G3" s="51"/>
      <c r="H3" s="51"/>
      <c r="I3" s="51"/>
      <c r="J3" s="49"/>
      <c r="K3" s="49"/>
      <c r="L3" s="49"/>
    </row>
    <row r="4" spans="2:12" ht="16.5" customHeight="1">
      <c r="B4" s="223" t="s">
        <v>37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2:12" ht="12" customHeight="1">
      <c r="B5" s="52"/>
      <c r="C5" s="52"/>
      <c r="D5" s="52"/>
      <c r="E5" s="52"/>
      <c r="F5" s="52"/>
      <c r="G5" s="52"/>
      <c r="H5" s="52"/>
      <c r="I5" s="52"/>
      <c r="J5" s="49"/>
      <c r="K5" s="49"/>
      <c r="L5" s="49"/>
    </row>
    <row r="6" spans="2:12" ht="12" customHeight="1">
      <c r="B6" s="224" t="s">
        <v>38</v>
      </c>
      <c r="C6" s="224"/>
      <c r="D6" s="224"/>
      <c r="E6" s="53"/>
      <c r="F6" s="224" t="s">
        <v>39</v>
      </c>
      <c r="G6" s="224"/>
      <c r="H6" s="224"/>
      <c r="I6" s="49"/>
      <c r="J6" s="224" t="s">
        <v>40</v>
      </c>
      <c r="K6" s="224"/>
      <c r="L6" s="224"/>
    </row>
    <row r="7" spans="2:13" ht="12" customHeight="1">
      <c r="B7" s="54" t="s">
        <v>17</v>
      </c>
      <c r="C7" s="55" t="s">
        <v>35</v>
      </c>
      <c r="D7" s="56" t="s">
        <v>27</v>
      </c>
      <c r="E7" s="57" t="s">
        <v>41</v>
      </c>
      <c r="F7" s="54" t="s">
        <v>17</v>
      </c>
      <c r="G7" s="55" t="s">
        <v>35</v>
      </c>
      <c r="H7" s="56" t="s">
        <v>42</v>
      </c>
      <c r="I7" s="57" t="s">
        <v>43</v>
      </c>
      <c r="J7" s="54" t="s">
        <v>27</v>
      </c>
      <c r="K7" s="55" t="s">
        <v>35</v>
      </c>
      <c r="L7" s="56" t="s">
        <v>42</v>
      </c>
      <c r="M7" s="57" t="s">
        <v>44</v>
      </c>
    </row>
    <row r="8" spans="2:13" ht="12">
      <c r="B8" s="54" t="s">
        <v>42</v>
      </c>
      <c r="C8" s="55" t="s">
        <v>35</v>
      </c>
      <c r="D8" s="56" t="s">
        <v>45</v>
      </c>
      <c r="E8" s="57" t="s">
        <v>41</v>
      </c>
      <c r="F8" s="54" t="s">
        <v>46</v>
      </c>
      <c r="G8" s="55" t="s">
        <v>35</v>
      </c>
      <c r="H8" s="56" t="s">
        <v>27</v>
      </c>
      <c r="I8" s="57" t="s">
        <v>41</v>
      </c>
      <c r="J8" s="54" t="s">
        <v>46</v>
      </c>
      <c r="K8" s="55" t="s">
        <v>35</v>
      </c>
      <c r="L8" s="56" t="s">
        <v>45</v>
      </c>
      <c r="M8" s="57" t="s">
        <v>47</v>
      </c>
    </row>
    <row r="9" spans="2:13" ht="12">
      <c r="B9" s="54" t="s">
        <v>46</v>
      </c>
      <c r="C9" s="55" t="s">
        <v>35</v>
      </c>
      <c r="D9" s="56" t="s">
        <v>21</v>
      </c>
      <c r="E9" s="57" t="s">
        <v>48</v>
      </c>
      <c r="F9" s="54" t="s">
        <v>21</v>
      </c>
      <c r="G9" s="55" t="s">
        <v>35</v>
      </c>
      <c r="H9" s="56" t="s">
        <v>45</v>
      </c>
      <c r="I9" s="57" t="s">
        <v>47</v>
      </c>
      <c r="J9" s="54" t="s">
        <v>17</v>
      </c>
      <c r="K9" s="55" t="s">
        <v>35</v>
      </c>
      <c r="L9" s="56" t="s">
        <v>49</v>
      </c>
      <c r="M9" s="57" t="s">
        <v>35</v>
      </c>
    </row>
    <row r="10" spans="2:13" ht="12">
      <c r="B10" s="54"/>
      <c r="C10" s="55"/>
      <c r="D10" s="56"/>
      <c r="E10" s="57"/>
      <c r="F10" s="54"/>
      <c r="G10" s="55"/>
      <c r="H10" s="56"/>
      <c r="I10" s="49"/>
      <c r="J10" s="54" t="s">
        <v>21</v>
      </c>
      <c r="K10" s="55" t="s">
        <v>35</v>
      </c>
      <c r="L10" s="56" t="s">
        <v>49</v>
      </c>
      <c r="M10" s="57" t="s">
        <v>35</v>
      </c>
    </row>
    <row r="11" spans="2:13" ht="12">
      <c r="B11" s="225" t="s">
        <v>50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2:13" ht="12">
      <c r="B12" s="225" t="s">
        <v>51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2:13" ht="12">
      <c r="B13" s="225" t="s">
        <v>52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</row>
    <row r="14" spans="2:13" ht="12">
      <c r="B14" s="225" t="s">
        <v>53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</row>
    <row r="15" spans="2:12" ht="12">
      <c r="B15" s="54"/>
      <c r="C15" s="55"/>
      <c r="D15" s="56"/>
      <c r="E15" s="57"/>
      <c r="F15" s="54"/>
      <c r="G15" s="55"/>
      <c r="H15" s="56"/>
      <c r="I15" s="49"/>
      <c r="J15" s="54"/>
      <c r="K15" s="55"/>
      <c r="L15" s="56"/>
    </row>
    <row r="16" spans="2:12" ht="16.5" customHeight="1">
      <c r="B16" s="223" t="s">
        <v>54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2:12" ht="12" customHeight="1">
      <c r="B17" s="52"/>
      <c r="C17" s="52"/>
      <c r="D17" s="52"/>
      <c r="E17" s="52"/>
      <c r="F17" s="52"/>
      <c r="G17" s="52"/>
      <c r="H17" s="52"/>
      <c r="I17" s="52"/>
      <c r="J17" s="49"/>
      <c r="K17" s="49"/>
      <c r="L17" s="49"/>
    </row>
    <row r="18" spans="2:12" ht="12" customHeight="1">
      <c r="B18" s="224" t="s">
        <v>38</v>
      </c>
      <c r="C18" s="224"/>
      <c r="D18" s="224"/>
      <c r="E18" s="53"/>
      <c r="F18" s="224" t="s">
        <v>39</v>
      </c>
      <c r="G18" s="224"/>
      <c r="H18" s="224"/>
      <c r="I18" s="49"/>
      <c r="J18" s="224" t="s">
        <v>40</v>
      </c>
      <c r="K18" s="224"/>
      <c r="L18" s="224"/>
    </row>
    <row r="19" spans="2:13" ht="12">
      <c r="B19" s="54" t="s">
        <v>45</v>
      </c>
      <c r="C19" s="55" t="s">
        <v>35</v>
      </c>
      <c r="D19" s="56" t="s">
        <v>17</v>
      </c>
      <c r="E19" s="57" t="s">
        <v>44</v>
      </c>
      <c r="F19" s="54" t="s">
        <v>45</v>
      </c>
      <c r="G19" s="55" t="s">
        <v>35</v>
      </c>
      <c r="H19" s="56" t="s">
        <v>27</v>
      </c>
      <c r="I19" s="57" t="s">
        <v>43</v>
      </c>
      <c r="J19" s="54" t="s">
        <v>17</v>
      </c>
      <c r="K19" s="55" t="s">
        <v>35</v>
      </c>
      <c r="L19" s="56" t="s">
        <v>46</v>
      </c>
      <c r="M19" s="57" t="s">
        <v>55</v>
      </c>
    </row>
    <row r="20" spans="2:14" ht="12" customHeight="1">
      <c r="B20" s="54" t="s">
        <v>27</v>
      </c>
      <c r="C20" s="55" t="s">
        <v>35</v>
      </c>
      <c r="D20" s="56" t="s">
        <v>21</v>
      </c>
      <c r="E20" s="57" t="s">
        <v>56</v>
      </c>
      <c r="F20" s="54" t="s">
        <v>42</v>
      </c>
      <c r="G20" s="55" t="s">
        <v>35</v>
      </c>
      <c r="H20" s="56" t="s">
        <v>46</v>
      </c>
      <c r="I20" s="57" t="s">
        <v>48</v>
      </c>
      <c r="J20" s="54" t="s">
        <v>42</v>
      </c>
      <c r="K20" s="55" t="s">
        <v>35</v>
      </c>
      <c r="L20" s="56" t="s">
        <v>21</v>
      </c>
      <c r="M20" s="57" t="s">
        <v>43</v>
      </c>
      <c r="N20" s="54"/>
    </row>
    <row r="21" spans="2:13" ht="12" customHeight="1">
      <c r="B21" s="54" t="s">
        <v>46</v>
      </c>
      <c r="C21" s="55" t="s">
        <v>35</v>
      </c>
      <c r="D21" s="56" t="s">
        <v>49</v>
      </c>
      <c r="E21" s="57" t="s">
        <v>35</v>
      </c>
      <c r="F21" s="54" t="s">
        <v>21</v>
      </c>
      <c r="G21" s="55" t="s">
        <v>35</v>
      </c>
      <c r="H21" s="56" t="s">
        <v>17</v>
      </c>
      <c r="I21" s="57" t="s">
        <v>43</v>
      </c>
      <c r="J21" s="54" t="s">
        <v>27</v>
      </c>
      <c r="K21" s="55" t="s">
        <v>35</v>
      </c>
      <c r="L21" s="56" t="s">
        <v>49</v>
      </c>
      <c r="M21" s="57" t="s">
        <v>35</v>
      </c>
    </row>
    <row r="22" spans="2:13" ht="12" customHeight="1">
      <c r="B22" s="54" t="s">
        <v>42</v>
      </c>
      <c r="C22" s="55" t="s">
        <v>35</v>
      </c>
      <c r="D22" s="56" t="s">
        <v>49</v>
      </c>
      <c r="E22" s="57" t="s">
        <v>35</v>
      </c>
      <c r="F22" s="54"/>
      <c r="G22" s="55"/>
      <c r="H22" s="56"/>
      <c r="I22" s="57"/>
      <c r="J22" s="54" t="s">
        <v>45</v>
      </c>
      <c r="K22" s="55" t="s">
        <v>35</v>
      </c>
      <c r="L22" s="56" t="s">
        <v>49</v>
      </c>
      <c r="M22" s="57" t="s">
        <v>35</v>
      </c>
    </row>
    <row r="23" spans="2:13" ht="12" customHeight="1">
      <c r="B23" s="54"/>
      <c r="C23" s="55"/>
      <c r="D23" s="56"/>
      <c r="E23" s="57"/>
      <c r="F23" s="54"/>
      <c r="G23" s="55"/>
      <c r="H23" s="56"/>
      <c r="I23" s="57"/>
      <c r="J23" s="54"/>
      <c r="K23" s="55"/>
      <c r="L23" s="56"/>
      <c r="M23" s="57"/>
    </row>
    <row r="24" spans="2:13" ht="12" customHeight="1">
      <c r="B24" s="59" t="s">
        <v>29</v>
      </c>
      <c r="C24" s="55" t="s">
        <v>35</v>
      </c>
      <c r="D24" s="60" t="s">
        <v>23</v>
      </c>
      <c r="E24" s="57" t="s">
        <v>43</v>
      </c>
      <c r="F24" s="59" t="s">
        <v>23</v>
      </c>
      <c r="G24" s="55" t="s">
        <v>35</v>
      </c>
      <c r="H24" s="60" t="s">
        <v>33</v>
      </c>
      <c r="I24" s="57" t="s">
        <v>57</v>
      </c>
      <c r="J24" s="59" t="s">
        <v>25</v>
      </c>
      <c r="K24" s="55" t="s">
        <v>35</v>
      </c>
      <c r="L24" s="60" t="s">
        <v>23</v>
      </c>
      <c r="M24" s="57" t="s">
        <v>58</v>
      </c>
    </row>
    <row r="25" spans="2:13" ht="12" customHeight="1">
      <c r="B25" s="59" t="s">
        <v>25</v>
      </c>
      <c r="C25" s="55" t="s">
        <v>35</v>
      </c>
      <c r="D25" s="60" t="s">
        <v>33</v>
      </c>
      <c r="E25" s="57" t="s">
        <v>59</v>
      </c>
      <c r="F25" s="59" t="s">
        <v>29</v>
      </c>
      <c r="G25" s="55" t="s">
        <v>35</v>
      </c>
      <c r="H25" s="60" t="s">
        <v>25</v>
      </c>
      <c r="I25" s="57" t="s">
        <v>43</v>
      </c>
      <c r="J25" s="59" t="s">
        <v>33</v>
      </c>
      <c r="K25" s="55" t="s">
        <v>35</v>
      </c>
      <c r="L25" s="60" t="s">
        <v>29</v>
      </c>
      <c r="M25" s="57" t="s">
        <v>43</v>
      </c>
    </row>
    <row r="26" spans="2:13" ht="12" customHeight="1">
      <c r="B26" s="54"/>
      <c r="C26" s="55"/>
      <c r="D26" s="56"/>
      <c r="E26" s="57"/>
      <c r="F26" s="54"/>
      <c r="G26" s="55"/>
      <c r="H26" s="56"/>
      <c r="I26" s="57"/>
      <c r="J26" s="54"/>
      <c r="K26" s="55"/>
      <c r="L26" s="56"/>
      <c r="M26" s="57"/>
    </row>
    <row r="27" spans="2:12" ht="16.5" customHeight="1">
      <c r="B27" s="223" t="s">
        <v>60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2:12" ht="11.25" customHeight="1">
      <c r="B28" s="52"/>
      <c r="C28" s="52"/>
      <c r="D28" s="52"/>
      <c r="E28" s="52"/>
      <c r="F28" s="52"/>
      <c r="G28" s="52"/>
      <c r="H28" s="52"/>
      <c r="I28" s="52"/>
      <c r="J28" s="49"/>
      <c r="K28" s="49"/>
      <c r="L28" s="49"/>
    </row>
    <row r="29" spans="2:12" ht="12" customHeight="1">
      <c r="B29" s="224" t="s">
        <v>38</v>
      </c>
      <c r="C29" s="224"/>
      <c r="D29" s="224"/>
      <c r="E29" s="53"/>
      <c r="F29" s="224" t="s">
        <v>39</v>
      </c>
      <c r="G29" s="224"/>
      <c r="H29" s="224"/>
      <c r="I29" s="49"/>
      <c r="J29" s="224" t="s">
        <v>40</v>
      </c>
      <c r="K29" s="224"/>
      <c r="L29" s="224"/>
    </row>
    <row r="30" spans="2:13" ht="12">
      <c r="B30" s="54" t="s">
        <v>46</v>
      </c>
      <c r="C30" s="58" t="s">
        <v>35</v>
      </c>
      <c r="D30" s="60" t="s">
        <v>23</v>
      </c>
      <c r="E30" s="57" t="s">
        <v>57</v>
      </c>
      <c r="F30" s="54" t="s">
        <v>42</v>
      </c>
      <c r="G30" s="58" t="s">
        <v>35</v>
      </c>
      <c r="H30" s="60" t="s">
        <v>29</v>
      </c>
      <c r="I30" s="57" t="s">
        <v>48</v>
      </c>
      <c r="J30" s="54" t="s">
        <v>42</v>
      </c>
      <c r="K30" s="58" t="s">
        <v>35</v>
      </c>
      <c r="L30" s="60" t="s">
        <v>33</v>
      </c>
      <c r="M30" s="57" t="s">
        <v>59</v>
      </c>
    </row>
    <row r="31" spans="2:13" ht="12">
      <c r="B31" s="54" t="s">
        <v>21</v>
      </c>
      <c r="C31" s="58" t="s">
        <v>35</v>
      </c>
      <c r="D31" s="60" t="s">
        <v>25</v>
      </c>
      <c r="E31" s="57" t="s">
        <v>48</v>
      </c>
      <c r="F31" s="54" t="s">
        <v>17</v>
      </c>
      <c r="G31" s="58" t="s">
        <v>35</v>
      </c>
      <c r="H31" s="60" t="s">
        <v>33</v>
      </c>
      <c r="I31" s="57" t="s">
        <v>59</v>
      </c>
      <c r="J31" s="54" t="s">
        <v>17</v>
      </c>
      <c r="K31" s="58" t="s">
        <v>35</v>
      </c>
      <c r="L31" s="60" t="s">
        <v>29</v>
      </c>
      <c r="M31" s="57" t="s">
        <v>41</v>
      </c>
    </row>
    <row r="32" spans="2:13" ht="12">
      <c r="B32" s="54" t="s">
        <v>27</v>
      </c>
      <c r="C32" s="58" t="s">
        <v>35</v>
      </c>
      <c r="D32" s="60" t="s">
        <v>33</v>
      </c>
      <c r="E32" s="57" t="s">
        <v>59</v>
      </c>
      <c r="F32" s="54" t="s">
        <v>46</v>
      </c>
      <c r="G32" s="58" t="s">
        <v>35</v>
      </c>
      <c r="H32" s="60" t="s">
        <v>25</v>
      </c>
      <c r="I32" s="57" t="s">
        <v>59</v>
      </c>
      <c r="J32" s="54" t="s">
        <v>27</v>
      </c>
      <c r="K32" s="58" t="s">
        <v>35</v>
      </c>
      <c r="L32" s="60" t="s">
        <v>23</v>
      </c>
      <c r="M32" s="57" t="s">
        <v>58</v>
      </c>
    </row>
    <row r="33" spans="2:16" ht="12">
      <c r="B33" s="54" t="s">
        <v>45</v>
      </c>
      <c r="C33" s="58" t="s">
        <v>35</v>
      </c>
      <c r="D33" s="60" t="s">
        <v>29</v>
      </c>
      <c r="E33" s="57" t="s">
        <v>56</v>
      </c>
      <c r="F33" s="54" t="s">
        <v>21</v>
      </c>
      <c r="G33" s="58" t="s">
        <v>35</v>
      </c>
      <c r="H33" s="60" t="s">
        <v>23</v>
      </c>
      <c r="I33" s="57" t="s">
        <v>43</v>
      </c>
      <c r="J33" s="54" t="s">
        <v>45</v>
      </c>
      <c r="K33" s="58" t="s">
        <v>35</v>
      </c>
      <c r="L33" s="60" t="s">
        <v>25</v>
      </c>
      <c r="M33" s="57" t="s">
        <v>56</v>
      </c>
      <c r="N33" s="61"/>
      <c r="O33" s="58"/>
      <c r="P33" s="62"/>
    </row>
    <row r="34" spans="2:16" ht="12">
      <c r="B34" s="54" t="s">
        <v>42</v>
      </c>
      <c r="C34" s="58" t="s">
        <v>35</v>
      </c>
      <c r="D34" s="56" t="s">
        <v>49</v>
      </c>
      <c r="E34" s="57" t="s">
        <v>35</v>
      </c>
      <c r="F34" s="54" t="s">
        <v>27</v>
      </c>
      <c r="G34" s="58" t="s">
        <v>35</v>
      </c>
      <c r="H34" s="56" t="s">
        <v>49</v>
      </c>
      <c r="I34" s="57" t="s">
        <v>35</v>
      </c>
      <c r="J34" s="54" t="s">
        <v>46</v>
      </c>
      <c r="K34" s="58" t="s">
        <v>35</v>
      </c>
      <c r="L34" s="56" t="s">
        <v>49</v>
      </c>
      <c r="M34" s="57" t="s">
        <v>35</v>
      </c>
      <c r="N34" s="61"/>
      <c r="O34" s="58"/>
      <c r="P34" s="62"/>
    </row>
    <row r="35" spans="2:16" ht="12">
      <c r="B35" s="54" t="s">
        <v>17</v>
      </c>
      <c r="C35" s="58" t="s">
        <v>35</v>
      </c>
      <c r="D35" s="56" t="s">
        <v>49</v>
      </c>
      <c r="E35" s="57" t="s">
        <v>35</v>
      </c>
      <c r="F35" s="54" t="s">
        <v>45</v>
      </c>
      <c r="G35" s="58" t="s">
        <v>35</v>
      </c>
      <c r="H35" s="56" t="s">
        <v>49</v>
      </c>
      <c r="I35" s="57" t="s">
        <v>35</v>
      </c>
      <c r="J35" s="54" t="s">
        <v>21</v>
      </c>
      <c r="K35" s="58" t="s">
        <v>35</v>
      </c>
      <c r="L35" s="56" t="s">
        <v>49</v>
      </c>
      <c r="M35" s="57" t="s">
        <v>35</v>
      </c>
      <c r="N35" s="61"/>
      <c r="O35" s="58"/>
      <c r="P35" s="62"/>
    </row>
    <row r="36" spans="2:8" s="49" customFormat="1" ht="12">
      <c r="B36" s="50"/>
      <c r="C36" s="50"/>
      <c r="D36" s="50"/>
      <c r="E36" s="63"/>
      <c r="F36" s="54"/>
      <c r="G36" s="55"/>
      <c r="H36" s="64"/>
    </row>
    <row r="37" spans="2:12" ht="16.5" customHeight="1">
      <c r="B37" s="223" t="s">
        <v>61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</row>
    <row r="38" spans="2:12" ht="12" customHeight="1">
      <c r="B38" s="52"/>
      <c r="C38" s="52"/>
      <c r="D38" s="52"/>
      <c r="E38" s="52"/>
      <c r="F38" s="52"/>
      <c r="G38" s="52"/>
      <c r="H38" s="52"/>
      <c r="I38" s="52"/>
      <c r="J38" s="49"/>
      <c r="K38" s="49"/>
      <c r="L38" s="49"/>
    </row>
    <row r="39" spans="2:12" ht="12" customHeight="1">
      <c r="B39" s="224" t="s">
        <v>38</v>
      </c>
      <c r="C39" s="224"/>
      <c r="D39" s="224"/>
      <c r="E39" s="53"/>
      <c r="F39" s="224" t="s">
        <v>39</v>
      </c>
      <c r="G39" s="224"/>
      <c r="H39" s="224"/>
      <c r="I39" s="49"/>
      <c r="J39" s="224" t="s">
        <v>40</v>
      </c>
      <c r="K39" s="224"/>
      <c r="L39" s="224"/>
    </row>
    <row r="40" spans="2:13" ht="12">
      <c r="B40" s="59" t="s">
        <v>23</v>
      </c>
      <c r="C40" s="65" t="s">
        <v>35</v>
      </c>
      <c r="D40" s="56" t="s">
        <v>45</v>
      </c>
      <c r="E40" s="57"/>
      <c r="F40" s="59" t="s">
        <v>23</v>
      </c>
      <c r="G40" s="65" t="s">
        <v>35</v>
      </c>
      <c r="H40" s="56" t="s">
        <v>17</v>
      </c>
      <c r="I40" s="57"/>
      <c r="J40" s="59" t="s">
        <v>23</v>
      </c>
      <c r="K40" s="65" t="s">
        <v>35</v>
      </c>
      <c r="L40" s="56" t="s">
        <v>42</v>
      </c>
      <c r="M40" s="57"/>
    </row>
    <row r="41" spans="2:13" ht="12">
      <c r="B41" s="59" t="s">
        <v>25</v>
      </c>
      <c r="C41" s="65" t="s">
        <v>35</v>
      </c>
      <c r="D41" s="56" t="s">
        <v>27</v>
      </c>
      <c r="E41" s="57"/>
      <c r="F41" s="59" t="s">
        <v>25</v>
      </c>
      <c r="G41" s="65" t="s">
        <v>35</v>
      </c>
      <c r="H41" s="56" t="s">
        <v>42</v>
      </c>
      <c r="I41" s="57"/>
      <c r="J41" s="59" t="s">
        <v>25</v>
      </c>
      <c r="K41" s="65" t="s">
        <v>35</v>
      </c>
      <c r="L41" s="56" t="s">
        <v>17</v>
      </c>
      <c r="M41" s="57"/>
    </row>
    <row r="42" spans="2:13" ht="12" customHeight="1">
      <c r="B42" s="59" t="s">
        <v>29</v>
      </c>
      <c r="C42" s="58" t="s">
        <v>35</v>
      </c>
      <c r="D42" s="56" t="s">
        <v>21</v>
      </c>
      <c r="E42" s="57"/>
      <c r="F42" s="59" t="s">
        <v>29</v>
      </c>
      <c r="G42" s="58" t="s">
        <v>35</v>
      </c>
      <c r="H42" s="56" t="s">
        <v>27</v>
      </c>
      <c r="I42" s="57"/>
      <c r="J42" s="59" t="s">
        <v>29</v>
      </c>
      <c r="K42" s="58" t="s">
        <v>35</v>
      </c>
      <c r="L42" s="56" t="s">
        <v>46</v>
      </c>
      <c r="M42" s="57"/>
    </row>
    <row r="43" spans="2:13" s="49" customFormat="1" ht="12">
      <c r="B43" s="59" t="s">
        <v>33</v>
      </c>
      <c r="C43" s="58" t="s">
        <v>35</v>
      </c>
      <c r="D43" s="56" t="s">
        <v>46</v>
      </c>
      <c r="E43" s="57"/>
      <c r="F43" s="59" t="s">
        <v>33</v>
      </c>
      <c r="G43" s="58" t="s">
        <v>35</v>
      </c>
      <c r="H43" s="56" t="s">
        <v>45</v>
      </c>
      <c r="I43" s="57"/>
      <c r="J43" s="59" t="s">
        <v>33</v>
      </c>
      <c r="K43" s="58" t="s">
        <v>35</v>
      </c>
      <c r="L43" s="56" t="s">
        <v>21</v>
      </c>
      <c r="M43" s="57"/>
    </row>
    <row r="44" spans="2:13" s="49" customFormat="1" ht="12">
      <c r="B44" s="54" t="s">
        <v>42</v>
      </c>
      <c r="C44" s="58" t="s">
        <v>35</v>
      </c>
      <c r="D44" s="56" t="s">
        <v>49</v>
      </c>
      <c r="E44" s="57" t="s">
        <v>35</v>
      </c>
      <c r="F44" s="54" t="s">
        <v>46</v>
      </c>
      <c r="G44" s="58" t="s">
        <v>35</v>
      </c>
      <c r="H44" s="56" t="s">
        <v>49</v>
      </c>
      <c r="I44" s="57" t="s">
        <v>35</v>
      </c>
      <c r="J44" s="54" t="s">
        <v>27</v>
      </c>
      <c r="K44" s="58" t="s">
        <v>35</v>
      </c>
      <c r="L44" s="56" t="s">
        <v>49</v>
      </c>
      <c r="M44" s="57" t="s">
        <v>35</v>
      </c>
    </row>
    <row r="45" spans="2:13" s="49" customFormat="1" ht="12">
      <c r="B45" s="54" t="s">
        <v>17</v>
      </c>
      <c r="C45" s="58" t="s">
        <v>35</v>
      </c>
      <c r="D45" s="56" t="s">
        <v>49</v>
      </c>
      <c r="E45" s="57" t="s">
        <v>35</v>
      </c>
      <c r="F45" s="54" t="s">
        <v>21</v>
      </c>
      <c r="G45" s="58" t="s">
        <v>35</v>
      </c>
      <c r="H45" s="56" t="s">
        <v>49</v>
      </c>
      <c r="I45" s="57" t="s">
        <v>35</v>
      </c>
      <c r="J45" s="54" t="s">
        <v>45</v>
      </c>
      <c r="K45" s="58" t="s">
        <v>35</v>
      </c>
      <c r="L45" s="56" t="s">
        <v>49</v>
      </c>
      <c r="M45" s="57" t="s">
        <v>35</v>
      </c>
    </row>
  </sheetData>
  <sheetProtection password="CC26" sheet="1" selectLockedCells="1" selectUnlockedCells="1"/>
  <mergeCells count="21">
    <mergeCell ref="B2:L2"/>
    <mergeCell ref="B4:L4"/>
    <mergeCell ref="B6:D6"/>
    <mergeCell ref="F6:H6"/>
    <mergeCell ref="J6:L6"/>
    <mergeCell ref="B11:M11"/>
    <mergeCell ref="B12:M12"/>
    <mergeCell ref="B13:M13"/>
    <mergeCell ref="B14:M14"/>
    <mergeCell ref="B16:L16"/>
    <mergeCell ref="B18:D18"/>
    <mergeCell ref="F18:H18"/>
    <mergeCell ref="J18:L18"/>
    <mergeCell ref="B27:L27"/>
    <mergeCell ref="B29:D29"/>
    <mergeCell ref="F29:H29"/>
    <mergeCell ref="J29:L29"/>
    <mergeCell ref="B37:L37"/>
    <mergeCell ref="B39:D39"/>
    <mergeCell ref="F39:H39"/>
    <mergeCell ref="J39:L39"/>
  </mergeCells>
  <printOptions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225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210</v>
      </c>
      <c r="T4" s="250"/>
    </row>
    <row r="5" spans="2:20" ht="19.5" customHeight="1">
      <c r="B5" s="69" t="s">
        <v>70</v>
      </c>
      <c r="C5" s="138"/>
      <c r="D5" s="239" t="s">
        <v>21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226</v>
      </c>
      <c r="T5" s="245"/>
    </row>
    <row r="6" spans="2:20" ht="19.5" customHeight="1">
      <c r="B6" s="72" t="s">
        <v>73</v>
      </c>
      <c r="C6" s="73"/>
      <c r="D6" s="232" t="s">
        <v>227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TJ Keramika Chlumčany A</v>
      </c>
      <c r="D7" s="79" t="str">
        <f>D5</f>
        <v>TJ Sokol Doubravka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250</v>
      </c>
      <c r="D9" s="89" t="s">
        <v>251</v>
      </c>
      <c r="E9" s="90">
        <v>18</v>
      </c>
      <c r="F9" s="91" t="s">
        <v>82</v>
      </c>
      <c r="G9" s="92">
        <v>21</v>
      </c>
      <c r="H9" s="90">
        <v>10</v>
      </c>
      <c r="I9" s="91" t="s">
        <v>82</v>
      </c>
      <c r="J9" s="92">
        <v>21</v>
      </c>
      <c r="K9" s="90"/>
      <c r="L9" s="91" t="s">
        <v>82</v>
      </c>
      <c r="M9" s="92"/>
      <c r="N9" s="147">
        <f aca="true" t="shared" si="0" ref="N9:N17">E9+H9+K9</f>
        <v>28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83</v>
      </c>
      <c r="C10" s="88" t="s">
        <v>230</v>
      </c>
      <c r="D10" s="88" t="s">
        <v>252</v>
      </c>
      <c r="E10" s="90">
        <v>0</v>
      </c>
      <c r="F10" s="96" t="s">
        <v>82</v>
      </c>
      <c r="G10" s="92">
        <v>21</v>
      </c>
      <c r="H10" s="90">
        <v>0</v>
      </c>
      <c r="I10" s="96" t="s">
        <v>82</v>
      </c>
      <c r="J10" s="92">
        <v>21</v>
      </c>
      <c r="K10" s="90"/>
      <c r="L10" s="96" t="s">
        <v>82</v>
      </c>
      <c r="M10" s="92"/>
      <c r="N10" s="147">
        <f t="shared" si="0"/>
        <v>0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232</v>
      </c>
      <c r="D11" s="88" t="s">
        <v>253</v>
      </c>
      <c r="E11" s="90">
        <v>11</v>
      </c>
      <c r="F11" s="96" t="s">
        <v>82</v>
      </c>
      <c r="G11" s="92">
        <v>21</v>
      </c>
      <c r="H11" s="90">
        <v>21</v>
      </c>
      <c r="I11" s="96" t="s">
        <v>82</v>
      </c>
      <c r="J11" s="92">
        <v>12</v>
      </c>
      <c r="K11" s="90">
        <v>21</v>
      </c>
      <c r="L11" s="96" t="s">
        <v>82</v>
      </c>
      <c r="M11" s="92">
        <v>16</v>
      </c>
      <c r="N11" s="147">
        <f t="shared" si="0"/>
        <v>53</v>
      </c>
      <c r="O11" s="94">
        <f t="shared" si="1"/>
        <v>49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254</v>
      </c>
      <c r="D12" s="88" t="s">
        <v>255</v>
      </c>
      <c r="E12" s="90">
        <v>12</v>
      </c>
      <c r="F12" s="96" t="s">
        <v>82</v>
      </c>
      <c r="G12" s="92">
        <v>21</v>
      </c>
      <c r="H12" s="90">
        <v>19</v>
      </c>
      <c r="I12" s="96" t="s">
        <v>82</v>
      </c>
      <c r="J12" s="92">
        <v>21</v>
      </c>
      <c r="K12" s="90"/>
      <c r="L12" s="96" t="s">
        <v>82</v>
      </c>
      <c r="M12" s="92"/>
      <c r="N12" s="147">
        <f t="shared" si="0"/>
        <v>31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236</v>
      </c>
      <c r="D13" s="88" t="s">
        <v>256</v>
      </c>
      <c r="E13" s="90">
        <v>21</v>
      </c>
      <c r="F13" s="96" t="s">
        <v>82</v>
      </c>
      <c r="G13" s="92">
        <v>11</v>
      </c>
      <c r="H13" s="90">
        <v>21</v>
      </c>
      <c r="I13" s="96" t="s">
        <v>82</v>
      </c>
      <c r="J13" s="92">
        <v>15</v>
      </c>
      <c r="K13" s="90"/>
      <c r="L13" s="96" t="s">
        <v>82</v>
      </c>
      <c r="M13" s="92"/>
      <c r="N13" s="147">
        <f t="shared" si="0"/>
        <v>42</v>
      </c>
      <c r="O13" s="94">
        <f t="shared" si="1"/>
        <v>26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238</v>
      </c>
      <c r="D14" s="88" t="s">
        <v>257</v>
      </c>
      <c r="E14" s="90">
        <v>12</v>
      </c>
      <c r="F14" s="96" t="s">
        <v>82</v>
      </c>
      <c r="G14" s="92">
        <v>21</v>
      </c>
      <c r="H14" s="90">
        <v>10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22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258</v>
      </c>
      <c r="D15" s="88" t="s">
        <v>259</v>
      </c>
      <c r="E15" s="90">
        <v>25</v>
      </c>
      <c r="F15" s="96" t="s">
        <v>82</v>
      </c>
      <c r="G15" s="92">
        <v>23</v>
      </c>
      <c r="H15" s="90">
        <v>21</v>
      </c>
      <c r="I15" s="96" t="s">
        <v>82</v>
      </c>
      <c r="J15" s="92">
        <v>10</v>
      </c>
      <c r="K15" s="90"/>
      <c r="L15" s="96" t="s">
        <v>82</v>
      </c>
      <c r="M15" s="92"/>
      <c r="N15" s="147">
        <f t="shared" si="0"/>
        <v>46</v>
      </c>
      <c r="O15" s="94">
        <f t="shared" si="1"/>
        <v>33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242</v>
      </c>
      <c r="D16" s="88" t="s">
        <v>260</v>
      </c>
      <c r="E16" s="90">
        <v>14</v>
      </c>
      <c r="F16" s="96" t="s">
        <v>82</v>
      </c>
      <c r="G16" s="92">
        <v>21</v>
      </c>
      <c r="H16" s="90">
        <v>16</v>
      </c>
      <c r="I16" s="96" t="s">
        <v>82</v>
      </c>
      <c r="J16" s="92">
        <v>21</v>
      </c>
      <c r="K16" s="90"/>
      <c r="L16" s="96" t="s">
        <v>82</v>
      </c>
      <c r="M16" s="92"/>
      <c r="N16" s="147">
        <f t="shared" si="0"/>
        <v>30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TJ Sokol Doubravka B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252</v>
      </c>
      <c r="O18" s="115">
        <f t="shared" si="6"/>
        <v>318</v>
      </c>
      <c r="P18" s="157">
        <f t="shared" si="6"/>
        <v>6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210</v>
      </c>
      <c r="T4" s="250"/>
    </row>
    <row r="5" spans="2:20" ht="19.5" customHeight="1">
      <c r="B5" s="69" t="s">
        <v>70</v>
      </c>
      <c r="C5" s="138"/>
      <c r="D5" s="239" t="s">
        <v>19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166" t="s">
        <v>72</v>
      </c>
      <c r="T5" s="167"/>
    </row>
    <row r="6" spans="2:20" ht="19.5" customHeight="1">
      <c r="B6" s="72" t="s">
        <v>73</v>
      </c>
      <c r="C6" s="73"/>
      <c r="D6" s="232" t="s">
        <v>261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16</v>
      </c>
      <c r="T6" s="142" t="s">
        <v>75</v>
      </c>
    </row>
    <row r="7" spans="2:20" ht="24.75" customHeight="1">
      <c r="B7" s="78"/>
      <c r="C7" s="79" t="str">
        <f>D4</f>
        <v>SK Jupiter A</v>
      </c>
      <c r="D7" s="79" t="str">
        <f>D5</f>
        <v>TJ Spartak Chrást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143</v>
      </c>
      <c r="D9" s="89" t="s">
        <v>262</v>
      </c>
      <c r="E9" s="90">
        <v>21</v>
      </c>
      <c r="F9" s="91" t="s">
        <v>82</v>
      </c>
      <c r="G9" s="92">
        <v>13</v>
      </c>
      <c r="H9" s="90">
        <v>21</v>
      </c>
      <c r="I9" s="91" t="s">
        <v>82</v>
      </c>
      <c r="J9" s="92">
        <v>13</v>
      </c>
      <c r="K9" s="90"/>
      <c r="L9" s="91" t="s">
        <v>82</v>
      </c>
      <c r="M9" s="92"/>
      <c r="N9" s="147">
        <f aca="true" t="shared" si="0" ref="N9:N17">E9+H9+K9</f>
        <v>42</v>
      </c>
      <c r="O9" s="94">
        <f aca="true" t="shared" si="1" ref="O9:O17">G9+J9+M9</f>
        <v>26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247</v>
      </c>
      <c r="D10" s="88" t="s">
        <v>160</v>
      </c>
      <c r="E10" s="90">
        <v>12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18</v>
      </c>
      <c r="K10" s="90">
        <v>8</v>
      </c>
      <c r="L10" s="96" t="s">
        <v>82</v>
      </c>
      <c r="M10" s="92">
        <v>21</v>
      </c>
      <c r="N10" s="147">
        <f t="shared" si="0"/>
        <v>41</v>
      </c>
      <c r="O10" s="94">
        <f t="shared" si="1"/>
        <v>60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147</v>
      </c>
      <c r="D11" s="88" t="s">
        <v>161</v>
      </c>
      <c r="E11" s="90">
        <v>21</v>
      </c>
      <c r="F11" s="96" t="s">
        <v>82</v>
      </c>
      <c r="G11" s="92">
        <v>13</v>
      </c>
      <c r="H11" s="90">
        <v>19</v>
      </c>
      <c r="I11" s="96" t="s">
        <v>82</v>
      </c>
      <c r="J11" s="92">
        <v>21</v>
      </c>
      <c r="K11" s="90">
        <v>21</v>
      </c>
      <c r="L11" s="96" t="s">
        <v>82</v>
      </c>
      <c r="M11" s="92">
        <v>16</v>
      </c>
      <c r="N11" s="147">
        <f t="shared" si="0"/>
        <v>61</v>
      </c>
      <c r="O11" s="94">
        <f t="shared" si="1"/>
        <v>50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149</v>
      </c>
      <c r="D12" s="88" t="s">
        <v>263</v>
      </c>
      <c r="E12" s="90">
        <v>21</v>
      </c>
      <c r="F12" s="96" t="s">
        <v>82</v>
      </c>
      <c r="G12" s="92">
        <v>15</v>
      </c>
      <c r="H12" s="90">
        <v>21</v>
      </c>
      <c r="I12" s="96" t="s">
        <v>82</v>
      </c>
      <c r="J12" s="92">
        <v>13</v>
      </c>
      <c r="K12" s="90"/>
      <c r="L12" s="96" t="s">
        <v>82</v>
      </c>
      <c r="M12" s="92"/>
      <c r="N12" s="147">
        <f t="shared" si="0"/>
        <v>42</v>
      </c>
      <c r="O12" s="94">
        <f t="shared" si="1"/>
        <v>28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92</v>
      </c>
      <c r="C13" s="88" t="s">
        <v>114</v>
      </c>
      <c r="D13" s="88" t="s">
        <v>114</v>
      </c>
      <c r="E13" s="90"/>
      <c r="F13" s="96" t="s">
        <v>82</v>
      </c>
      <c r="G13" s="92"/>
      <c r="H13" s="90"/>
      <c r="I13" s="96" t="s">
        <v>82</v>
      </c>
      <c r="J13" s="92"/>
      <c r="K13" s="90"/>
      <c r="L13" s="96" t="s">
        <v>82</v>
      </c>
      <c r="M13" s="92"/>
      <c r="N13" s="147">
        <f t="shared" si="0"/>
        <v>0</v>
      </c>
      <c r="O13" s="94">
        <f t="shared" si="1"/>
        <v>0</v>
      </c>
      <c r="P13" s="148">
        <f t="shared" si="2"/>
        <v>0</v>
      </c>
      <c r="Q13" s="96">
        <f t="shared" si="3"/>
        <v>0</v>
      </c>
      <c r="R13" s="151">
        <f t="shared" si="4"/>
        <v>0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153</v>
      </c>
      <c r="D14" s="88" t="s">
        <v>163</v>
      </c>
      <c r="E14" s="90">
        <v>15</v>
      </c>
      <c r="F14" s="96" t="s">
        <v>82</v>
      </c>
      <c r="G14" s="92">
        <v>21</v>
      </c>
      <c r="H14" s="90">
        <v>19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34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155</v>
      </c>
      <c r="D15" s="88" t="s">
        <v>264</v>
      </c>
      <c r="E15" s="90">
        <v>20</v>
      </c>
      <c r="F15" s="96" t="s">
        <v>82</v>
      </c>
      <c r="G15" s="92">
        <v>22</v>
      </c>
      <c r="H15" s="90">
        <v>15</v>
      </c>
      <c r="I15" s="96" t="s">
        <v>82</v>
      </c>
      <c r="J15" s="92">
        <v>21</v>
      </c>
      <c r="K15" s="90"/>
      <c r="L15" s="96" t="s">
        <v>82</v>
      </c>
      <c r="M15" s="92"/>
      <c r="N15" s="147">
        <f t="shared" si="0"/>
        <v>35</v>
      </c>
      <c r="O15" s="94">
        <f t="shared" si="1"/>
        <v>43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209</v>
      </c>
      <c r="D16" s="88" t="s">
        <v>165</v>
      </c>
      <c r="E16" s="90">
        <v>21</v>
      </c>
      <c r="F16" s="96" t="s">
        <v>82</v>
      </c>
      <c r="G16" s="92">
        <v>16</v>
      </c>
      <c r="H16" s="90">
        <v>21</v>
      </c>
      <c r="I16" s="96" t="s">
        <v>82</v>
      </c>
      <c r="J16" s="92">
        <v>15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31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SK Jupiter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297</v>
      </c>
      <c r="O18" s="115">
        <f t="shared" si="6"/>
        <v>280</v>
      </c>
      <c r="P18" s="157">
        <f t="shared" si="6"/>
        <v>9</v>
      </c>
      <c r="Q18" s="158">
        <f t="shared" si="6"/>
        <v>7</v>
      </c>
      <c r="R18" s="157">
        <f t="shared" si="6"/>
        <v>4</v>
      </c>
      <c r="S18" s="115">
        <f t="shared" si="6"/>
        <v>3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R7:S7"/>
    <mergeCell ref="B2:T2"/>
    <mergeCell ref="D3:P3"/>
    <mergeCell ref="Q3:R3"/>
    <mergeCell ref="S3:T3"/>
    <mergeCell ref="D4:P4"/>
    <mergeCell ref="Q4:R4"/>
    <mergeCell ref="S4:T4"/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266</v>
      </c>
    </row>
    <row r="3" spans="1:19" ht="19.5" customHeight="1">
      <c r="A3" s="172" t="s">
        <v>67</v>
      </c>
      <c r="B3" s="173"/>
      <c r="C3" s="174" t="str">
        <f>'[1]Los'!B11</f>
        <v>TJ Sokol Vodňany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'[1]Los'!C11</f>
        <v>TJ ČZ Strakonice "A"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75</v>
      </c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269</v>
      </c>
      <c r="C8" s="196" t="s">
        <v>270</v>
      </c>
      <c r="D8" s="197">
        <v>21</v>
      </c>
      <c r="E8" s="198" t="s">
        <v>82</v>
      </c>
      <c r="F8" s="199">
        <v>17</v>
      </c>
      <c r="G8" s="197">
        <v>21</v>
      </c>
      <c r="H8" s="198" t="s">
        <v>82</v>
      </c>
      <c r="I8" s="199">
        <v>19</v>
      </c>
      <c r="J8" s="197"/>
      <c r="K8" s="198" t="s">
        <v>82</v>
      </c>
      <c r="L8" s="199"/>
      <c r="M8" s="200">
        <f aca="true" t="shared" si="0" ref="M8:M15">D8+G8+J8</f>
        <v>42</v>
      </c>
      <c r="N8" s="201">
        <f aca="true" t="shared" si="1" ref="N8:N15">F8+I8+L8</f>
        <v>36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Sokol Vodňany</v>
      </c>
    </row>
    <row r="9" spans="1:19" ht="30" customHeight="1">
      <c r="A9" s="195" t="s">
        <v>83</v>
      </c>
      <c r="B9" s="196" t="s">
        <v>271</v>
      </c>
      <c r="C9" s="196" t="s">
        <v>272</v>
      </c>
      <c r="D9" s="197">
        <v>15</v>
      </c>
      <c r="E9" s="197" t="s">
        <v>82</v>
      </c>
      <c r="F9" s="199">
        <v>21</v>
      </c>
      <c r="G9" s="197">
        <v>10</v>
      </c>
      <c r="H9" s="197" t="s">
        <v>82</v>
      </c>
      <c r="I9" s="199">
        <v>21</v>
      </c>
      <c r="J9" s="197"/>
      <c r="K9" s="197" t="s">
        <v>82</v>
      </c>
      <c r="L9" s="199"/>
      <c r="M9" s="200">
        <f t="shared" si="0"/>
        <v>25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ČZ Strakonice "A"</v>
      </c>
    </row>
    <row r="10" spans="1:19" ht="30" customHeight="1">
      <c r="A10" s="195" t="s">
        <v>86</v>
      </c>
      <c r="B10" s="196" t="s">
        <v>273</v>
      </c>
      <c r="C10" s="196" t="s">
        <v>274</v>
      </c>
      <c r="D10" s="197">
        <v>18</v>
      </c>
      <c r="E10" s="197" t="s">
        <v>82</v>
      </c>
      <c r="F10" s="199">
        <v>21</v>
      </c>
      <c r="G10" s="197">
        <v>21</v>
      </c>
      <c r="H10" s="197" t="s">
        <v>82</v>
      </c>
      <c r="I10" s="199">
        <v>19</v>
      </c>
      <c r="J10" s="197">
        <v>16</v>
      </c>
      <c r="K10" s="197" t="s">
        <v>82</v>
      </c>
      <c r="L10" s="199">
        <v>21</v>
      </c>
      <c r="M10" s="200">
        <f t="shared" si="0"/>
        <v>55</v>
      </c>
      <c r="N10" s="201">
        <f t="shared" si="1"/>
        <v>61</v>
      </c>
      <c r="O10" s="202">
        <f t="shared" si="2"/>
        <v>1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TJ Sokol Vodňany</v>
      </c>
    </row>
    <row r="11" spans="1:19" ht="30" customHeight="1">
      <c r="A11" s="195" t="s">
        <v>89</v>
      </c>
      <c r="B11" s="196" t="s">
        <v>275</v>
      </c>
      <c r="C11" s="196" t="s">
        <v>276</v>
      </c>
      <c r="D11" s="197">
        <v>16</v>
      </c>
      <c r="E11" s="197" t="s">
        <v>82</v>
      </c>
      <c r="F11" s="199">
        <v>21</v>
      </c>
      <c r="G11" s="197">
        <v>21</v>
      </c>
      <c r="H11" s="197" t="s">
        <v>82</v>
      </c>
      <c r="I11" s="199">
        <v>16</v>
      </c>
      <c r="J11" s="197">
        <v>27</v>
      </c>
      <c r="K11" s="197" t="s">
        <v>82</v>
      </c>
      <c r="L11" s="199">
        <v>25</v>
      </c>
      <c r="M11" s="200">
        <f t="shared" si="0"/>
        <v>64</v>
      </c>
      <c r="N11" s="201">
        <f t="shared" si="1"/>
        <v>62</v>
      </c>
      <c r="O11" s="202">
        <f t="shared" si="2"/>
        <v>2</v>
      </c>
      <c r="P11" s="199">
        <f t="shared" si="3"/>
        <v>1</v>
      </c>
      <c r="Q11" s="202">
        <f t="shared" si="4"/>
        <v>1</v>
      </c>
      <c r="R11" s="199">
        <f t="shared" si="5"/>
        <v>0</v>
      </c>
      <c r="S11" s="203" t="str">
        <f>C4</f>
        <v>TJ ČZ Strakonice "A"</v>
      </c>
    </row>
    <row r="12" spans="1:19" ht="30" customHeight="1">
      <c r="A12" s="195" t="s">
        <v>92</v>
      </c>
      <c r="B12" s="196" t="s">
        <v>277</v>
      </c>
      <c r="C12" s="196" t="s">
        <v>278</v>
      </c>
      <c r="D12" s="197">
        <v>9</v>
      </c>
      <c r="E12" s="197" t="s">
        <v>82</v>
      </c>
      <c r="F12" s="199">
        <v>21</v>
      </c>
      <c r="G12" s="197">
        <v>13</v>
      </c>
      <c r="H12" s="197" t="s">
        <v>82</v>
      </c>
      <c r="I12" s="199">
        <v>21</v>
      </c>
      <c r="J12" s="197"/>
      <c r="K12" s="197" t="s">
        <v>82</v>
      </c>
      <c r="L12" s="199"/>
      <c r="M12" s="200">
        <f t="shared" si="0"/>
        <v>22</v>
      </c>
      <c r="N12" s="201">
        <f t="shared" si="1"/>
        <v>42</v>
      </c>
      <c r="O12" s="202">
        <f t="shared" si="2"/>
        <v>0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TJ Sokol Vodňany</v>
      </c>
    </row>
    <row r="13" spans="1:19" ht="30" customHeight="1">
      <c r="A13" s="195" t="s">
        <v>95</v>
      </c>
      <c r="B13" s="196" t="s">
        <v>279</v>
      </c>
      <c r="C13" s="196" t="s">
        <v>280</v>
      </c>
      <c r="D13" s="197">
        <v>9</v>
      </c>
      <c r="E13" s="197" t="s">
        <v>82</v>
      </c>
      <c r="F13" s="199">
        <v>21</v>
      </c>
      <c r="G13" s="197">
        <v>17</v>
      </c>
      <c r="H13" s="197" t="s">
        <v>82</v>
      </c>
      <c r="I13" s="199">
        <v>21</v>
      </c>
      <c r="J13" s="197"/>
      <c r="K13" s="197" t="s">
        <v>82</v>
      </c>
      <c r="L13" s="199"/>
      <c r="M13" s="200">
        <f t="shared" si="0"/>
        <v>26</v>
      </c>
      <c r="N13" s="201">
        <f t="shared" si="1"/>
        <v>42</v>
      </c>
      <c r="O13" s="202">
        <f t="shared" si="2"/>
        <v>0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TJ ČZ Strakonice "A"</v>
      </c>
    </row>
    <row r="14" spans="1:19" ht="30" customHeight="1">
      <c r="A14" s="195" t="s">
        <v>98</v>
      </c>
      <c r="B14" s="196" t="s">
        <v>281</v>
      </c>
      <c r="C14" s="196" t="s">
        <v>282</v>
      </c>
      <c r="D14" s="197">
        <v>21</v>
      </c>
      <c r="E14" s="197" t="s">
        <v>82</v>
      </c>
      <c r="F14" s="199">
        <v>6</v>
      </c>
      <c r="G14" s="197">
        <v>21</v>
      </c>
      <c r="H14" s="197" t="s">
        <v>82</v>
      </c>
      <c r="I14" s="199">
        <v>11</v>
      </c>
      <c r="J14" s="197"/>
      <c r="K14" s="197" t="s">
        <v>82</v>
      </c>
      <c r="L14" s="199"/>
      <c r="M14" s="200">
        <f t="shared" si="0"/>
        <v>42</v>
      </c>
      <c r="N14" s="201">
        <f t="shared" si="1"/>
        <v>17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TJ Sokol Vodňany</v>
      </c>
    </row>
    <row r="15" spans="1:19" ht="30" customHeight="1">
      <c r="A15" s="195" t="s">
        <v>101</v>
      </c>
      <c r="B15" s="196" t="s">
        <v>283</v>
      </c>
      <c r="C15" s="196" t="s">
        <v>284</v>
      </c>
      <c r="D15" s="197">
        <v>15</v>
      </c>
      <c r="E15" s="197" t="s">
        <v>82</v>
      </c>
      <c r="F15" s="199">
        <v>21</v>
      </c>
      <c r="G15" s="197">
        <v>18</v>
      </c>
      <c r="H15" s="197" t="s">
        <v>82</v>
      </c>
      <c r="I15" s="199">
        <v>21</v>
      </c>
      <c r="J15" s="197"/>
      <c r="K15" s="197" t="s">
        <v>82</v>
      </c>
      <c r="L15" s="199"/>
      <c r="M15" s="200">
        <f t="shared" si="0"/>
        <v>33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TJ ČZ Strakonice "A"</v>
      </c>
    </row>
    <row r="16" spans="1:19" ht="34.5" customHeight="1">
      <c r="A16" s="204" t="s">
        <v>104</v>
      </c>
      <c r="B16" s="205" t="str">
        <f>IF(Q16+R16=0,C45,IF(Q16=R16,C44,IF(Q16&gt;R16,C3,C4)))</f>
        <v>TJ ČZ Strakonice "A"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309</v>
      </c>
      <c r="N16" s="210">
        <f t="shared" si="6"/>
        <v>344</v>
      </c>
      <c r="O16" s="209">
        <f t="shared" si="6"/>
        <v>7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0</v>
      </c>
      <c r="K38" s="219"/>
      <c r="L38" s="219">
        <f t="shared" si="12"/>
        <v>1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1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0</v>
      </c>
      <c r="H40" s="219"/>
      <c r="I40" s="219">
        <f t="shared" si="10"/>
        <v>1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95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98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101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287</v>
      </c>
    </row>
    <row r="3" spans="1:19" ht="19.5" customHeight="1">
      <c r="A3" s="172" t="s">
        <v>67</v>
      </c>
      <c r="B3" s="173"/>
      <c r="C3" s="174" t="str">
        <f>'[1]Los'!B12</f>
        <v>SK Badminton Tábor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'[1]Los'!C12</f>
        <v>TJ Sokol Křemže "B"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75</v>
      </c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288</v>
      </c>
      <c r="C8" s="196" t="s">
        <v>289</v>
      </c>
      <c r="D8" s="197">
        <v>23</v>
      </c>
      <c r="E8" s="198" t="s">
        <v>82</v>
      </c>
      <c r="F8" s="199">
        <v>21</v>
      </c>
      <c r="G8" s="197">
        <v>21</v>
      </c>
      <c r="H8" s="198" t="s">
        <v>82</v>
      </c>
      <c r="I8" s="199">
        <v>14</v>
      </c>
      <c r="J8" s="197"/>
      <c r="K8" s="198" t="s">
        <v>82</v>
      </c>
      <c r="L8" s="199"/>
      <c r="M8" s="200">
        <f aca="true" t="shared" si="0" ref="M8:M15">D8+G8+J8</f>
        <v>44</v>
      </c>
      <c r="N8" s="201">
        <f aca="true" t="shared" si="1" ref="N8:N15">F8+I8+L8</f>
        <v>35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SK Badminton Tábor</v>
      </c>
    </row>
    <row r="9" spans="1:19" ht="30" customHeight="1">
      <c r="A9" s="195" t="s">
        <v>83</v>
      </c>
      <c r="B9" s="196" t="s">
        <v>290</v>
      </c>
      <c r="C9" s="196" t="s">
        <v>291</v>
      </c>
      <c r="D9" s="197">
        <v>22</v>
      </c>
      <c r="E9" s="197" t="s">
        <v>82</v>
      </c>
      <c r="F9" s="199">
        <v>24</v>
      </c>
      <c r="G9" s="197">
        <v>17</v>
      </c>
      <c r="H9" s="197" t="s">
        <v>82</v>
      </c>
      <c r="I9" s="199">
        <v>21</v>
      </c>
      <c r="J9" s="197"/>
      <c r="K9" s="197" t="s">
        <v>82</v>
      </c>
      <c r="L9" s="199"/>
      <c r="M9" s="200">
        <f t="shared" si="0"/>
        <v>39</v>
      </c>
      <c r="N9" s="201">
        <f t="shared" si="1"/>
        <v>45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Sokol Křemže "B"</v>
      </c>
    </row>
    <row r="10" spans="1:19" ht="30" customHeight="1">
      <c r="A10" s="195" t="s">
        <v>86</v>
      </c>
      <c r="B10" s="196" t="s">
        <v>292</v>
      </c>
      <c r="C10" s="196" t="s">
        <v>293</v>
      </c>
      <c r="D10" s="197">
        <v>0</v>
      </c>
      <c r="E10" s="197" t="s">
        <v>82</v>
      </c>
      <c r="F10" s="199">
        <v>21</v>
      </c>
      <c r="G10" s="197">
        <v>0</v>
      </c>
      <c r="H10" s="197" t="s">
        <v>82</v>
      </c>
      <c r="I10" s="199">
        <v>21</v>
      </c>
      <c r="J10" s="197"/>
      <c r="K10" s="197" t="s">
        <v>82</v>
      </c>
      <c r="L10" s="199"/>
      <c r="M10" s="200">
        <f t="shared" si="0"/>
        <v>0</v>
      </c>
      <c r="N10" s="201">
        <f t="shared" si="1"/>
        <v>42</v>
      </c>
      <c r="O10" s="202">
        <f t="shared" si="2"/>
        <v>0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SK Badminton Tábor</v>
      </c>
    </row>
    <row r="11" spans="1:19" ht="30" customHeight="1">
      <c r="A11" s="195" t="s">
        <v>89</v>
      </c>
      <c r="B11" s="196" t="s">
        <v>294</v>
      </c>
      <c r="C11" s="196" t="s">
        <v>295</v>
      </c>
      <c r="D11" s="197">
        <v>21</v>
      </c>
      <c r="E11" s="197" t="s">
        <v>82</v>
      </c>
      <c r="F11" s="199">
        <v>8</v>
      </c>
      <c r="G11" s="197">
        <v>21</v>
      </c>
      <c r="H11" s="197" t="s">
        <v>82</v>
      </c>
      <c r="I11" s="199">
        <v>16</v>
      </c>
      <c r="J11" s="197"/>
      <c r="K11" s="197" t="s">
        <v>82</v>
      </c>
      <c r="L11" s="199"/>
      <c r="M11" s="200">
        <f t="shared" si="0"/>
        <v>42</v>
      </c>
      <c r="N11" s="201">
        <f t="shared" si="1"/>
        <v>24</v>
      </c>
      <c r="O11" s="202">
        <f t="shared" si="2"/>
        <v>2</v>
      </c>
      <c r="P11" s="199">
        <f t="shared" si="3"/>
        <v>0</v>
      </c>
      <c r="Q11" s="202">
        <f t="shared" si="4"/>
        <v>1</v>
      </c>
      <c r="R11" s="199">
        <f t="shared" si="5"/>
        <v>0</v>
      </c>
      <c r="S11" s="203" t="str">
        <f>C4</f>
        <v>TJ Sokol Křemže "B"</v>
      </c>
    </row>
    <row r="12" spans="1:19" ht="30" customHeight="1">
      <c r="A12" s="195" t="s">
        <v>92</v>
      </c>
      <c r="B12" s="196" t="s">
        <v>296</v>
      </c>
      <c r="C12" s="196" t="s">
        <v>297</v>
      </c>
      <c r="D12" s="197">
        <v>21</v>
      </c>
      <c r="E12" s="197" t="s">
        <v>82</v>
      </c>
      <c r="F12" s="199">
        <v>13</v>
      </c>
      <c r="G12" s="197">
        <v>21</v>
      </c>
      <c r="H12" s="197" t="s">
        <v>82</v>
      </c>
      <c r="I12" s="199">
        <v>10</v>
      </c>
      <c r="J12" s="197"/>
      <c r="K12" s="197" t="s">
        <v>82</v>
      </c>
      <c r="L12" s="199"/>
      <c r="M12" s="200">
        <f t="shared" si="0"/>
        <v>42</v>
      </c>
      <c r="N12" s="201">
        <f t="shared" si="1"/>
        <v>23</v>
      </c>
      <c r="O12" s="202">
        <f t="shared" si="2"/>
        <v>2</v>
      </c>
      <c r="P12" s="199">
        <f t="shared" si="3"/>
        <v>0</v>
      </c>
      <c r="Q12" s="202">
        <f t="shared" si="4"/>
        <v>1</v>
      </c>
      <c r="R12" s="199">
        <f t="shared" si="5"/>
        <v>0</v>
      </c>
      <c r="S12" s="203" t="str">
        <f>C3</f>
        <v>SK Badminton Tábor</v>
      </c>
    </row>
    <row r="13" spans="1:19" ht="30" customHeight="1">
      <c r="A13" s="195" t="s">
        <v>95</v>
      </c>
      <c r="B13" s="196" t="s">
        <v>298</v>
      </c>
      <c r="C13" s="196" t="s">
        <v>299</v>
      </c>
      <c r="D13" s="197">
        <v>21</v>
      </c>
      <c r="E13" s="197" t="s">
        <v>82</v>
      </c>
      <c r="F13" s="199">
        <v>7</v>
      </c>
      <c r="G13" s="197">
        <v>17</v>
      </c>
      <c r="H13" s="197" t="s">
        <v>82</v>
      </c>
      <c r="I13" s="199">
        <v>21</v>
      </c>
      <c r="J13" s="197">
        <v>21</v>
      </c>
      <c r="K13" s="197" t="s">
        <v>82</v>
      </c>
      <c r="L13" s="199">
        <v>18</v>
      </c>
      <c r="M13" s="200">
        <f t="shared" si="0"/>
        <v>59</v>
      </c>
      <c r="N13" s="201">
        <f t="shared" si="1"/>
        <v>46</v>
      </c>
      <c r="O13" s="202">
        <f t="shared" si="2"/>
        <v>2</v>
      </c>
      <c r="P13" s="199">
        <f t="shared" si="3"/>
        <v>1</v>
      </c>
      <c r="Q13" s="202">
        <f t="shared" si="4"/>
        <v>1</v>
      </c>
      <c r="R13" s="199">
        <f t="shared" si="5"/>
        <v>0</v>
      </c>
      <c r="S13" s="203" t="str">
        <f>C4</f>
        <v>TJ Sokol Křemže "B"</v>
      </c>
    </row>
    <row r="14" spans="1:19" ht="30" customHeight="1">
      <c r="A14" s="195" t="s">
        <v>98</v>
      </c>
      <c r="B14" s="196" t="s">
        <v>300</v>
      </c>
      <c r="C14" s="196" t="s">
        <v>301</v>
      </c>
      <c r="D14" s="197">
        <v>21</v>
      </c>
      <c r="E14" s="197" t="s">
        <v>82</v>
      </c>
      <c r="F14" s="199">
        <v>13</v>
      </c>
      <c r="G14" s="197">
        <v>21</v>
      </c>
      <c r="H14" s="197" t="s">
        <v>82</v>
      </c>
      <c r="I14" s="199">
        <v>17</v>
      </c>
      <c r="J14" s="197"/>
      <c r="K14" s="197" t="s">
        <v>82</v>
      </c>
      <c r="L14" s="199"/>
      <c r="M14" s="200">
        <f t="shared" si="0"/>
        <v>42</v>
      </c>
      <c r="N14" s="201">
        <f t="shared" si="1"/>
        <v>30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SK Badminton Tábor</v>
      </c>
    </row>
    <row r="15" spans="1:19" ht="30" customHeight="1">
      <c r="A15" s="195" t="s">
        <v>101</v>
      </c>
      <c r="B15" s="196" t="s">
        <v>302</v>
      </c>
      <c r="C15" s="196" t="s">
        <v>303</v>
      </c>
      <c r="D15" s="197">
        <v>21</v>
      </c>
      <c r="E15" s="197" t="s">
        <v>82</v>
      </c>
      <c r="F15" s="199">
        <v>9</v>
      </c>
      <c r="G15" s="197">
        <v>21</v>
      </c>
      <c r="H15" s="197" t="s">
        <v>82</v>
      </c>
      <c r="I15" s="199">
        <v>6</v>
      </c>
      <c r="J15" s="197"/>
      <c r="K15" s="197" t="s">
        <v>82</v>
      </c>
      <c r="L15" s="199"/>
      <c r="M15" s="200">
        <f t="shared" si="0"/>
        <v>42</v>
      </c>
      <c r="N15" s="201">
        <f t="shared" si="1"/>
        <v>15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Sokol Křemže "B"</v>
      </c>
    </row>
    <row r="16" spans="1:19" ht="34.5" customHeight="1">
      <c r="A16" s="204" t="s">
        <v>104</v>
      </c>
      <c r="B16" s="205" t="str">
        <f>IF(Q16+R16=0,C45,IF(Q16=R16,C44,IF(Q16&gt;R16,C3,C4)))</f>
        <v>SK Badminton Tábor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310</v>
      </c>
      <c r="N16" s="210">
        <f t="shared" si="6"/>
        <v>260</v>
      </c>
      <c r="O16" s="209">
        <f t="shared" si="6"/>
        <v>12</v>
      </c>
      <c r="P16" s="211">
        <f t="shared" si="6"/>
        <v>5</v>
      </c>
      <c r="Q16" s="209">
        <f t="shared" si="6"/>
        <v>6</v>
      </c>
      <c r="R16" s="210">
        <f t="shared" si="6"/>
        <v>2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1</v>
      </c>
      <c r="E40" s="219"/>
      <c r="F40" s="219">
        <f t="shared" si="8"/>
        <v>0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95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1</v>
      </c>
      <c r="K41" s="219"/>
      <c r="L41" s="219">
        <f t="shared" si="12"/>
        <v>0</v>
      </c>
    </row>
    <row r="42" spans="3:12" ht="12.75" hidden="1">
      <c r="C42" s="135" t="s">
        <v>98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101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304</v>
      </c>
    </row>
    <row r="3" spans="1:19" ht="19.5" customHeight="1">
      <c r="A3" s="172" t="s">
        <v>67</v>
      </c>
      <c r="B3" s="173"/>
      <c r="C3" s="174" t="str">
        <f>'[1]Los'!B16</f>
        <v>TJ ČZ Strakonice "A"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'[1]Los'!C16</f>
        <v>TJ Sokol Křemže "B"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75</v>
      </c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270</v>
      </c>
      <c r="C8" s="196" t="s">
        <v>305</v>
      </c>
      <c r="D8" s="197">
        <v>21</v>
      </c>
      <c r="E8" s="198" t="s">
        <v>82</v>
      </c>
      <c r="F8" s="199">
        <v>17</v>
      </c>
      <c r="G8" s="197">
        <v>21</v>
      </c>
      <c r="H8" s="198" t="s">
        <v>82</v>
      </c>
      <c r="I8" s="199">
        <v>11</v>
      </c>
      <c r="J8" s="197"/>
      <c r="K8" s="198" t="s">
        <v>82</v>
      </c>
      <c r="L8" s="199"/>
      <c r="M8" s="200">
        <f aca="true" t="shared" si="0" ref="M8:M15">D8+G8+J8</f>
        <v>42</v>
      </c>
      <c r="N8" s="201">
        <f aca="true" t="shared" si="1" ref="N8:N15">F8+I8+L8</f>
        <v>28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ČZ Strakonice "A"</v>
      </c>
    </row>
    <row r="9" spans="1:19" ht="30" customHeight="1">
      <c r="A9" s="195" t="s">
        <v>83</v>
      </c>
      <c r="B9" s="196" t="s">
        <v>272</v>
      </c>
      <c r="C9" s="196" t="s">
        <v>291</v>
      </c>
      <c r="D9" s="197">
        <v>21</v>
      </c>
      <c r="E9" s="197" t="s">
        <v>82</v>
      </c>
      <c r="F9" s="199">
        <v>18</v>
      </c>
      <c r="G9" s="197">
        <v>21</v>
      </c>
      <c r="H9" s="197" t="s">
        <v>82</v>
      </c>
      <c r="I9" s="199">
        <v>13</v>
      </c>
      <c r="J9" s="197"/>
      <c r="K9" s="197" t="s">
        <v>82</v>
      </c>
      <c r="L9" s="199"/>
      <c r="M9" s="200">
        <f t="shared" si="0"/>
        <v>42</v>
      </c>
      <c r="N9" s="201">
        <f t="shared" si="1"/>
        <v>31</v>
      </c>
      <c r="O9" s="202">
        <f t="shared" si="2"/>
        <v>2</v>
      </c>
      <c r="P9" s="199">
        <f t="shared" si="3"/>
        <v>0</v>
      </c>
      <c r="Q9" s="202">
        <f t="shared" si="4"/>
        <v>1</v>
      </c>
      <c r="R9" s="199">
        <f t="shared" si="5"/>
        <v>0</v>
      </c>
      <c r="S9" s="203" t="str">
        <f>C4</f>
        <v>TJ Sokol Křemže "B"</v>
      </c>
    </row>
    <row r="10" spans="1:19" ht="30" customHeight="1">
      <c r="A10" s="195" t="s">
        <v>86</v>
      </c>
      <c r="B10" s="196" t="s">
        <v>274</v>
      </c>
      <c r="C10" s="196" t="s">
        <v>293</v>
      </c>
      <c r="D10" s="197">
        <v>16</v>
      </c>
      <c r="E10" s="197" t="s">
        <v>82</v>
      </c>
      <c r="F10" s="199">
        <v>21</v>
      </c>
      <c r="G10" s="197">
        <v>22</v>
      </c>
      <c r="H10" s="197" t="s">
        <v>82</v>
      </c>
      <c r="I10" s="199">
        <v>20</v>
      </c>
      <c r="J10" s="197">
        <v>21</v>
      </c>
      <c r="K10" s="197" t="s">
        <v>82</v>
      </c>
      <c r="L10" s="199">
        <v>14</v>
      </c>
      <c r="M10" s="200">
        <f t="shared" si="0"/>
        <v>59</v>
      </c>
      <c r="N10" s="201">
        <f t="shared" si="1"/>
        <v>55</v>
      </c>
      <c r="O10" s="202">
        <f t="shared" si="2"/>
        <v>2</v>
      </c>
      <c r="P10" s="199">
        <f t="shared" si="3"/>
        <v>1</v>
      </c>
      <c r="Q10" s="202">
        <f t="shared" si="4"/>
        <v>1</v>
      </c>
      <c r="R10" s="199">
        <f t="shared" si="5"/>
        <v>0</v>
      </c>
      <c r="S10" s="203" t="str">
        <f>C3</f>
        <v>TJ ČZ Strakonice "A"</v>
      </c>
    </row>
    <row r="11" spans="1:19" ht="30" customHeight="1">
      <c r="A11" s="195" t="s">
        <v>89</v>
      </c>
      <c r="B11" s="196" t="s">
        <v>276</v>
      </c>
      <c r="C11" s="196" t="s">
        <v>295</v>
      </c>
      <c r="D11" s="197">
        <v>21</v>
      </c>
      <c r="E11" s="197" t="s">
        <v>82</v>
      </c>
      <c r="F11" s="199">
        <v>10</v>
      </c>
      <c r="G11" s="197">
        <v>21</v>
      </c>
      <c r="H11" s="197" t="s">
        <v>82</v>
      </c>
      <c r="I11" s="199">
        <v>12</v>
      </c>
      <c r="J11" s="197"/>
      <c r="K11" s="197" t="s">
        <v>82</v>
      </c>
      <c r="L11" s="199"/>
      <c r="M11" s="200">
        <f t="shared" si="0"/>
        <v>42</v>
      </c>
      <c r="N11" s="201">
        <f t="shared" si="1"/>
        <v>22</v>
      </c>
      <c r="O11" s="202">
        <f t="shared" si="2"/>
        <v>2</v>
      </c>
      <c r="P11" s="199">
        <f t="shared" si="3"/>
        <v>0</v>
      </c>
      <c r="Q11" s="202">
        <f t="shared" si="4"/>
        <v>1</v>
      </c>
      <c r="R11" s="199">
        <f t="shared" si="5"/>
        <v>0</v>
      </c>
      <c r="S11" s="203" t="str">
        <f>C4</f>
        <v>TJ Sokol Křemže "B"</v>
      </c>
    </row>
    <row r="12" spans="1:19" ht="30" customHeight="1">
      <c r="A12" s="195" t="s">
        <v>92</v>
      </c>
      <c r="B12" s="196" t="s">
        <v>278</v>
      </c>
      <c r="C12" s="196" t="s">
        <v>299</v>
      </c>
      <c r="D12" s="197">
        <v>19</v>
      </c>
      <c r="E12" s="197" t="s">
        <v>82</v>
      </c>
      <c r="F12" s="199">
        <v>21</v>
      </c>
      <c r="G12" s="197">
        <v>21</v>
      </c>
      <c r="H12" s="197" t="s">
        <v>82</v>
      </c>
      <c r="I12" s="199">
        <v>12</v>
      </c>
      <c r="J12" s="197">
        <v>21</v>
      </c>
      <c r="K12" s="197" t="s">
        <v>82</v>
      </c>
      <c r="L12" s="199">
        <v>17</v>
      </c>
      <c r="M12" s="200">
        <f t="shared" si="0"/>
        <v>61</v>
      </c>
      <c r="N12" s="201">
        <f t="shared" si="1"/>
        <v>50</v>
      </c>
      <c r="O12" s="202">
        <f t="shared" si="2"/>
        <v>2</v>
      </c>
      <c r="P12" s="199">
        <f t="shared" si="3"/>
        <v>1</v>
      </c>
      <c r="Q12" s="202">
        <f t="shared" si="4"/>
        <v>1</v>
      </c>
      <c r="R12" s="199">
        <f t="shared" si="5"/>
        <v>0</v>
      </c>
      <c r="S12" s="203" t="str">
        <f>C3</f>
        <v>TJ ČZ Strakonice "A"</v>
      </c>
    </row>
    <row r="13" spans="1:19" ht="30" customHeight="1">
      <c r="A13" s="195" t="s">
        <v>95</v>
      </c>
      <c r="B13" s="196" t="s">
        <v>280</v>
      </c>
      <c r="C13" s="196" t="s">
        <v>306</v>
      </c>
      <c r="D13" s="197">
        <v>21</v>
      </c>
      <c r="E13" s="197" t="s">
        <v>82</v>
      </c>
      <c r="F13" s="199">
        <v>7</v>
      </c>
      <c r="G13" s="197">
        <v>21</v>
      </c>
      <c r="H13" s="197" t="s">
        <v>82</v>
      </c>
      <c r="I13" s="199">
        <v>18</v>
      </c>
      <c r="J13" s="197"/>
      <c r="K13" s="197" t="s">
        <v>82</v>
      </c>
      <c r="L13" s="199"/>
      <c r="M13" s="200">
        <f t="shared" si="0"/>
        <v>42</v>
      </c>
      <c r="N13" s="201">
        <f t="shared" si="1"/>
        <v>25</v>
      </c>
      <c r="O13" s="202">
        <f t="shared" si="2"/>
        <v>2</v>
      </c>
      <c r="P13" s="199">
        <f t="shared" si="3"/>
        <v>0</v>
      </c>
      <c r="Q13" s="202">
        <f t="shared" si="4"/>
        <v>1</v>
      </c>
      <c r="R13" s="199">
        <f t="shared" si="5"/>
        <v>0</v>
      </c>
      <c r="S13" s="203" t="str">
        <f>C4</f>
        <v>TJ Sokol Křemže "B"</v>
      </c>
    </row>
    <row r="14" spans="1:19" ht="30" customHeight="1">
      <c r="A14" s="195" t="s">
        <v>98</v>
      </c>
      <c r="B14" s="196" t="s">
        <v>282</v>
      </c>
      <c r="C14" s="196" t="s">
        <v>307</v>
      </c>
      <c r="D14" s="197">
        <v>9</v>
      </c>
      <c r="E14" s="197" t="s">
        <v>82</v>
      </c>
      <c r="F14" s="199">
        <v>21</v>
      </c>
      <c r="G14" s="197">
        <v>10</v>
      </c>
      <c r="H14" s="197" t="s">
        <v>82</v>
      </c>
      <c r="I14" s="199">
        <v>21</v>
      </c>
      <c r="J14" s="197"/>
      <c r="K14" s="197" t="s">
        <v>82</v>
      </c>
      <c r="L14" s="199"/>
      <c r="M14" s="200">
        <f t="shared" si="0"/>
        <v>19</v>
      </c>
      <c r="N14" s="201">
        <f t="shared" si="1"/>
        <v>42</v>
      </c>
      <c r="O14" s="202">
        <f t="shared" si="2"/>
        <v>0</v>
      </c>
      <c r="P14" s="199">
        <f t="shared" si="3"/>
        <v>2</v>
      </c>
      <c r="Q14" s="202">
        <f t="shared" si="4"/>
        <v>0</v>
      </c>
      <c r="R14" s="199">
        <f t="shared" si="5"/>
        <v>1</v>
      </c>
      <c r="S14" s="203" t="str">
        <f>C3</f>
        <v>TJ ČZ Strakonice "A"</v>
      </c>
    </row>
    <row r="15" spans="1:19" ht="30" customHeight="1">
      <c r="A15" s="195" t="s">
        <v>101</v>
      </c>
      <c r="B15" s="196" t="s">
        <v>284</v>
      </c>
      <c r="C15" s="196" t="s">
        <v>303</v>
      </c>
      <c r="D15" s="197">
        <v>21</v>
      </c>
      <c r="E15" s="197" t="s">
        <v>82</v>
      </c>
      <c r="F15" s="199">
        <v>15</v>
      </c>
      <c r="G15" s="197">
        <v>21</v>
      </c>
      <c r="H15" s="197" t="s">
        <v>82</v>
      </c>
      <c r="I15" s="199">
        <v>10</v>
      </c>
      <c r="J15" s="197"/>
      <c r="K15" s="197" t="s">
        <v>82</v>
      </c>
      <c r="L15" s="199"/>
      <c r="M15" s="200">
        <f t="shared" si="0"/>
        <v>42</v>
      </c>
      <c r="N15" s="201">
        <f t="shared" si="1"/>
        <v>25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Sokol Křemže "B"</v>
      </c>
    </row>
    <row r="16" spans="1:19" ht="34.5" customHeight="1">
      <c r="A16" s="204" t="s">
        <v>104</v>
      </c>
      <c r="B16" s="205" t="str">
        <f>IF(Q16+R16=0,C45,IF(Q16=R16,C44,IF(Q16&gt;R16,C3,C4)))</f>
        <v>TJ ČZ Strakonice "A"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349</v>
      </c>
      <c r="N16" s="210">
        <f t="shared" si="6"/>
        <v>278</v>
      </c>
      <c r="O16" s="209">
        <f t="shared" si="6"/>
        <v>14</v>
      </c>
      <c r="P16" s="211">
        <f t="shared" si="6"/>
        <v>4</v>
      </c>
      <c r="Q16" s="209">
        <f t="shared" si="6"/>
        <v>7</v>
      </c>
      <c r="R16" s="210">
        <f t="shared" si="6"/>
        <v>1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1</v>
      </c>
      <c r="E37" s="219"/>
      <c r="F37" s="219">
        <f t="shared" si="8"/>
        <v>0</v>
      </c>
      <c r="G37" s="219">
        <f t="shared" si="9"/>
        <v>1</v>
      </c>
      <c r="H37" s="219"/>
      <c r="I37" s="219">
        <f t="shared" si="10"/>
        <v>0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1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1</v>
      </c>
      <c r="K40" s="219"/>
      <c r="L40" s="219">
        <f t="shared" si="12"/>
        <v>0</v>
      </c>
    </row>
    <row r="41" spans="3:12" ht="12.75" hidden="1">
      <c r="C41" s="135" t="s">
        <v>95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1</v>
      </c>
      <c r="H41" s="219"/>
      <c r="I41" s="219">
        <f t="shared" si="10"/>
        <v>0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98</v>
      </c>
      <c r="D42" s="219">
        <f t="shared" si="7"/>
        <v>0</v>
      </c>
      <c r="E42" s="219"/>
      <c r="F42" s="219">
        <f t="shared" si="8"/>
        <v>1</v>
      </c>
      <c r="G42" s="219">
        <f t="shared" si="9"/>
        <v>0</v>
      </c>
      <c r="H42" s="219"/>
      <c r="I42" s="219">
        <f t="shared" si="10"/>
        <v>1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101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308</v>
      </c>
    </row>
    <row r="3" spans="1:19" ht="19.5" customHeight="1">
      <c r="A3" s="172" t="s">
        <v>67</v>
      </c>
      <c r="B3" s="173"/>
      <c r="C3" s="174" t="str">
        <f>'[1]Los'!B17</f>
        <v>TJ Sokol Vodňany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'[1]Los'!C17</f>
        <v>SK Badminton Tábor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75</v>
      </c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269</v>
      </c>
      <c r="C8" s="196" t="s">
        <v>288</v>
      </c>
      <c r="D8" s="197">
        <v>21</v>
      </c>
      <c r="E8" s="198" t="s">
        <v>82</v>
      </c>
      <c r="F8" s="199">
        <v>14</v>
      </c>
      <c r="G8" s="197">
        <v>21</v>
      </c>
      <c r="H8" s="198" t="s">
        <v>82</v>
      </c>
      <c r="I8" s="199">
        <v>12</v>
      </c>
      <c r="J8" s="197"/>
      <c r="K8" s="198" t="s">
        <v>82</v>
      </c>
      <c r="L8" s="199"/>
      <c r="M8" s="200">
        <f aca="true" t="shared" si="0" ref="M8:M15">D8+G8+J8</f>
        <v>42</v>
      </c>
      <c r="N8" s="201">
        <f aca="true" t="shared" si="1" ref="N8:N15">F8+I8+L8</f>
        <v>26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Sokol Vodňany</v>
      </c>
    </row>
    <row r="9" spans="1:19" ht="30" customHeight="1">
      <c r="A9" s="195" t="s">
        <v>83</v>
      </c>
      <c r="B9" s="196" t="s">
        <v>271</v>
      </c>
      <c r="C9" s="196" t="s">
        <v>290</v>
      </c>
      <c r="D9" s="197">
        <v>21</v>
      </c>
      <c r="E9" s="197" t="s">
        <v>82</v>
      </c>
      <c r="F9" s="199">
        <v>10</v>
      </c>
      <c r="G9" s="197">
        <v>19</v>
      </c>
      <c r="H9" s="197" t="s">
        <v>82</v>
      </c>
      <c r="I9" s="199">
        <v>21</v>
      </c>
      <c r="J9" s="197">
        <v>21</v>
      </c>
      <c r="K9" s="197" t="s">
        <v>82</v>
      </c>
      <c r="L9" s="199">
        <v>16</v>
      </c>
      <c r="M9" s="200">
        <f t="shared" si="0"/>
        <v>61</v>
      </c>
      <c r="N9" s="201">
        <f t="shared" si="1"/>
        <v>47</v>
      </c>
      <c r="O9" s="202">
        <f t="shared" si="2"/>
        <v>2</v>
      </c>
      <c r="P9" s="199">
        <f t="shared" si="3"/>
        <v>1</v>
      </c>
      <c r="Q9" s="202">
        <f t="shared" si="4"/>
        <v>1</v>
      </c>
      <c r="R9" s="199">
        <f t="shared" si="5"/>
        <v>0</v>
      </c>
      <c r="S9" s="203" t="str">
        <f>C4</f>
        <v>SK Badminton Tábor</v>
      </c>
    </row>
    <row r="10" spans="1:19" ht="30" customHeight="1">
      <c r="A10" s="195" t="s">
        <v>86</v>
      </c>
      <c r="B10" s="196" t="s">
        <v>273</v>
      </c>
      <c r="C10" s="196" t="s">
        <v>292</v>
      </c>
      <c r="D10" s="197">
        <v>21</v>
      </c>
      <c r="E10" s="197" t="s">
        <v>82</v>
      </c>
      <c r="F10" s="199">
        <v>0</v>
      </c>
      <c r="G10" s="197">
        <v>21</v>
      </c>
      <c r="H10" s="197" t="s">
        <v>82</v>
      </c>
      <c r="I10" s="199">
        <v>0</v>
      </c>
      <c r="J10" s="197"/>
      <c r="K10" s="197" t="s">
        <v>82</v>
      </c>
      <c r="L10" s="199"/>
      <c r="M10" s="200">
        <f t="shared" si="0"/>
        <v>42</v>
      </c>
      <c r="N10" s="201">
        <f t="shared" si="1"/>
        <v>0</v>
      </c>
      <c r="O10" s="202">
        <f t="shared" si="2"/>
        <v>2</v>
      </c>
      <c r="P10" s="199">
        <f t="shared" si="3"/>
        <v>0</v>
      </c>
      <c r="Q10" s="202">
        <f t="shared" si="4"/>
        <v>1</v>
      </c>
      <c r="R10" s="199">
        <f t="shared" si="5"/>
        <v>0</v>
      </c>
      <c r="S10" s="203" t="str">
        <f>C3</f>
        <v>TJ Sokol Vodňany</v>
      </c>
    </row>
    <row r="11" spans="1:19" ht="30" customHeight="1">
      <c r="A11" s="195" t="s">
        <v>89</v>
      </c>
      <c r="B11" s="196" t="s">
        <v>275</v>
      </c>
      <c r="C11" s="196" t="s">
        <v>294</v>
      </c>
      <c r="D11" s="197">
        <v>19</v>
      </c>
      <c r="E11" s="197" t="s">
        <v>82</v>
      </c>
      <c r="F11" s="199">
        <v>21</v>
      </c>
      <c r="G11" s="197">
        <v>19</v>
      </c>
      <c r="H11" s="197" t="s">
        <v>82</v>
      </c>
      <c r="I11" s="199">
        <v>21</v>
      </c>
      <c r="J11" s="197"/>
      <c r="K11" s="197" t="s">
        <v>82</v>
      </c>
      <c r="L11" s="199"/>
      <c r="M11" s="200">
        <f t="shared" si="0"/>
        <v>38</v>
      </c>
      <c r="N11" s="201">
        <f t="shared" si="1"/>
        <v>42</v>
      </c>
      <c r="O11" s="202">
        <f t="shared" si="2"/>
        <v>0</v>
      </c>
      <c r="P11" s="199">
        <f t="shared" si="3"/>
        <v>2</v>
      </c>
      <c r="Q11" s="202">
        <f t="shared" si="4"/>
        <v>0</v>
      </c>
      <c r="R11" s="199">
        <f t="shared" si="5"/>
        <v>1</v>
      </c>
      <c r="S11" s="203" t="str">
        <f>C4</f>
        <v>SK Badminton Tábor</v>
      </c>
    </row>
    <row r="12" spans="1:19" ht="30" customHeight="1">
      <c r="A12" s="195" t="s">
        <v>92</v>
      </c>
      <c r="B12" s="196" t="s">
        <v>277</v>
      </c>
      <c r="C12" s="196" t="s">
        <v>309</v>
      </c>
      <c r="D12" s="197">
        <v>14</v>
      </c>
      <c r="E12" s="197" t="s">
        <v>82</v>
      </c>
      <c r="F12" s="199">
        <v>21</v>
      </c>
      <c r="G12" s="197">
        <v>22</v>
      </c>
      <c r="H12" s="197" t="s">
        <v>82</v>
      </c>
      <c r="I12" s="199">
        <v>20</v>
      </c>
      <c r="J12" s="197">
        <v>14</v>
      </c>
      <c r="K12" s="197" t="s">
        <v>82</v>
      </c>
      <c r="L12" s="199">
        <v>21</v>
      </c>
      <c r="M12" s="200">
        <f t="shared" si="0"/>
        <v>50</v>
      </c>
      <c r="N12" s="201">
        <f t="shared" si="1"/>
        <v>62</v>
      </c>
      <c r="O12" s="202">
        <f t="shared" si="2"/>
        <v>1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TJ Sokol Vodňany</v>
      </c>
    </row>
    <row r="13" spans="1:19" ht="30" customHeight="1">
      <c r="A13" s="195" t="s">
        <v>95</v>
      </c>
      <c r="B13" s="196" t="s">
        <v>279</v>
      </c>
      <c r="C13" s="196" t="s">
        <v>298</v>
      </c>
      <c r="D13" s="197">
        <v>12</v>
      </c>
      <c r="E13" s="197" t="s">
        <v>82</v>
      </c>
      <c r="F13" s="199">
        <v>21</v>
      </c>
      <c r="G13" s="197">
        <v>8</v>
      </c>
      <c r="H13" s="197" t="s">
        <v>82</v>
      </c>
      <c r="I13" s="199">
        <v>21</v>
      </c>
      <c r="J13" s="197"/>
      <c r="K13" s="197" t="s">
        <v>82</v>
      </c>
      <c r="L13" s="199"/>
      <c r="M13" s="200">
        <f t="shared" si="0"/>
        <v>20</v>
      </c>
      <c r="N13" s="201">
        <f t="shared" si="1"/>
        <v>42</v>
      </c>
      <c r="O13" s="202">
        <f t="shared" si="2"/>
        <v>0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SK Badminton Tábor</v>
      </c>
    </row>
    <row r="14" spans="1:21" ht="30" customHeight="1">
      <c r="A14" s="195" t="s">
        <v>98</v>
      </c>
      <c r="B14" s="196" t="s">
        <v>281</v>
      </c>
      <c r="C14" s="196" t="s">
        <v>300</v>
      </c>
      <c r="D14" s="197">
        <v>21</v>
      </c>
      <c r="E14" s="197" t="s">
        <v>82</v>
      </c>
      <c r="F14" s="199">
        <v>11</v>
      </c>
      <c r="G14" s="197">
        <v>20</v>
      </c>
      <c r="H14" s="197" t="s">
        <v>82</v>
      </c>
      <c r="I14" s="199">
        <v>22</v>
      </c>
      <c r="J14" s="197">
        <v>13</v>
      </c>
      <c r="K14" s="197" t="s">
        <v>82</v>
      </c>
      <c r="L14" s="199">
        <v>21</v>
      </c>
      <c r="M14" s="200">
        <f t="shared" si="0"/>
        <v>54</v>
      </c>
      <c r="N14" s="201">
        <f t="shared" si="1"/>
        <v>54</v>
      </c>
      <c r="O14" s="202">
        <f t="shared" si="2"/>
        <v>1</v>
      </c>
      <c r="P14" s="199">
        <f t="shared" si="3"/>
        <v>2</v>
      </c>
      <c r="Q14" s="202">
        <f t="shared" si="4"/>
        <v>0</v>
      </c>
      <c r="R14" s="199">
        <f t="shared" si="5"/>
        <v>1</v>
      </c>
      <c r="S14" s="203" t="str">
        <f>C3</f>
        <v>TJ Sokol Vodňany</v>
      </c>
      <c r="U14" s="135" t="s">
        <v>310</v>
      </c>
    </row>
    <row r="15" spans="1:19" ht="30" customHeight="1">
      <c r="A15" s="195" t="s">
        <v>101</v>
      </c>
      <c r="B15" s="196" t="s">
        <v>283</v>
      </c>
      <c r="C15" s="196" t="s">
        <v>302</v>
      </c>
      <c r="D15" s="197">
        <v>18</v>
      </c>
      <c r="E15" s="197" t="s">
        <v>82</v>
      </c>
      <c r="F15" s="199">
        <v>21</v>
      </c>
      <c r="G15" s="197">
        <v>16</v>
      </c>
      <c r="H15" s="197" t="s">
        <v>82</v>
      </c>
      <c r="I15" s="199">
        <v>21</v>
      </c>
      <c r="J15" s="197"/>
      <c r="K15" s="197" t="s">
        <v>82</v>
      </c>
      <c r="L15" s="199"/>
      <c r="M15" s="200">
        <f t="shared" si="0"/>
        <v>34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SK Badminton Tábor</v>
      </c>
    </row>
    <row r="16" spans="1:19" ht="34.5" customHeight="1">
      <c r="A16" s="204" t="s">
        <v>104</v>
      </c>
      <c r="B16" s="205" t="str">
        <f>IF(Q16+R16=0,C45,IF(Q16=R16,C44,IF(Q16&gt;R16,C3,C4)))</f>
        <v>SK Badminton Tábor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341</v>
      </c>
      <c r="N16" s="210">
        <f t="shared" si="6"/>
        <v>315</v>
      </c>
      <c r="O16" s="209">
        <f t="shared" si="6"/>
        <v>8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1</v>
      </c>
      <c r="E37" s="219"/>
      <c r="F37" s="219">
        <f t="shared" si="8"/>
        <v>0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1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1</v>
      </c>
      <c r="E38" s="219"/>
      <c r="F38" s="219">
        <f t="shared" si="8"/>
        <v>0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1</v>
      </c>
    </row>
    <row r="41" spans="3:12" ht="12.75" hidden="1">
      <c r="C41" s="135" t="s">
        <v>95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98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0</v>
      </c>
      <c r="H42" s="219"/>
      <c r="I42" s="219">
        <f t="shared" si="10"/>
        <v>1</v>
      </c>
      <c r="J42" s="219">
        <f t="shared" si="11"/>
        <v>0</v>
      </c>
      <c r="K42" s="219"/>
      <c r="L42" s="219">
        <f t="shared" si="12"/>
        <v>1</v>
      </c>
    </row>
    <row r="43" spans="3:12" ht="12.75" hidden="1">
      <c r="C43" s="135" t="s">
        <v>101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.78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311</v>
      </c>
    </row>
    <row r="3" spans="1:19" ht="19.5" customHeight="1">
      <c r="A3" s="172" t="s">
        <v>67</v>
      </c>
      <c r="B3" s="173"/>
      <c r="C3" s="174" t="str">
        <f>'[1]Los'!B21</f>
        <v>SK Badminton Tábor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'[1]Los'!C21</f>
        <v>TJ ČZ Strakonice "A"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83"/>
      <c r="S5" s="220"/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288</v>
      </c>
      <c r="C8" s="196" t="s">
        <v>312</v>
      </c>
      <c r="D8" s="197">
        <v>12</v>
      </c>
      <c r="E8" s="198" t="s">
        <v>82</v>
      </c>
      <c r="F8" s="199">
        <v>21</v>
      </c>
      <c r="G8" s="197">
        <v>12</v>
      </c>
      <c r="H8" s="198" t="s">
        <v>82</v>
      </c>
      <c r="I8" s="199">
        <v>21</v>
      </c>
      <c r="J8" s="197"/>
      <c r="K8" s="198" t="s">
        <v>82</v>
      </c>
      <c r="L8" s="199"/>
      <c r="M8" s="200">
        <f aca="true" t="shared" si="0" ref="M8:M15">D8+G8+J8</f>
        <v>24</v>
      </c>
      <c r="N8" s="201">
        <f aca="true" t="shared" si="1" ref="N8:N15">F8+I8+L8</f>
        <v>42</v>
      </c>
      <c r="O8" s="202">
        <f aca="true" t="shared" si="2" ref="O8:O15">D36+G36+J36</f>
        <v>0</v>
      </c>
      <c r="P8" s="199">
        <f aca="true" t="shared" si="3" ref="P8:P15">F36+I36+L36</f>
        <v>2</v>
      </c>
      <c r="Q8" s="202">
        <f aca="true" t="shared" si="4" ref="Q8:Q15">IF(O8&gt;P8,1,0)</f>
        <v>0</v>
      </c>
      <c r="R8" s="199">
        <f aca="true" t="shared" si="5" ref="R8:R15">IF(P8&gt;O8,1,0)</f>
        <v>1</v>
      </c>
      <c r="S8" s="203" t="str">
        <f>C3</f>
        <v>SK Badminton Tábor</v>
      </c>
    </row>
    <row r="9" spans="1:19" ht="30" customHeight="1">
      <c r="A9" s="195" t="s">
        <v>83</v>
      </c>
      <c r="B9" s="196" t="s">
        <v>290</v>
      </c>
      <c r="C9" s="196" t="s">
        <v>272</v>
      </c>
      <c r="D9" s="197">
        <v>10</v>
      </c>
      <c r="E9" s="197" t="s">
        <v>82</v>
      </c>
      <c r="F9" s="199">
        <v>21</v>
      </c>
      <c r="G9" s="197">
        <v>14</v>
      </c>
      <c r="H9" s="197" t="s">
        <v>82</v>
      </c>
      <c r="I9" s="199">
        <v>21</v>
      </c>
      <c r="J9" s="197"/>
      <c r="K9" s="197" t="s">
        <v>82</v>
      </c>
      <c r="L9" s="199"/>
      <c r="M9" s="200">
        <f t="shared" si="0"/>
        <v>24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ČZ Strakonice "A"</v>
      </c>
    </row>
    <row r="10" spans="1:19" ht="30" customHeight="1">
      <c r="A10" s="195" t="s">
        <v>86</v>
      </c>
      <c r="B10" s="196" t="s">
        <v>292</v>
      </c>
      <c r="C10" s="196" t="s">
        <v>274</v>
      </c>
      <c r="D10" s="197">
        <v>0</v>
      </c>
      <c r="E10" s="197" t="s">
        <v>82</v>
      </c>
      <c r="F10" s="199">
        <v>21</v>
      </c>
      <c r="G10" s="197">
        <v>0</v>
      </c>
      <c r="H10" s="197" t="s">
        <v>82</v>
      </c>
      <c r="I10" s="199">
        <v>21</v>
      </c>
      <c r="J10" s="197"/>
      <c r="K10" s="197" t="s">
        <v>82</v>
      </c>
      <c r="L10" s="199"/>
      <c r="M10" s="200">
        <f t="shared" si="0"/>
        <v>0</v>
      </c>
      <c r="N10" s="201">
        <f t="shared" si="1"/>
        <v>42</v>
      </c>
      <c r="O10" s="202">
        <f t="shared" si="2"/>
        <v>0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SK Badminton Tábor</v>
      </c>
    </row>
    <row r="11" spans="1:19" ht="30" customHeight="1">
      <c r="A11" s="195" t="s">
        <v>89</v>
      </c>
      <c r="B11" s="196" t="s">
        <v>294</v>
      </c>
      <c r="C11" s="196" t="s">
        <v>276</v>
      </c>
      <c r="D11" s="197">
        <v>21</v>
      </c>
      <c r="E11" s="197" t="s">
        <v>82</v>
      </c>
      <c r="F11" s="199">
        <v>13</v>
      </c>
      <c r="G11" s="197">
        <v>19</v>
      </c>
      <c r="H11" s="197" t="s">
        <v>82</v>
      </c>
      <c r="I11" s="199">
        <v>21</v>
      </c>
      <c r="J11" s="197">
        <v>21</v>
      </c>
      <c r="K11" s="197" t="s">
        <v>82</v>
      </c>
      <c r="L11" s="199">
        <v>16</v>
      </c>
      <c r="M11" s="200">
        <f t="shared" si="0"/>
        <v>61</v>
      </c>
      <c r="N11" s="201">
        <f t="shared" si="1"/>
        <v>50</v>
      </c>
      <c r="O11" s="202">
        <f t="shared" si="2"/>
        <v>2</v>
      </c>
      <c r="P11" s="199">
        <f t="shared" si="3"/>
        <v>1</v>
      </c>
      <c r="Q11" s="202">
        <f t="shared" si="4"/>
        <v>1</v>
      </c>
      <c r="R11" s="199">
        <f t="shared" si="5"/>
        <v>0</v>
      </c>
      <c r="S11" s="203" t="str">
        <f>C4</f>
        <v>TJ ČZ Strakonice "A"</v>
      </c>
    </row>
    <row r="12" spans="1:19" ht="30" customHeight="1">
      <c r="A12" s="195" t="s">
        <v>92</v>
      </c>
      <c r="B12" s="196" t="s">
        <v>296</v>
      </c>
      <c r="C12" s="196" t="s">
        <v>278</v>
      </c>
      <c r="D12" s="197">
        <v>5</v>
      </c>
      <c r="E12" s="197" t="s">
        <v>82</v>
      </c>
      <c r="F12" s="199">
        <v>21</v>
      </c>
      <c r="G12" s="197">
        <v>11</v>
      </c>
      <c r="H12" s="197" t="s">
        <v>82</v>
      </c>
      <c r="I12" s="199">
        <v>21</v>
      </c>
      <c r="J12" s="197"/>
      <c r="K12" s="197" t="s">
        <v>82</v>
      </c>
      <c r="L12" s="199"/>
      <c r="M12" s="200">
        <f t="shared" si="0"/>
        <v>16</v>
      </c>
      <c r="N12" s="201">
        <f t="shared" si="1"/>
        <v>42</v>
      </c>
      <c r="O12" s="202">
        <f t="shared" si="2"/>
        <v>0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SK Badminton Tábor</v>
      </c>
    </row>
    <row r="13" spans="1:19" ht="30" customHeight="1">
      <c r="A13" s="195" t="s">
        <v>95</v>
      </c>
      <c r="B13" s="196" t="s">
        <v>298</v>
      </c>
      <c r="C13" s="196" t="s">
        <v>280</v>
      </c>
      <c r="D13" s="197">
        <v>13</v>
      </c>
      <c r="E13" s="197" t="s">
        <v>82</v>
      </c>
      <c r="F13" s="199">
        <v>21</v>
      </c>
      <c r="G13" s="197">
        <v>21</v>
      </c>
      <c r="H13" s="197" t="s">
        <v>82</v>
      </c>
      <c r="I13" s="199">
        <v>16</v>
      </c>
      <c r="J13" s="197">
        <v>21</v>
      </c>
      <c r="K13" s="197" t="s">
        <v>82</v>
      </c>
      <c r="L13" s="199">
        <v>13</v>
      </c>
      <c r="M13" s="200">
        <f t="shared" si="0"/>
        <v>55</v>
      </c>
      <c r="N13" s="201">
        <f t="shared" si="1"/>
        <v>50</v>
      </c>
      <c r="O13" s="202">
        <f t="shared" si="2"/>
        <v>2</v>
      </c>
      <c r="P13" s="199">
        <f t="shared" si="3"/>
        <v>1</v>
      </c>
      <c r="Q13" s="202">
        <f t="shared" si="4"/>
        <v>1</v>
      </c>
      <c r="R13" s="199">
        <f t="shared" si="5"/>
        <v>0</v>
      </c>
      <c r="S13" s="203" t="str">
        <f>C4</f>
        <v>TJ ČZ Strakonice "A"</v>
      </c>
    </row>
    <row r="14" spans="1:19" ht="30" customHeight="1">
      <c r="A14" s="195" t="s">
        <v>98</v>
      </c>
      <c r="B14" s="196" t="s">
        <v>300</v>
      </c>
      <c r="C14" s="196" t="s">
        <v>282</v>
      </c>
      <c r="D14" s="197">
        <v>21</v>
      </c>
      <c r="E14" s="197" t="s">
        <v>82</v>
      </c>
      <c r="F14" s="199">
        <v>8</v>
      </c>
      <c r="G14" s="197">
        <v>21</v>
      </c>
      <c r="H14" s="197" t="s">
        <v>82</v>
      </c>
      <c r="I14" s="199">
        <v>13</v>
      </c>
      <c r="J14" s="197"/>
      <c r="K14" s="197" t="s">
        <v>82</v>
      </c>
      <c r="L14" s="199"/>
      <c r="M14" s="200">
        <f t="shared" si="0"/>
        <v>42</v>
      </c>
      <c r="N14" s="201">
        <f t="shared" si="1"/>
        <v>21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SK Badminton Tábor</v>
      </c>
    </row>
    <row r="15" spans="1:19" ht="30" customHeight="1">
      <c r="A15" s="195" t="s">
        <v>101</v>
      </c>
      <c r="B15" s="196" t="s">
        <v>302</v>
      </c>
      <c r="C15" s="196" t="s">
        <v>313</v>
      </c>
      <c r="D15" s="197">
        <v>28</v>
      </c>
      <c r="E15" s="197" t="s">
        <v>82</v>
      </c>
      <c r="F15" s="199">
        <v>26</v>
      </c>
      <c r="G15" s="197">
        <v>21</v>
      </c>
      <c r="H15" s="197" t="s">
        <v>82</v>
      </c>
      <c r="I15" s="199">
        <v>7</v>
      </c>
      <c r="J15" s="197"/>
      <c r="K15" s="197" t="s">
        <v>82</v>
      </c>
      <c r="L15" s="199"/>
      <c r="M15" s="200">
        <f t="shared" si="0"/>
        <v>49</v>
      </c>
      <c r="N15" s="201">
        <f t="shared" si="1"/>
        <v>33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ČZ Strakonice "A"</v>
      </c>
    </row>
    <row r="16" spans="1:19" ht="34.5" customHeight="1">
      <c r="A16" s="204" t="s">
        <v>104</v>
      </c>
      <c r="B16" s="205" t="str">
        <f>IF(Q16+R16=0,C45,IF(Q16=R16,C44,IF(Q16&gt;R16,C3,C4)))</f>
        <v>Remíza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271</v>
      </c>
      <c r="N16" s="210">
        <f t="shared" si="6"/>
        <v>322</v>
      </c>
      <c r="O16" s="209">
        <f t="shared" si="6"/>
        <v>8</v>
      </c>
      <c r="P16" s="211">
        <f t="shared" si="6"/>
        <v>10</v>
      </c>
      <c r="Q16" s="209">
        <f t="shared" si="6"/>
        <v>4</v>
      </c>
      <c r="R16" s="210">
        <f t="shared" si="6"/>
        <v>4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0</v>
      </c>
      <c r="E36" s="219"/>
      <c r="F36" s="219">
        <f aca="true" t="shared" si="8" ref="F36:F43">IF(F8&gt;D8,1,0)</f>
        <v>1</v>
      </c>
      <c r="G36" s="219">
        <f aca="true" t="shared" si="9" ref="G36:G43">IF(G8&gt;I8,1,0)</f>
        <v>0</v>
      </c>
      <c r="H36" s="219"/>
      <c r="I36" s="219">
        <f aca="true" t="shared" si="10" ref="I36:I43">IF(I8&gt;G8,1,0)</f>
        <v>1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1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0</v>
      </c>
      <c r="H40" s="219"/>
      <c r="I40" s="219">
        <f t="shared" si="10"/>
        <v>1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95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1</v>
      </c>
      <c r="H41" s="219"/>
      <c r="I41" s="219">
        <f t="shared" si="10"/>
        <v>0</v>
      </c>
      <c r="J41" s="219">
        <f t="shared" si="11"/>
        <v>1</v>
      </c>
      <c r="K41" s="219"/>
      <c r="L41" s="219">
        <f t="shared" si="12"/>
        <v>0</v>
      </c>
    </row>
    <row r="42" spans="3:12" ht="12.75" hidden="1">
      <c r="C42" s="135" t="s">
        <v>98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101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9.5" customHeight="1">
      <c r="A2" s="168" t="s">
        <v>63</v>
      </c>
      <c r="B2" s="169"/>
      <c r="C2" s="170" t="s">
        <v>265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314</v>
      </c>
    </row>
    <row r="3" spans="1:19" ht="19.5" customHeight="1">
      <c r="A3" s="172" t="s">
        <v>67</v>
      </c>
      <c r="B3" s="173"/>
      <c r="C3" s="174" t="str">
        <f>'[1]Los'!B22</f>
        <v>TJ Sokol Křemže "B"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5" t="s">
        <v>68</v>
      </c>
      <c r="Q3" s="255"/>
      <c r="R3" s="256">
        <f>'[1]Los'!C37</f>
        <v>43407</v>
      </c>
      <c r="S3" s="256"/>
    </row>
    <row r="4" spans="1:19" ht="19.5" customHeight="1">
      <c r="A4" s="172" t="s">
        <v>70</v>
      </c>
      <c r="B4" s="177"/>
      <c r="C4" s="178" t="str">
        <f>'[1]Los'!C22</f>
        <v>TJ Sokol Vodňany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7" t="s">
        <v>71</v>
      </c>
      <c r="Q4" s="257"/>
      <c r="R4" s="258" t="str">
        <f>'[1]Los'!C42</f>
        <v>Vodňany</v>
      </c>
      <c r="S4" s="258"/>
    </row>
    <row r="5" spans="1:19" ht="19.5" customHeight="1">
      <c r="A5" s="179" t="s">
        <v>73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83"/>
      <c r="S5" s="220"/>
    </row>
    <row r="6" spans="1:19" ht="24.75" customHeight="1">
      <c r="A6" s="186"/>
      <c r="B6" s="187" t="s">
        <v>267</v>
      </c>
      <c r="C6" s="187" t="s">
        <v>268</v>
      </c>
      <c r="D6" s="251" t="s">
        <v>76</v>
      </c>
      <c r="E6" s="251"/>
      <c r="F6" s="251"/>
      <c r="G6" s="251"/>
      <c r="H6" s="251"/>
      <c r="I6" s="251"/>
      <c r="J6" s="251"/>
      <c r="K6" s="251"/>
      <c r="L6" s="251"/>
      <c r="M6" s="252" t="s">
        <v>77</v>
      </c>
      <c r="N6" s="252"/>
      <c r="O6" s="252" t="s">
        <v>78</v>
      </c>
      <c r="P6" s="252"/>
      <c r="Q6" s="252" t="s">
        <v>79</v>
      </c>
      <c r="R6" s="252"/>
      <c r="S6" s="188" t="s">
        <v>80</v>
      </c>
    </row>
    <row r="7" spans="1:19" ht="9.75" customHeight="1">
      <c r="A7" s="189"/>
      <c r="B7" s="190"/>
      <c r="C7" s="191"/>
      <c r="D7" s="253">
        <v>1</v>
      </c>
      <c r="E7" s="253"/>
      <c r="F7" s="253"/>
      <c r="G7" s="253">
        <v>2</v>
      </c>
      <c r="H7" s="253"/>
      <c r="I7" s="253"/>
      <c r="J7" s="253">
        <v>3</v>
      </c>
      <c r="K7" s="253"/>
      <c r="L7" s="253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81</v>
      </c>
      <c r="B8" s="196" t="s">
        <v>315</v>
      </c>
      <c r="C8" s="196" t="s">
        <v>269</v>
      </c>
      <c r="D8" s="197">
        <v>11</v>
      </c>
      <c r="E8" s="198" t="s">
        <v>82</v>
      </c>
      <c r="F8" s="199">
        <v>21</v>
      </c>
      <c r="G8" s="197">
        <v>12</v>
      </c>
      <c r="H8" s="198" t="s">
        <v>82</v>
      </c>
      <c r="I8" s="199">
        <v>21</v>
      </c>
      <c r="J8" s="197"/>
      <c r="K8" s="198" t="s">
        <v>82</v>
      </c>
      <c r="L8" s="199"/>
      <c r="M8" s="200">
        <f aca="true" t="shared" si="0" ref="M8:M15">D8+G8+J8</f>
        <v>23</v>
      </c>
      <c r="N8" s="201">
        <f aca="true" t="shared" si="1" ref="N8:N15">F8+I8+L8</f>
        <v>42</v>
      </c>
      <c r="O8" s="202">
        <f aca="true" t="shared" si="2" ref="O8:O15">D36+G36+J36</f>
        <v>0</v>
      </c>
      <c r="P8" s="199">
        <f aca="true" t="shared" si="3" ref="P8:P15">F36+I36+L36</f>
        <v>2</v>
      </c>
      <c r="Q8" s="202">
        <f aca="true" t="shared" si="4" ref="Q8:Q15">IF(O8&gt;P8,1,0)</f>
        <v>0</v>
      </c>
      <c r="R8" s="199">
        <f aca="true" t="shared" si="5" ref="R8:R15">IF(P8&gt;O8,1,0)</f>
        <v>1</v>
      </c>
      <c r="S8" s="203" t="str">
        <f>C3</f>
        <v>TJ Sokol Křemže "B"</v>
      </c>
    </row>
    <row r="9" spans="1:19" ht="30" customHeight="1">
      <c r="A9" s="195" t="s">
        <v>83</v>
      </c>
      <c r="B9" s="196" t="s">
        <v>291</v>
      </c>
      <c r="C9" s="196" t="s">
        <v>271</v>
      </c>
      <c r="D9" s="197">
        <v>18</v>
      </c>
      <c r="E9" s="197" t="s">
        <v>82</v>
      </c>
      <c r="F9" s="199">
        <v>21</v>
      </c>
      <c r="G9" s="197">
        <v>19</v>
      </c>
      <c r="H9" s="197" t="s">
        <v>82</v>
      </c>
      <c r="I9" s="199">
        <v>21</v>
      </c>
      <c r="J9" s="197"/>
      <c r="K9" s="197" t="s">
        <v>82</v>
      </c>
      <c r="L9" s="199"/>
      <c r="M9" s="200">
        <f t="shared" si="0"/>
        <v>37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Sokol Vodňany</v>
      </c>
    </row>
    <row r="10" spans="1:19" ht="30" customHeight="1">
      <c r="A10" s="195" t="s">
        <v>86</v>
      </c>
      <c r="B10" s="196" t="s">
        <v>316</v>
      </c>
      <c r="C10" s="196" t="s">
        <v>273</v>
      </c>
      <c r="D10" s="197">
        <v>21</v>
      </c>
      <c r="E10" s="197" t="s">
        <v>82</v>
      </c>
      <c r="F10" s="199">
        <v>18</v>
      </c>
      <c r="G10" s="197">
        <v>18</v>
      </c>
      <c r="H10" s="197" t="s">
        <v>82</v>
      </c>
      <c r="I10" s="199">
        <v>21</v>
      </c>
      <c r="J10" s="197">
        <v>21</v>
      </c>
      <c r="K10" s="197" t="s">
        <v>82</v>
      </c>
      <c r="L10" s="199">
        <v>14</v>
      </c>
      <c r="M10" s="200">
        <f t="shared" si="0"/>
        <v>60</v>
      </c>
      <c r="N10" s="201">
        <f t="shared" si="1"/>
        <v>53</v>
      </c>
      <c r="O10" s="202">
        <f t="shared" si="2"/>
        <v>2</v>
      </c>
      <c r="P10" s="199">
        <f t="shared" si="3"/>
        <v>1</v>
      </c>
      <c r="Q10" s="202">
        <f t="shared" si="4"/>
        <v>1</v>
      </c>
      <c r="R10" s="199">
        <f t="shared" si="5"/>
        <v>0</v>
      </c>
      <c r="S10" s="203" t="str">
        <f>C3</f>
        <v>TJ Sokol Křemže "B"</v>
      </c>
    </row>
    <row r="11" spans="1:19" ht="30" customHeight="1">
      <c r="A11" s="195" t="s">
        <v>89</v>
      </c>
      <c r="B11" s="196" t="s">
        <v>295</v>
      </c>
      <c r="C11" s="196" t="s">
        <v>275</v>
      </c>
      <c r="D11" s="197">
        <v>12</v>
      </c>
      <c r="E11" s="197" t="s">
        <v>82</v>
      </c>
      <c r="F11" s="199">
        <v>21</v>
      </c>
      <c r="G11" s="197">
        <v>20</v>
      </c>
      <c r="H11" s="197" t="s">
        <v>82</v>
      </c>
      <c r="I11" s="199">
        <v>22</v>
      </c>
      <c r="J11" s="197"/>
      <c r="K11" s="197" t="s">
        <v>82</v>
      </c>
      <c r="L11" s="199"/>
      <c r="M11" s="200">
        <f t="shared" si="0"/>
        <v>32</v>
      </c>
      <c r="N11" s="201">
        <f t="shared" si="1"/>
        <v>43</v>
      </c>
      <c r="O11" s="202">
        <f t="shared" si="2"/>
        <v>0</v>
      </c>
      <c r="P11" s="199">
        <f t="shared" si="3"/>
        <v>2</v>
      </c>
      <c r="Q11" s="202">
        <f t="shared" si="4"/>
        <v>0</v>
      </c>
      <c r="R11" s="199">
        <f t="shared" si="5"/>
        <v>1</v>
      </c>
      <c r="S11" s="203" t="str">
        <f>C4</f>
        <v>TJ Sokol Vodňany</v>
      </c>
    </row>
    <row r="12" spans="1:19" ht="30" customHeight="1">
      <c r="A12" s="195" t="s">
        <v>92</v>
      </c>
      <c r="B12" s="196" t="s">
        <v>317</v>
      </c>
      <c r="C12" s="196" t="s">
        <v>277</v>
      </c>
      <c r="D12" s="197">
        <v>21</v>
      </c>
      <c r="E12" s="197" t="s">
        <v>82</v>
      </c>
      <c r="F12" s="199">
        <v>15</v>
      </c>
      <c r="G12" s="197">
        <v>21</v>
      </c>
      <c r="H12" s="197" t="s">
        <v>82</v>
      </c>
      <c r="I12" s="199">
        <v>18</v>
      </c>
      <c r="J12" s="197"/>
      <c r="K12" s="197" t="s">
        <v>82</v>
      </c>
      <c r="L12" s="199"/>
      <c r="M12" s="200">
        <f t="shared" si="0"/>
        <v>42</v>
      </c>
      <c r="N12" s="201">
        <f t="shared" si="1"/>
        <v>33</v>
      </c>
      <c r="O12" s="202">
        <f t="shared" si="2"/>
        <v>2</v>
      </c>
      <c r="P12" s="199">
        <f t="shared" si="3"/>
        <v>0</v>
      </c>
      <c r="Q12" s="202">
        <f t="shared" si="4"/>
        <v>1</v>
      </c>
      <c r="R12" s="199">
        <f t="shared" si="5"/>
        <v>0</v>
      </c>
      <c r="S12" s="203" t="str">
        <f>C3</f>
        <v>TJ Sokol Křemže "B"</v>
      </c>
    </row>
    <row r="13" spans="1:19" ht="30" customHeight="1">
      <c r="A13" s="195" t="s">
        <v>95</v>
      </c>
      <c r="B13" s="196" t="s">
        <v>306</v>
      </c>
      <c r="C13" s="196" t="s">
        <v>279</v>
      </c>
      <c r="D13" s="197">
        <v>21</v>
      </c>
      <c r="E13" s="197" t="s">
        <v>82</v>
      </c>
      <c r="F13" s="199">
        <v>16</v>
      </c>
      <c r="G13" s="197">
        <v>20</v>
      </c>
      <c r="H13" s="197" t="s">
        <v>82</v>
      </c>
      <c r="I13" s="199">
        <v>22</v>
      </c>
      <c r="J13" s="197">
        <v>19</v>
      </c>
      <c r="K13" s="197" t="s">
        <v>82</v>
      </c>
      <c r="L13" s="199">
        <v>21</v>
      </c>
      <c r="M13" s="200">
        <f t="shared" si="0"/>
        <v>60</v>
      </c>
      <c r="N13" s="201">
        <f t="shared" si="1"/>
        <v>59</v>
      </c>
      <c r="O13" s="202">
        <f t="shared" si="2"/>
        <v>1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TJ Sokol Vodňany</v>
      </c>
    </row>
    <row r="14" spans="1:19" ht="30" customHeight="1">
      <c r="A14" s="195" t="s">
        <v>98</v>
      </c>
      <c r="B14" s="196" t="s">
        <v>318</v>
      </c>
      <c r="C14" s="196" t="s">
        <v>281</v>
      </c>
      <c r="D14" s="197">
        <v>21</v>
      </c>
      <c r="E14" s="197" t="s">
        <v>82</v>
      </c>
      <c r="F14" s="199">
        <v>9</v>
      </c>
      <c r="G14" s="197">
        <v>21</v>
      </c>
      <c r="H14" s="197" t="s">
        <v>82</v>
      </c>
      <c r="I14" s="199">
        <v>8</v>
      </c>
      <c r="J14" s="197"/>
      <c r="K14" s="197" t="s">
        <v>82</v>
      </c>
      <c r="L14" s="199"/>
      <c r="M14" s="200">
        <f t="shared" si="0"/>
        <v>42</v>
      </c>
      <c r="N14" s="201">
        <f t="shared" si="1"/>
        <v>17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TJ Sokol Křemže "B"</v>
      </c>
    </row>
    <row r="15" spans="1:19" ht="30" customHeight="1">
      <c r="A15" s="195" t="s">
        <v>101</v>
      </c>
      <c r="B15" s="196" t="s">
        <v>303</v>
      </c>
      <c r="C15" s="196" t="s">
        <v>283</v>
      </c>
      <c r="D15" s="197">
        <v>16</v>
      </c>
      <c r="E15" s="197" t="s">
        <v>82</v>
      </c>
      <c r="F15" s="199">
        <v>21</v>
      </c>
      <c r="G15" s="197">
        <v>7</v>
      </c>
      <c r="H15" s="197" t="s">
        <v>82</v>
      </c>
      <c r="I15" s="199">
        <v>21</v>
      </c>
      <c r="J15" s="197"/>
      <c r="K15" s="197" t="s">
        <v>82</v>
      </c>
      <c r="L15" s="199"/>
      <c r="M15" s="200">
        <f t="shared" si="0"/>
        <v>23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TJ Sokol Vodňany</v>
      </c>
    </row>
    <row r="16" spans="1:19" ht="34.5" customHeight="1">
      <c r="A16" s="204" t="s">
        <v>104</v>
      </c>
      <c r="B16" s="205" t="str">
        <f>IF(Q16+R16=0,C45,IF(Q16=R16,C44,IF(Q16&gt;R16,C3,C4)))</f>
        <v>TJ Sokol Vodňany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319</v>
      </c>
      <c r="N16" s="210">
        <f t="shared" si="6"/>
        <v>331</v>
      </c>
      <c r="O16" s="209">
        <f t="shared" si="6"/>
        <v>7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105</v>
      </c>
    </row>
    <row r="18" ht="12.75">
      <c r="A18" s="215" t="s">
        <v>106</v>
      </c>
    </row>
    <row r="20" spans="1:2" ht="19.5" customHeight="1">
      <c r="A20" s="216" t="s">
        <v>107</v>
      </c>
      <c r="B20" s="135" t="s">
        <v>285</v>
      </c>
    </row>
    <row r="21" spans="1:2" ht="19.5" customHeight="1">
      <c r="A21" s="217"/>
      <c r="B21" s="135" t="s">
        <v>285</v>
      </c>
    </row>
    <row r="23" spans="1:20" ht="12.75">
      <c r="A23" s="133" t="s">
        <v>109</v>
      </c>
      <c r="C23" s="165"/>
      <c r="D23" s="133" t="s">
        <v>110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81</v>
      </c>
      <c r="D36" s="219">
        <f aca="true" t="shared" si="7" ref="D36:D43">IF(D8&gt;F8,1,0)</f>
        <v>0</v>
      </c>
      <c r="E36" s="219"/>
      <c r="F36" s="219">
        <f aca="true" t="shared" si="8" ref="F36:F43">IF(F8&gt;D8,1,0)</f>
        <v>1</v>
      </c>
      <c r="G36" s="219">
        <f aca="true" t="shared" si="9" ref="G36:G43">IF(G8&gt;I8,1,0)</f>
        <v>0</v>
      </c>
      <c r="H36" s="219"/>
      <c r="I36" s="219">
        <f aca="true" t="shared" si="10" ref="I36:I43">IF(I8&gt;G8,1,0)</f>
        <v>1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83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86</v>
      </c>
      <c r="D38" s="219">
        <f t="shared" si="7"/>
        <v>1</v>
      </c>
      <c r="E38" s="219"/>
      <c r="F38" s="219">
        <f t="shared" si="8"/>
        <v>0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1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89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92</v>
      </c>
      <c r="D40" s="219">
        <f t="shared" si="7"/>
        <v>1</v>
      </c>
      <c r="E40" s="219"/>
      <c r="F40" s="219">
        <f t="shared" si="8"/>
        <v>0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95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1</v>
      </c>
    </row>
    <row r="42" spans="3:12" ht="12.75" hidden="1">
      <c r="C42" s="135" t="s">
        <v>98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101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286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4">
      <selection activeCell="S6" sqref="S6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319</v>
      </c>
      <c r="T4" s="250"/>
    </row>
    <row r="5" spans="2:20" ht="19.5" customHeight="1">
      <c r="B5" s="69" t="s">
        <v>70</v>
      </c>
      <c r="C5" s="138"/>
      <c r="D5" s="239" t="s">
        <v>27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166" t="s">
        <v>72</v>
      </c>
      <c r="T5" s="167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14</v>
      </c>
      <c r="T6" s="142" t="s">
        <v>75</v>
      </c>
    </row>
    <row r="7" spans="2:20" ht="24.75" customHeight="1">
      <c r="B7" s="78"/>
      <c r="C7" s="79" t="str">
        <f>D4</f>
        <v>SK Jupiter A</v>
      </c>
      <c r="D7" s="79" t="str">
        <f>D5</f>
        <v>SK Jupiter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198</v>
      </c>
      <c r="D9" s="88" t="s">
        <v>320</v>
      </c>
      <c r="E9" s="90">
        <v>17</v>
      </c>
      <c r="F9" s="91" t="s">
        <v>82</v>
      </c>
      <c r="G9" s="92">
        <v>21</v>
      </c>
      <c r="H9" s="90">
        <v>21</v>
      </c>
      <c r="I9" s="91" t="s">
        <v>82</v>
      </c>
      <c r="J9" s="92">
        <v>15</v>
      </c>
      <c r="K9" s="90">
        <v>21</v>
      </c>
      <c r="L9" s="91" t="s">
        <v>82</v>
      </c>
      <c r="M9" s="92">
        <v>15</v>
      </c>
      <c r="N9" s="147">
        <f aca="true" t="shared" si="0" ref="N9:N17">E9+H9+K9</f>
        <v>59</v>
      </c>
      <c r="O9" s="94">
        <f aca="true" t="shared" si="1" ref="O9:O17">G9+J9+M9</f>
        <v>51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321</v>
      </c>
      <c r="D10" s="88" t="s">
        <v>189</v>
      </c>
      <c r="E10" s="90">
        <v>18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9</v>
      </c>
      <c r="K10" s="90">
        <v>21</v>
      </c>
      <c r="L10" s="96" t="s">
        <v>82</v>
      </c>
      <c r="M10" s="92">
        <v>11</v>
      </c>
      <c r="N10" s="147">
        <f t="shared" si="0"/>
        <v>60</v>
      </c>
      <c r="O10" s="94">
        <f t="shared" si="1"/>
        <v>41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86</v>
      </c>
      <c r="C11" s="88" t="s">
        <v>147</v>
      </c>
      <c r="D11" s="88" t="s">
        <v>322</v>
      </c>
      <c r="E11" s="90">
        <v>21</v>
      </c>
      <c r="F11" s="96" t="s">
        <v>82</v>
      </c>
      <c r="G11" s="92">
        <v>18</v>
      </c>
      <c r="H11" s="90">
        <v>21</v>
      </c>
      <c r="I11" s="96" t="s">
        <v>82</v>
      </c>
      <c r="J11" s="92">
        <v>18</v>
      </c>
      <c r="K11" s="90"/>
      <c r="L11" s="96" t="s">
        <v>82</v>
      </c>
      <c r="M11" s="92"/>
      <c r="N11" s="147">
        <f t="shared" si="0"/>
        <v>42</v>
      </c>
      <c r="O11" s="94">
        <f t="shared" si="1"/>
        <v>36</v>
      </c>
      <c r="P11" s="148">
        <f t="shared" si="2"/>
        <v>2</v>
      </c>
      <c r="Q11" s="96">
        <f t="shared" si="3"/>
        <v>0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323</v>
      </c>
      <c r="D12" s="88" t="s">
        <v>324</v>
      </c>
      <c r="E12" s="90">
        <v>21</v>
      </c>
      <c r="F12" s="96" t="s">
        <v>82</v>
      </c>
      <c r="G12" s="92">
        <v>15</v>
      </c>
      <c r="H12" s="90">
        <v>21</v>
      </c>
      <c r="I12" s="96" t="s">
        <v>82</v>
      </c>
      <c r="J12" s="92">
        <v>9</v>
      </c>
      <c r="K12" s="90"/>
      <c r="L12" s="96" t="s">
        <v>82</v>
      </c>
      <c r="M12" s="92"/>
      <c r="N12" s="147">
        <f t="shared" si="0"/>
        <v>42</v>
      </c>
      <c r="O12" s="94">
        <f t="shared" si="1"/>
        <v>24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92</v>
      </c>
      <c r="C13" s="88" t="s">
        <v>157</v>
      </c>
      <c r="D13" s="88" t="s">
        <v>93</v>
      </c>
      <c r="E13" s="90">
        <v>9</v>
      </c>
      <c r="F13" s="96" t="s">
        <v>82</v>
      </c>
      <c r="G13" s="92">
        <v>21</v>
      </c>
      <c r="H13" s="90">
        <v>21</v>
      </c>
      <c r="I13" s="96" t="s">
        <v>82</v>
      </c>
      <c r="J13" s="92">
        <v>15</v>
      </c>
      <c r="K13" s="90">
        <v>21</v>
      </c>
      <c r="L13" s="96" t="s">
        <v>82</v>
      </c>
      <c r="M13" s="92">
        <v>11</v>
      </c>
      <c r="N13" s="147">
        <f t="shared" si="0"/>
        <v>51</v>
      </c>
      <c r="O13" s="94">
        <f t="shared" si="1"/>
        <v>47</v>
      </c>
      <c r="P13" s="148">
        <f t="shared" si="2"/>
        <v>2</v>
      </c>
      <c r="Q13" s="96">
        <f t="shared" si="3"/>
        <v>1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205</v>
      </c>
      <c r="D14" s="88" t="s">
        <v>96</v>
      </c>
      <c r="E14" s="90">
        <v>21</v>
      </c>
      <c r="F14" s="96" t="s">
        <v>82</v>
      </c>
      <c r="G14" s="92">
        <v>11</v>
      </c>
      <c r="H14" s="90">
        <v>21</v>
      </c>
      <c r="I14" s="96" t="s">
        <v>82</v>
      </c>
      <c r="J14" s="92">
        <v>19</v>
      </c>
      <c r="K14" s="90"/>
      <c r="L14" s="96" t="s">
        <v>82</v>
      </c>
      <c r="M14" s="92"/>
      <c r="N14" s="147">
        <f t="shared" si="0"/>
        <v>42</v>
      </c>
      <c r="O14" s="94">
        <f t="shared" si="1"/>
        <v>30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98</v>
      </c>
      <c r="C15" s="88" t="s">
        <v>207</v>
      </c>
      <c r="D15" s="88" t="s">
        <v>224</v>
      </c>
      <c r="E15" s="90">
        <v>21</v>
      </c>
      <c r="F15" s="96" t="s">
        <v>82</v>
      </c>
      <c r="G15" s="92">
        <v>16</v>
      </c>
      <c r="H15" s="90">
        <v>21</v>
      </c>
      <c r="I15" s="96" t="s">
        <v>82</v>
      </c>
      <c r="J15" s="92">
        <v>8</v>
      </c>
      <c r="K15" s="90"/>
      <c r="L15" s="96" t="s">
        <v>82</v>
      </c>
      <c r="M15" s="92"/>
      <c r="N15" s="147">
        <f t="shared" si="0"/>
        <v>42</v>
      </c>
      <c r="O15" s="94">
        <f t="shared" si="1"/>
        <v>24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209</v>
      </c>
      <c r="D16" s="88" t="s">
        <v>190</v>
      </c>
      <c r="E16" s="90">
        <v>21</v>
      </c>
      <c r="F16" s="96" t="s">
        <v>82</v>
      </c>
      <c r="G16" s="92">
        <v>18</v>
      </c>
      <c r="H16" s="90">
        <v>21</v>
      </c>
      <c r="I16" s="96" t="s">
        <v>82</v>
      </c>
      <c r="J16" s="92">
        <v>15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33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SK Jupiter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380</v>
      </c>
      <c r="O18" s="115">
        <f t="shared" si="6"/>
        <v>286</v>
      </c>
      <c r="P18" s="157">
        <f t="shared" si="6"/>
        <v>16</v>
      </c>
      <c r="Q18" s="158">
        <f t="shared" si="6"/>
        <v>3</v>
      </c>
      <c r="R18" s="157">
        <f t="shared" si="6"/>
        <v>8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R7:S7"/>
    <mergeCell ref="B2:T2"/>
    <mergeCell ref="D3:P3"/>
    <mergeCell ref="Q3:R3"/>
    <mergeCell ref="S3:T3"/>
    <mergeCell ref="D4:P4"/>
    <mergeCell ref="Q4:R4"/>
    <mergeCell ref="S4:T4"/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225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319</v>
      </c>
      <c r="T4" s="250"/>
    </row>
    <row r="5" spans="2:20" ht="19.5" customHeight="1">
      <c r="B5" s="69" t="s">
        <v>70</v>
      </c>
      <c r="C5" s="138"/>
      <c r="D5" s="239" t="s">
        <v>31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226</v>
      </c>
      <c r="T5" s="245"/>
    </row>
    <row r="6" spans="2:20" ht="19.5" customHeight="1">
      <c r="B6" s="72" t="s">
        <v>73</v>
      </c>
      <c r="C6" s="73"/>
      <c r="D6" s="232" t="s">
        <v>325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14</v>
      </c>
      <c r="T6" s="142" t="s">
        <v>75</v>
      </c>
    </row>
    <row r="7" spans="2:20" ht="24.75" customHeight="1">
      <c r="B7" s="78"/>
      <c r="C7" s="79" t="str">
        <f>D4</f>
        <v>TJ Keramika Chlumčany A</v>
      </c>
      <c r="D7" s="79" t="str">
        <f>D5</f>
        <v>ZÚ Badminton Klatovy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326</v>
      </c>
      <c r="D9" s="89" t="s">
        <v>327</v>
      </c>
      <c r="E9" s="90">
        <v>21</v>
      </c>
      <c r="F9" s="91" t="s">
        <v>82</v>
      </c>
      <c r="G9" s="92">
        <v>4</v>
      </c>
      <c r="H9" s="90">
        <v>21</v>
      </c>
      <c r="I9" s="91" t="s">
        <v>82</v>
      </c>
      <c r="J9" s="92">
        <v>10</v>
      </c>
      <c r="K9" s="90"/>
      <c r="L9" s="91" t="s">
        <v>82</v>
      </c>
      <c r="M9" s="92"/>
      <c r="N9" s="147">
        <f aca="true" t="shared" si="0" ref="N9:N17">E9+H9+K9</f>
        <v>42</v>
      </c>
      <c r="O9" s="94">
        <f aca="true" t="shared" si="1" ref="O9:O17">G9+J9+M9</f>
        <v>14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328</v>
      </c>
      <c r="D10" s="88" t="s">
        <v>329</v>
      </c>
      <c r="E10" s="90">
        <v>20</v>
      </c>
      <c r="F10" s="96" t="s">
        <v>82</v>
      </c>
      <c r="G10" s="92">
        <v>22</v>
      </c>
      <c r="H10" s="90">
        <v>21</v>
      </c>
      <c r="I10" s="96" t="s">
        <v>82</v>
      </c>
      <c r="J10" s="92">
        <v>15</v>
      </c>
      <c r="K10" s="90">
        <v>22</v>
      </c>
      <c r="L10" s="96" t="s">
        <v>82</v>
      </c>
      <c r="M10" s="92">
        <v>20</v>
      </c>
      <c r="N10" s="147">
        <f t="shared" si="0"/>
        <v>63</v>
      </c>
      <c r="O10" s="94">
        <f t="shared" si="1"/>
        <v>57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86</v>
      </c>
      <c r="C11" s="88" t="s">
        <v>232</v>
      </c>
      <c r="D11" s="88" t="s">
        <v>330</v>
      </c>
      <c r="E11" s="90">
        <v>21</v>
      </c>
      <c r="F11" s="96" t="s">
        <v>82</v>
      </c>
      <c r="G11" s="92">
        <v>3</v>
      </c>
      <c r="H11" s="90">
        <v>21</v>
      </c>
      <c r="I11" s="96" t="s">
        <v>82</v>
      </c>
      <c r="J11" s="92">
        <v>10</v>
      </c>
      <c r="K11" s="90"/>
      <c r="L11" s="96" t="s">
        <v>82</v>
      </c>
      <c r="M11" s="92"/>
      <c r="N11" s="147">
        <f t="shared" si="0"/>
        <v>42</v>
      </c>
      <c r="O11" s="94">
        <f t="shared" si="1"/>
        <v>13</v>
      </c>
      <c r="P11" s="148">
        <f t="shared" si="2"/>
        <v>2</v>
      </c>
      <c r="Q11" s="96">
        <f t="shared" si="3"/>
        <v>0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331</v>
      </c>
      <c r="D12" s="88" t="s">
        <v>332</v>
      </c>
      <c r="E12" s="90">
        <v>21</v>
      </c>
      <c r="F12" s="96" t="s">
        <v>82</v>
      </c>
      <c r="G12" s="92">
        <v>15</v>
      </c>
      <c r="H12" s="90">
        <v>21</v>
      </c>
      <c r="I12" s="96" t="s">
        <v>82</v>
      </c>
      <c r="J12" s="92">
        <v>19</v>
      </c>
      <c r="K12" s="90"/>
      <c r="L12" s="96" t="s">
        <v>82</v>
      </c>
      <c r="M12" s="92"/>
      <c r="N12" s="147">
        <f t="shared" si="0"/>
        <v>42</v>
      </c>
      <c r="O12" s="94">
        <f t="shared" si="1"/>
        <v>34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92</v>
      </c>
      <c r="C13" s="88" t="s">
        <v>236</v>
      </c>
      <c r="D13" s="88" t="s">
        <v>333</v>
      </c>
      <c r="E13" s="90">
        <v>27</v>
      </c>
      <c r="F13" s="96" t="s">
        <v>82</v>
      </c>
      <c r="G13" s="92">
        <v>29</v>
      </c>
      <c r="H13" s="90">
        <v>21</v>
      </c>
      <c r="I13" s="96" t="s">
        <v>82</v>
      </c>
      <c r="J13" s="92">
        <v>10</v>
      </c>
      <c r="K13" s="90">
        <v>21</v>
      </c>
      <c r="L13" s="96" t="s">
        <v>82</v>
      </c>
      <c r="M13" s="92">
        <v>15</v>
      </c>
      <c r="N13" s="147">
        <f t="shared" si="0"/>
        <v>69</v>
      </c>
      <c r="O13" s="94">
        <f t="shared" si="1"/>
        <v>54</v>
      </c>
      <c r="P13" s="148">
        <f t="shared" si="2"/>
        <v>2</v>
      </c>
      <c r="Q13" s="96">
        <f t="shared" si="3"/>
        <v>1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238</v>
      </c>
      <c r="D14" s="88" t="s">
        <v>334</v>
      </c>
      <c r="E14" s="90">
        <v>21</v>
      </c>
      <c r="F14" s="96" t="s">
        <v>82</v>
      </c>
      <c r="G14" s="92">
        <v>17</v>
      </c>
      <c r="H14" s="90">
        <v>19</v>
      </c>
      <c r="I14" s="96" t="s">
        <v>82</v>
      </c>
      <c r="J14" s="92">
        <v>21</v>
      </c>
      <c r="K14" s="90">
        <v>24</v>
      </c>
      <c r="L14" s="96" t="s">
        <v>82</v>
      </c>
      <c r="M14" s="92">
        <v>22</v>
      </c>
      <c r="N14" s="147">
        <f t="shared" si="0"/>
        <v>64</v>
      </c>
      <c r="O14" s="94">
        <f t="shared" si="1"/>
        <v>60</v>
      </c>
      <c r="P14" s="148">
        <f t="shared" si="2"/>
        <v>2</v>
      </c>
      <c r="Q14" s="96">
        <f t="shared" si="3"/>
        <v>1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98</v>
      </c>
      <c r="C15" s="88" t="s">
        <v>240</v>
      </c>
      <c r="D15" s="88" t="s">
        <v>335</v>
      </c>
      <c r="E15" s="90">
        <v>21</v>
      </c>
      <c r="F15" s="96" t="s">
        <v>82</v>
      </c>
      <c r="G15" s="92">
        <v>10</v>
      </c>
      <c r="H15" s="90">
        <v>21</v>
      </c>
      <c r="I15" s="96" t="s">
        <v>82</v>
      </c>
      <c r="J15" s="92">
        <v>7</v>
      </c>
      <c r="K15" s="90"/>
      <c r="L15" s="96" t="s">
        <v>82</v>
      </c>
      <c r="M15" s="92"/>
      <c r="N15" s="147">
        <f t="shared" si="0"/>
        <v>42</v>
      </c>
      <c r="O15" s="94">
        <f t="shared" si="1"/>
        <v>17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336</v>
      </c>
      <c r="D16" s="88" t="s">
        <v>337</v>
      </c>
      <c r="E16" s="90">
        <v>21</v>
      </c>
      <c r="F16" s="96" t="s">
        <v>82</v>
      </c>
      <c r="G16" s="92">
        <v>15</v>
      </c>
      <c r="H16" s="90">
        <v>21</v>
      </c>
      <c r="I16" s="96" t="s">
        <v>82</v>
      </c>
      <c r="J16" s="92">
        <v>9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24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TJ Keramika Chlumčany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406</v>
      </c>
      <c r="O18" s="115">
        <f t="shared" si="6"/>
        <v>273</v>
      </c>
      <c r="P18" s="157">
        <f t="shared" si="6"/>
        <v>16</v>
      </c>
      <c r="Q18" s="158">
        <f t="shared" si="6"/>
        <v>3</v>
      </c>
      <c r="R18" s="157">
        <f t="shared" si="6"/>
        <v>8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27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SK Jupiter B</v>
      </c>
      <c r="D7" s="79" t="str">
        <f>D5</f>
        <v>TJ ČZ Strakonice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383</v>
      </c>
      <c r="D9" s="89" t="s">
        <v>384</v>
      </c>
      <c r="E9" s="90">
        <v>21</v>
      </c>
      <c r="F9" s="91" t="s">
        <v>82</v>
      </c>
      <c r="G9" s="92">
        <v>10</v>
      </c>
      <c r="H9" s="90">
        <v>21</v>
      </c>
      <c r="I9" s="91" t="s">
        <v>82</v>
      </c>
      <c r="J9" s="92">
        <v>19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29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84</v>
      </c>
      <c r="D10" s="100" t="s">
        <v>85</v>
      </c>
      <c r="E10" s="90">
        <v>11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16</v>
      </c>
      <c r="K10" s="90">
        <v>15</v>
      </c>
      <c r="L10" s="96" t="s">
        <v>82</v>
      </c>
      <c r="M10" s="92">
        <v>21</v>
      </c>
      <c r="N10" s="93">
        <f t="shared" si="0"/>
        <v>47</v>
      </c>
      <c r="O10" s="94">
        <f t="shared" si="1"/>
        <v>58</v>
      </c>
      <c r="P10" s="95">
        <f t="shared" si="2"/>
        <v>1</v>
      </c>
      <c r="Q10" s="96">
        <f t="shared" si="3"/>
        <v>2</v>
      </c>
      <c r="R10" s="101">
        <f t="shared" si="4"/>
        <v>0</v>
      </c>
      <c r="S10" s="98">
        <f t="shared" si="5"/>
        <v>1</v>
      </c>
      <c r="T10" s="99"/>
    </row>
    <row r="11" spans="2:20" ht="30" customHeight="1">
      <c r="B11" s="87" t="s">
        <v>86</v>
      </c>
      <c r="C11" s="88" t="s">
        <v>87</v>
      </c>
      <c r="D11" s="100" t="s">
        <v>88</v>
      </c>
      <c r="E11" s="90">
        <v>21</v>
      </c>
      <c r="F11" s="96" t="s">
        <v>82</v>
      </c>
      <c r="G11" s="92">
        <v>15</v>
      </c>
      <c r="H11" s="90">
        <v>21</v>
      </c>
      <c r="I11" s="96" t="s">
        <v>82</v>
      </c>
      <c r="J11" s="92">
        <v>6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21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90</v>
      </c>
      <c r="D12" s="100" t="s">
        <v>91</v>
      </c>
      <c r="E12" s="90">
        <v>18</v>
      </c>
      <c r="F12" s="96" t="s">
        <v>82</v>
      </c>
      <c r="G12" s="92">
        <v>21</v>
      </c>
      <c r="H12" s="90">
        <v>17</v>
      </c>
      <c r="I12" s="96" t="s">
        <v>82</v>
      </c>
      <c r="J12" s="92">
        <v>21</v>
      </c>
      <c r="K12" s="90"/>
      <c r="L12" s="96" t="s">
        <v>82</v>
      </c>
      <c r="M12" s="92"/>
      <c r="N12" s="93">
        <f t="shared" si="0"/>
        <v>35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92</v>
      </c>
      <c r="C13" s="88" t="s">
        <v>93</v>
      </c>
      <c r="D13" s="100" t="s">
        <v>94</v>
      </c>
      <c r="E13" s="90">
        <v>16</v>
      </c>
      <c r="F13" s="96" t="s">
        <v>82</v>
      </c>
      <c r="G13" s="92">
        <v>21</v>
      </c>
      <c r="H13" s="90">
        <v>18</v>
      </c>
      <c r="I13" s="96" t="s">
        <v>82</v>
      </c>
      <c r="J13" s="92">
        <v>21</v>
      </c>
      <c r="K13" s="90"/>
      <c r="L13" s="96" t="s">
        <v>82</v>
      </c>
      <c r="M13" s="92"/>
      <c r="N13" s="93">
        <f t="shared" si="0"/>
        <v>34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95</v>
      </c>
      <c r="C14" s="88" t="s">
        <v>96</v>
      </c>
      <c r="D14" s="100" t="s">
        <v>97</v>
      </c>
      <c r="E14" s="90">
        <v>21</v>
      </c>
      <c r="F14" s="96" t="s">
        <v>82</v>
      </c>
      <c r="G14" s="92">
        <v>16</v>
      </c>
      <c r="H14" s="90">
        <v>21</v>
      </c>
      <c r="I14" s="96" t="s">
        <v>82</v>
      </c>
      <c r="J14" s="92">
        <v>15</v>
      </c>
      <c r="K14" s="90"/>
      <c r="L14" s="96" t="s">
        <v>82</v>
      </c>
      <c r="M14" s="92"/>
      <c r="N14" s="93">
        <f t="shared" si="0"/>
        <v>42</v>
      </c>
      <c r="O14" s="94">
        <f t="shared" si="1"/>
        <v>31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88" t="s">
        <v>99</v>
      </c>
      <c r="D15" s="100" t="s">
        <v>100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17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36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88" t="s">
        <v>102</v>
      </c>
      <c r="D16" s="100" t="s">
        <v>103</v>
      </c>
      <c r="E16" s="90">
        <v>18</v>
      </c>
      <c r="F16" s="96" t="s">
        <v>82</v>
      </c>
      <c r="G16" s="92">
        <v>21</v>
      </c>
      <c r="H16" s="90">
        <v>19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37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remíza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321</v>
      </c>
      <c r="O18" s="115">
        <f t="shared" si="6"/>
        <v>301</v>
      </c>
      <c r="P18" s="114">
        <f t="shared" si="6"/>
        <v>9</v>
      </c>
      <c r="Q18" s="116">
        <f t="shared" si="6"/>
        <v>8</v>
      </c>
      <c r="R18" s="114">
        <f t="shared" si="6"/>
        <v>4</v>
      </c>
      <c r="S18" s="115">
        <f t="shared" si="6"/>
        <v>4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108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193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319</v>
      </c>
      <c r="T4" s="241"/>
    </row>
    <row r="5" spans="2:20" ht="19.5" customHeight="1">
      <c r="B5" s="69" t="s">
        <v>70</v>
      </c>
      <c r="C5" s="71"/>
      <c r="D5" s="229" t="s">
        <v>338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339</v>
      </c>
      <c r="T5" s="231"/>
    </row>
    <row r="6" spans="2:20" ht="19.5" customHeight="1">
      <c r="B6" s="72" t="s">
        <v>73</v>
      </c>
      <c r="C6" s="73"/>
      <c r="D6" s="232" t="s">
        <v>340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14</v>
      </c>
      <c r="T6" s="77" t="s">
        <v>75</v>
      </c>
    </row>
    <row r="7" spans="2:20" ht="24.75" customHeight="1">
      <c r="B7" s="78"/>
      <c r="C7" s="79" t="str">
        <f>D4</f>
        <v>TJ SPARTAK CHRÁST</v>
      </c>
      <c r="D7" s="79" t="str">
        <f>D5</f>
        <v>TJ SOKOL DOUBRAVKA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100" t="s">
        <v>341</v>
      </c>
      <c r="D9" s="89" t="s">
        <v>342</v>
      </c>
      <c r="E9" s="90">
        <v>21</v>
      </c>
      <c r="F9" s="91" t="s">
        <v>82</v>
      </c>
      <c r="G9" s="92">
        <v>19</v>
      </c>
      <c r="H9" s="90">
        <v>19</v>
      </c>
      <c r="I9" s="91" t="s">
        <v>82</v>
      </c>
      <c r="J9" s="92">
        <v>21</v>
      </c>
      <c r="K9" s="90">
        <v>14</v>
      </c>
      <c r="L9" s="91" t="s">
        <v>82</v>
      </c>
      <c r="M9" s="92">
        <v>21</v>
      </c>
      <c r="N9" s="93">
        <f aca="true" t="shared" si="0" ref="N9:N17">E9+H9+K9</f>
        <v>54</v>
      </c>
      <c r="O9" s="94">
        <f aca="true" t="shared" si="1" ref="O9:O17">G9+J9+M9</f>
        <v>61</v>
      </c>
      <c r="P9" s="95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83</v>
      </c>
      <c r="C10" s="100" t="s">
        <v>343</v>
      </c>
      <c r="D10" s="100" t="s">
        <v>344</v>
      </c>
      <c r="E10" s="90">
        <v>21</v>
      </c>
      <c r="F10" s="96" t="s">
        <v>82</v>
      </c>
      <c r="G10" s="92">
        <v>12</v>
      </c>
      <c r="H10" s="90">
        <v>21</v>
      </c>
      <c r="I10" s="96" t="s">
        <v>82</v>
      </c>
      <c r="J10" s="92">
        <v>14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26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100" t="s">
        <v>345</v>
      </c>
      <c r="D11" s="100" t="s">
        <v>114</v>
      </c>
      <c r="E11" s="90">
        <v>21</v>
      </c>
      <c r="F11" s="96" t="s">
        <v>82</v>
      </c>
      <c r="G11" s="92">
        <v>0</v>
      </c>
      <c r="H11" s="90">
        <v>21</v>
      </c>
      <c r="I11" s="96" t="s">
        <v>82</v>
      </c>
      <c r="J11" s="92">
        <v>0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100" t="s">
        <v>346</v>
      </c>
      <c r="D12" s="100" t="s">
        <v>347</v>
      </c>
      <c r="E12" s="90">
        <v>21</v>
      </c>
      <c r="F12" s="96" t="s">
        <v>82</v>
      </c>
      <c r="G12" s="92">
        <v>17</v>
      </c>
      <c r="H12" s="90">
        <v>21</v>
      </c>
      <c r="I12" s="96" t="s">
        <v>82</v>
      </c>
      <c r="J12" s="92">
        <v>16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33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100" t="s">
        <v>239</v>
      </c>
      <c r="D13" s="100" t="s">
        <v>348</v>
      </c>
      <c r="E13" s="90">
        <v>21</v>
      </c>
      <c r="F13" s="96" t="s">
        <v>82</v>
      </c>
      <c r="G13" s="92">
        <v>17</v>
      </c>
      <c r="H13" s="90">
        <v>20</v>
      </c>
      <c r="I13" s="96" t="s">
        <v>82</v>
      </c>
      <c r="J13" s="92">
        <v>22</v>
      </c>
      <c r="K13" s="90">
        <v>21</v>
      </c>
      <c r="L13" s="96" t="s">
        <v>82</v>
      </c>
      <c r="M13" s="92">
        <v>14</v>
      </c>
      <c r="N13" s="93">
        <f t="shared" si="0"/>
        <v>62</v>
      </c>
      <c r="O13" s="94">
        <f t="shared" si="1"/>
        <v>53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100" t="s">
        <v>349</v>
      </c>
      <c r="D14" s="100" t="s">
        <v>257</v>
      </c>
      <c r="E14" s="90">
        <v>16</v>
      </c>
      <c r="F14" s="96" t="s">
        <v>82</v>
      </c>
      <c r="G14" s="92">
        <v>21</v>
      </c>
      <c r="H14" s="90">
        <v>11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27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100" t="s">
        <v>350</v>
      </c>
      <c r="D15" s="100" t="s">
        <v>351</v>
      </c>
      <c r="E15" s="90">
        <v>16</v>
      </c>
      <c r="F15" s="96" t="s">
        <v>82</v>
      </c>
      <c r="G15" s="92">
        <v>21</v>
      </c>
      <c r="H15" s="90">
        <v>21</v>
      </c>
      <c r="I15" s="96" t="s">
        <v>82</v>
      </c>
      <c r="J15" s="92">
        <v>17</v>
      </c>
      <c r="K15" s="90">
        <v>21</v>
      </c>
      <c r="L15" s="96" t="s">
        <v>82</v>
      </c>
      <c r="M15" s="92">
        <v>13</v>
      </c>
      <c r="N15" s="93">
        <f t="shared" si="0"/>
        <v>58</v>
      </c>
      <c r="O15" s="94">
        <f t="shared" si="1"/>
        <v>51</v>
      </c>
      <c r="P15" s="95">
        <f t="shared" si="2"/>
        <v>2</v>
      </c>
      <c r="Q15" s="96">
        <f t="shared" si="3"/>
        <v>1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100" t="s">
        <v>352</v>
      </c>
      <c r="D16" s="100" t="s">
        <v>353</v>
      </c>
      <c r="E16" s="90">
        <v>19</v>
      </c>
      <c r="F16" s="96" t="s">
        <v>82</v>
      </c>
      <c r="G16" s="92">
        <v>21</v>
      </c>
      <c r="H16" s="90">
        <v>22</v>
      </c>
      <c r="I16" s="96" t="s">
        <v>82</v>
      </c>
      <c r="J16" s="92">
        <v>24</v>
      </c>
      <c r="K16" s="90"/>
      <c r="L16" s="96" t="s">
        <v>82</v>
      </c>
      <c r="M16" s="92"/>
      <c r="N16" s="93">
        <f t="shared" si="0"/>
        <v>41</v>
      </c>
      <c r="O16" s="94">
        <f t="shared" si="1"/>
        <v>45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SPARTAK CHRÁST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368</v>
      </c>
      <c r="O18" s="115">
        <f t="shared" si="6"/>
        <v>311</v>
      </c>
      <c r="P18" s="114">
        <f t="shared" si="6"/>
        <v>11</v>
      </c>
      <c r="Q18" s="116">
        <f t="shared" si="6"/>
        <v>8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354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355</v>
      </c>
      <c r="T4" s="250"/>
    </row>
    <row r="5" spans="2:20" ht="19.5" customHeight="1">
      <c r="B5" s="69" t="s">
        <v>70</v>
      </c>
      <c r="C5" s="138"/>
      <c r="D5" s="239" t="s">
        <v>31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245" t="s">
        <v>244</v>
      </c>
      <c r="T5" s="245"/>
    </row>
    <row r="6" spans="2:20" ht="19.5" customHeight="1">
      <c r="B6" s="72" t="s">
        <v>73</v>
      </c>
      <c r="C6" s="73"/>
      <c r="D6" s="232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14</v>
      </c>
      <c r="T6" s="142" t="s">
        <v>75</v>
      </c>
    </row>
    <row r="7" spans="2:20" ht="24.75" customHeight="1">
      <c r="B7" s="78"/>
      <c r="C7" s="79" t="str">
        <f>D4</f>
        <v>TJ Sokol Doubravka B</v>
      </c>
      <c r="D7" s="79" t="str">
        <f>D5</f>
        <v>ZÚ Badminton Klatovy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342</v>
      </c>
      <c r="D9" s="89" t="s">
        <v>356</v>
      </c>
      <c r="E9" s="90">
        <v>21</v>
      </c>
      <c r="F9" s="91" t="s">
        <v>82</v>
      </c>
      <c r="G9" s="92">
        <v>11</v>
      </c>
      <c r="H9" s="90">
        <v>21</v>
      </c>
      <c r="I9" s="91" t="s">
        <v>82</v>
      </c>
      <c r="J9" s="92">
        <v>17</v>
      </c>
      <c r="K9" s="90"/>
      <c r="L9" s="91" t="s">
        <v>82</v>
      </c>
      <c r="M9" s="92"/>
      <c r="N9" s="147">
        <f aca="true" t="shared" si="0" ref="N9:N17">E9+H9+K9</f>
        <v>42</v>
      </c>
      <c r="O9" s="94">
        <f aca="true" t="shared" si="1" ref="O9:O17">G9+J9+M9</f>
        <v>28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357</v>
      </c>
      <c r="D10" s="88" t="s">
        <v>358</v>
      </c>
      <c r="E10" s="90">
        <v>21</v>
      </c>
      <c r="F10" s="96" t="s">
        <v>82</v>
      </c>
      <c r="G10" s="92">
        <v>16</v>
      </c>
      <c r="H10" s="90">
        <v>18</v>
      </c>
      <c r="I10" s="96" t="s">
        <v>82</v>
      </c>
      <c r="J10" s="92">
        <v>21</v>
      </c>
      <c r="K10" s="90">
        <v>22</v>
      </c>
      <c r="L10" s="96" t="s">
        <v>82</v>
      </c>
      <c r="M10" s="92">
        <v>20</v>
      </c>
      <c r="N10" s="147">
        <f t="shared" si="0"/>
        <v>61</v>
      </c>
      <c r="O10" s="94">
        <f t="shared" si="1"/>
        <v>57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86</v>
      </c>
      <c r="C11" s="88" t="s">
        <v>114</v>
      </c>
      <c r="D11" s="88" t="s">
        <v>114</v>
      </c>
      <c r="E11" s="90">
        <v>0</v>
      </c>
      <c r="F11" s="96" t="s">
        <v>82</v>
      </c>
      <c r="G11" s="92">
        <v>0</v>
      </c>
      <c r="H11" s="90">
        <v>0</v>
      </c>
      <c r="I11" s="96" t="s">
        <v>82</v>
      </c>
      <c r="J11" s="92">
        <v>0</v>
      </c>
      <c r="K11" s="90"/>
      <c r="L11" s="96" t="s">
        <v>82</v>
      </c>
      <c r="M11" s="92"/>
      <c r="N11" s="147">
        <f t="shared" si="0"/>
        <v>0</v>
      </c>
      <c r="O11" s="94">
        <f t="shared" si="1"/>
        <v>0</v>
      </c>
      <c r="P11" s="148">
        <f t="shared" si="2"/>
        <v>0</v>
      </c>
      <c r="Q11" s="96">
        <f t="shared" si="3"/>
        <v>0</v>
      </c>
      <c r="R11" s="151">
        <f t="shared" si="4"/>
        <v>0</v>
      </c>
      <c r="S11" s="98">
        <f t="shared" si="5"/>
        <v>0</v>
      </c>
      <c r="T11" s="150"/>
    </row>
    <row r="12" spans="2:20" ht="30" customHeight="1">
      <c r="B12" s="87" t="s">
        <v>89</v>
      </c>
      <c r="C12" s="88" t="s">
        <v>359</v>
      </c>
      <c r="D12" s="88" t="s">
        <v>360</v>
      </c>
      <c r="E12" s="90">
        <v>21</v>
      </c>
      <c r="F12" s="96" t="s">
        <v>82</v>
      </c>
      <c r="G12" s="92">
        <v>14</v>
      </c>
      <c r="H12" s="90">
        <v>13</v>
      </c>
      <c r="I12" s="96" t="s">
        <v>82</v>
      </c>
      <c r="J12" s="92">
        <v>21</v>
      </c>
      <c r="K12" s="90">
        <v>21</v>
      </c>
      <c r="L12" s="96" t="s">
        <v>82</v>
      </c>
      <c r="M12" s="92">
        <v>19</v>
      </c>
      <c r="N12" s="147">
        <f t="shared" si="0"/>
        <v>55</v>
      </c>
      <c r="O12" s="94">
        <f t="shared" si="1"/>
        <v>54</v>
      </c>
      <c r="P12" s="148">
        <f t="shared" si="2"/>
        <v>2</v>
      </c>
      <c r="Q12" s="96">
        <f t="shared" si="3"/>
        <v>1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92</v>
      </c>
      <c r="C13" s="88" t="s">
        <v>348</v>
      </c>
      <c r="D13" s="88" t="s">
        <v>361</v>
      </c>
      <c r="E13" s="90">
        <v>21</v>
      </c>
      <c r="F13" s="96" t="s">
        <v>82</v>
      </c>
      <c r="G13" s="92">
        <v>14</v>
      </c>
      <c r="H13" s="90">
        <v>21</v>
      </c>
      <c r="I13" s="96" t="s">
        <v>82</v>
      </c>
      <c r="J13" s="92">
        <v>19</v>
      </c>
      <c r="K13" s="90"/>
      <c r="L13" s="96" t="s">
        <v>82</v>
      </c>
      <c r="M13" s="92"/>
      <c r="N13" s="147">
        <f t="shared" si="0"/>
        <v>42</v>
      </c>
      <c r="O13" s="94">
        <f t="shared" si="1"/>
        <v>33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95</v>
      </c>
      <c r="C14" s="88" t="s">
        <v>257</v>
      </c>
      <c r="D14" s="88" t="s">
        <v>334</v>
      </c>
      <c r="E14" s="90">
        <v>21</v>
      </c>
      <c r="F14" s="96" t="s">
        <v>82</v>
      </c>
      <c r="G14" s="92">
        <v>16</v>
      </c>
      <c r="H14" s="90">
        <v>21</v>
      </c>
      <c r="I14" s="96" t="s">
        <v>82</v>
      </c>
      <c r="J14" s="92">
        <v>16</v>
      </c>
      <c r="K14" s="90"/>
      <c r="L14" s="96" t="s">
        <v>82</v>
      </c>
      <c r="M14" s="92"/>
      <c r="N14" s="147">
        <f t="shared" si="0"/>
        <v>42</v>
      </c>
      <c r="O14" s="94">
        <f t="shared" si="1"/>
        <v>32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98</v>
      </c>
      <c r="C15" s="88" t="s">
        <v>351</v>
      </c>
      <c r="D15" s="88" t="s">
        <v>335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10</v>
      </c>
      <c r="K15" s="90"/>
      <c r="L15" s="96" t="s">
        <v>82</v>
      </c>
      <c r="M15" s="92"/>
      <c r="N15" s="147">
        <f t="shared" si="0"/>
        <v>42</v>
      </c>
      <c r="O15" s="94">
        <f t="shared" si="1"/>
        <v>29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101</v>
      </c>
      <c r="C16" s="88" t="s">
        <v>353</v>
      </c>
      <c r="D16" s="88" t="s">
        <v>337</v>
      </c>
      <c r="E16" s="90">
        <v>21</v>
      </c>
      <c r="F16" s="96" t="s">
        <v>82</v>
      </c>
      <c r="G16" s="92">
        <v>12</v>
      </c>
      <c r="H16" s="90">
        <v>21</v>
      </c>
      <c r="I16" s="96" t="s">
        <v>82</v>
      </c>
      <c r="J16" s="92">
        <v>11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23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TJ Sokol Doubravka B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326</v>
      </c>
      <c r="O18" s="115">
        <f t="shared" si="6"/>
        <v>256</v>
      </c>
      <c r="P18" s="157">
        <f t="shared" si="6"/>
        <v>14</v>
      </c>
      <c r="Q18" s="158">
        <f t="shared" si="6"/>
        <v>2</v>
      </c>
      <c r="R18" s="157">
        <f t="shared" si="6"/>
        <v>7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 t="s">
        <v>362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27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319</v>
      </c>
      <c r="T4" s="250"/>
    </row>
    <row r="5" spans="2:20" ht="19.5" customHeight="1">
      <c r="B5" s="69" t="s">
        <v>70</v>
      </c>
      <c r="C5" s="138"/>
      <c r="D5" s="239" t="s">
        <v>15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166" t="s">
        <v>72</v>
      </c>
      <c r="T5" s="167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14</v>
      </c>
      <c r="T6" s="142" t="s">
        <v>75</v>
      </c>
    </row>
    <row r="7" spans="2:20" ht="24.75" customHeight="1">
      <c r="B7" s="78"/>
      <c r="C7" s="79" t="str">
        <f>D4</f>
        <v>SK Jupiter B</v>
      </c>
      <c r="D7" s="79" t="str">
        <f>D5</f>
        <v>Keramika Chlumčany A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320</v>
      </c>
      <c r="D9" s="89" t="s">
        <v>127</v>
      </c>
      <c r="E9" s="90">
        <v>18</v>
      </c>
      <c r="F9" s="91" t="s">
        <v>82</v>
      </c>
      <c r="G9" s="92">
        <v>21</v>
      </c>
      <c r="H9" s="90">
        <v>15</v>
      </c>
      <c r="I9" s="91" t="s">
        <v>82</v>
      </c>
      <c r="J9" s="92">
        <v>21</v>
      </c>
      <c r="K9" s="90"/>
      <c r="L9" s="91" t="s">
        <v>82</v>
      </c>
      <c r="M9" s="92"/>
      <c r="N9" s="147">
        <f aca="true" t="shared" si="0" ref="N9:N17">E9+H9+K9</f>
        <v>33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83</v>
      </c>
      <c r="C10" s="88" t="s">
        <v>189</v>
      </c>
      <c r="D10" s="88" t="s">
        <v>129</v>
      </c>
      <c r="E10" s="90">
        <v>14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15</v>
      </c>
      <c r="K10" s="90">
        <v>16</v>
      </c>
      <c r="L10" s="96" t="s">
        <v>82</v>
      </c>
      <c r="M10" s="92">
        <v>21</v>
      </c>
      <c r="N10" s="147">
        <f t="shared" si="0"/>
        <v>51</v>
      </c>
      <c r="O10" s="94">
        <f t="shared" si="1"/>
        <v>57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86</v>
      </c>
      <c r="C11" s="88" t="s">
        <v>322</v>
      </c>
      <c r="D11" s="88" t="s">
        <v>363</v>
      </c>
      <c r="E11" s="90">
        <v>19</v>
      </c>
      <c r="F11" s="96" t="s">
        <v>82</v>
      </c>
      <c r="G11" s="92">
        <v>21</v>
      </c>
      <c r="H11" s="90">
        <v>22</v>
      </c>
      <c r="I11" s="96" t="s">
        <v>82</v>
      </c>
      <c r="J11" s="92">
        <v>24</v>
      </c>
      <c r="K11" s="90"/>
      <c r="L11" s="96" t="s">
        <v>82</v>
      </c>
      <c r="M11" s="92"/>
      <c r="N11" s="147">
        <f t="shared" si="0"/>
        <v>41</v>
      </c>
      <c r="O11" s="94">
        <f t="shared" si="1"/>
        <v>45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324</v>
      </c>
      <c r="D12" s="88" t="s">
        <v>364</v>
      </c>
      <c r="E12" s="90">
        <v>12</v>
      </c>
      <c r="F12" s="96" t="s">
        <v>82</v>
      </c>
      <c r="G12" s="92">
        <v>21</v>
      </c>
      <c r="H12" s="90">
        <v>24</v>
      </c>
      <c r="I12" s="96" t="s">
        <v>82</v>
      </c>
      <c r="J12" s="92">
        <v>22</v>
      </c>
      <c r="K12" s="90">
        <v>13</v>
      </c>
      <c r="L12" s="96" t="s">
        <v>82</v>
      </c>
      <c r="M12" s="92">
        <v>21</v>
      </c>
      <c r="N12" s="147">
        <f t="shared" si="0"/>
        <v>49</v>
      </c>
      <c r="O12" s="94">
        <f t="shared" si="1"/>
        <v>64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93</v>
      </c>
      <c r="D13" s="88" t="s">
        <v>137</v>
      </c>
      <c r="E13" s="90">
        <v>18</v>
      </c>
      <c r="F13" s="96" t="s">
        <v>82</v>
      </c>
      <c r="G13" s="92">
        <v>21</v>
      </c>
      <c r="H13" s="90">
        <v>13</v>
      </c>
      <c r="I13" s="96" t="s">
        <v>82</v>
      </c>
      <c r="J13" s="92">
        <v>21</v>
      </c>
      <c r="K13" s="90"/>
      <c r="L13" s="96" t="s">
        <v>82</v>
      </c>
      <c r="M13" s="92"/>
      <c r="N13" s="147">
        <f t="shared" si="0"/>
        <v>31</v>
      </c>
      <c r="O13" s="94">
        <f t="shared" si="1"/>
        <v>42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95</v>
      </c>
      <c r="C14" s="88" t="s">
        <v>96</v>
      </c>
      <c r="D14" s="88" t="s">
        <v>365</v>
      </c>
      <c r="E14" s="90">
        <v>12</v>
      </c>
      <c r="F14" s="96" t="s">
        <v>82</v>
      </c>
      <c r="G14" s="92">
        <v>21</v>
      </c>
      <c r="H14" s="90">
        <v>12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24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224</v>
      </c>
      <c r="D15" s="88" t="s">
        <v>139</v>
      </c>
      <c r="E15" s="90">
        <v>16</v>
      </c>
      <c r="F15" s="96" t="s">
        <v>82</v>
      </c>
      <c r="G15" s="92">
        <v>21</v>
      </c>
      <c r="H15" s="90">
        <v>10</v>
      </c>
      <c r="I15" s="96" t="s">
        <v>82</v>
      </c>
      <c r="J15" s="92">
        <v>21</v>
      </c>
      <c r="K15" s="90"/>
      <c r="L15" s="96" t="s">
        <v>82</v>
      </c>
      <c r="M15" s="92"/>
      <c r="N15" s="147">
        <f t="shared" si="0"/>
        <v>26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190</v>
      </c>
      <c r="D16" s="88" t="s">
        <v>141</v>
      </c>
      <c r="E16" s="90">
        <v>9</v>
      </c>
      <c r="F16" s="96" t="s">
        <v>82</v>
      </c>
      <c r="G16" s="92">
        <v>21</v>
      </c>
      <c r="H16" s="90">
        <v>16</v>
      </c>
      <c r="I16" s="96" t="s">
        <v>82</v>
      </c>
      <c r="J16" s="92">
        <v>21</v>
      </c>
      <c r="K16" s="90"/>
      <c r="L16" s="96" t="s">
        <v>82</v>
      </c>
      <c r="M16" s="92"/>
      <c r="N16" s="147">
        <f t="shared" si="0"/>
        <v>25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Keramika Chlumčany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280</v>
      </c>
      <c r="O18" s="115">
        <f t="shared" si="6"/>
        <v>376</v>
      </c>
      <c r="P18" s="157">
        <f t="shared" si="6"/>
        <v>2</v>
      </c>
      <c r="Q18" s="158">
        <f t="shared" si="6"/>
        <v>16</v>
      </c>
      <c r="R18" s="157">
        <f t="shared" si="6"/>
        <v>0</v>
      </c>
      <c r="S18" s="115">
        <f t="shared" si="6"/>
        <v>8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R7:S7"/>
    <mergeCell ref="B2:T2"/>
    <mergeCell ref="D3:P3"/>
    <mergeCell ref="Q3:R3"/>
    <mergeCell ref="S3:T3"/>
    <mergeCell ref="D4:P4"/>
    <mergeCell ref="Q4:R4"/>
    <mergeCell ref="S4:T4"/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136"/>
      <c r="D3" s="246" t="s">
        <v>193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 t="s">
        <v>65</v>
      </c>
      <c r="R3" s="247"/>
      <c r="S3" s="248" t="s">
        <v>66</v>
      </c>
      <c r="T3" s="248"/>
    </row>
    <row r="4" spans="2:20" ht="19.5" customHeight="1">
      <c r="B4" s="69" t="s">
        <v>67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9" t="s">
        <v>68</v>
      </c>
      <c r="R4" s="249"/>
      <c r="S4" s="250" t="s">
        <v>319</v>
      </c>
      <c r="T4" s="250"/>
    </row>
    <row r="5" spans="2:20" ht="19.5" customHeight="1">
      <c r="B5" s="69" t="s">
        <v>70</v>
      </c>
      <c r="C5" s="138"/>
      <c r="D5" s="239" t="s">
        <v>15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4" t="s">
        <v>71</v>
      </c>
      <c r="R5" s="244"/>
      <c r="S5" s="166" t="s">
        <v>72</v>
      </c>
      <c r="T5" s="167"/>
    </row>
    <row r="6" spans="2:20" ht="19.5" customHeight="1">
      <c r="B6" s="72" t="s">
        <v>73</v>
      </c>
      <c r="C6" s="73"/>
      <c r="D6" s="232" t="s">
        <v>261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39"/>
      <c r="R6" s="140"/>
      <c r="S6" s="141" t="s">
        <v>14</v>
      </c>
      <c r="T6" s="142" t="s">
        <v>75</v>
      </c>
    </row>
    <row r="7" spans="2:20" ht="24.75" customHeight="1">
      <c r="B7" s="78"/>
      <c r="C7" s="79" t="str">
        <f>D4</f>
        <v>SK Jupiter A</v>
      </c>
      <c r="D7" s="79" t="str">
        <f>D5</f>
        <v>Keramika Chlumčany A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143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81</v>
      </c>
      <c r="C9" s="88" t="s">
        <v>198</v>
      </c>
      <c r="D9" s="89" t="s">
        <v>366</v>
      </c>
      <c r="E9" s="90">
        <v>21</v>
      </c>
      <c r="F9" s="91" t="s">
        <v>82</v>
      </c>
      <c r="G9" s="92">
        <v>15</v>
      </c>
      <c r="H9" s="90">
        <v>16</v>
      </c>
      <c r="I9" s="91" t="s">
        <v>82</v>
      </c>
      <c r="J9" s="92">
        <v>21</v>
      </c>
      <c r="K9" s="90">
        <v>21</v>
      </c>
      <c r="L9" s="91" t="s">
        <v>82</v>
      </c>
      <c r="M9" s="92">
        <v>12</v>
      </c>
      <c r="N9" s="147">
        <f aca="true" t="shared" si="0" ref="N9:N17">E9+H9+K9</f>
        <v>58</v>
      </c>
      <c r="O9" s="94">
        <f aca="true" t="shared" si="1" ref="O9:O17">G9+J9+M9</f>
        <v>48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83</v>
      </c>
      <c r="C10" s="88" t="s">
        <v>200</v>
      </c>
      <c r="D10" s="88" t="s">
        <v>129</v>
      </c>
      <c r="E10" s="90">
        <v>14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17</v>
      </c>
      <c r="K10" s="90">
        <v>21</v>
      </c>
      <c r="L10" s="96" t="s">
        <v>82</v>
      </c>
      <c r="M10" s="92">
        <v>12</v>
      </c>
      <c r="N10" s="147">
        <f t="shared" si="0"/>
        <v>56</v>
      </c>
      <c r="O10" s="94">
        <f t="shared" si="1"/>
        <v>50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86</v>
      </c>
      <c r="C11" s="88" t="s">
        <v>147</v>
      </c>
      <c r="D11" s="88" t="s">
        <v>131</v>
      </c>
      <c r="E11" s="90">
        <v>16</v>
      </c>
      <c r="F11" s="96" t="s">
        <v>82</v>
      </c>
      <c r="G11" s="92">
        <v>21</v>
      </c>
      <c r="H11" s="90">
        <v>20</v>
      </c>
      <c r="I11" s="96" t="s">
        <v>82</v>
      </c>
      <c r="J11" s="92">
        <v>22</v>
      </c>
      <c r="K11" s="90"/>
      <c r="L11" s="96" t="s">
        <v>82</v>
      </c>
      <c r="M11" s="92"/>
      <c r="N11" s="147">
        <f t="shared" si="0"/>
        <v>36</v>
      </c>
      <c r="O11" s="94">
        <f t="shared" si="1"/>
        <v>43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89</v>
      </c>
      <c r="C12" s="88" t="s">
        <v>183</v>
      </c>
      <c r="D12" s="88" t="s">
        <v>364</v>
      </c>
      <c r="E12" s="90">
        <v>12</v>
      </c>
      <c r="F12" s="96" t="s">
        <v>82</v>
      </c>
      <c r="G12" s="92">
        <v>21</v>
      </c>
      <c r="H12" s="90">
        <v>17</v>
      </c>
      <c r="I12" s="96" t="s">
        <v>82</v>
      </c>
      <c r="J12" s="92">
        <v>21</v>
      </c>
      <c r="K12" s="90"/>
      <c r="L12" s="96" t="s">
        <v>82</v>
      </c>
      <c r="M12" s="92"/>
      <c r="N12" s="147">
        <f t="shared" si="0"/>
        <v>29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92</v>
      </c>
      <c r="C13" s="88" t="s">
        <v>157</v>
      </c>
      <c r="D13" s="88" t="s">
        <v>137</v>
      </c>
      <c r="E13" s="90">
        <v>22</v>
      </c>
      <c r="F13" s="96" t="s">
        <v>82</v>
      </c>
      <c r="G13" s="92">
        <v>24</v>
      </c>
      <c r="H13" s="90">
        <v>16</v>
      </c>
      <c r="I13" s="96" t="s">
        <v>82</v>
      </c>
      <c r="J13" s="92">
        <v>21</v>
      </c>
      <c r="K13" s="90"/>
      <c r="L13" s="96" t="s">
        <v>82</v>
      </c>
      <c r="M13" s="92"/>
      <c r="N13" s="147">
        <f t="shared" si="0"/>
        <v>38</v>
      </c>
      <c r="O13" s="94">
        <f t="shared" si="1"/>
        <v>45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95</v>
      </c>
      <c r="C14" s="88" t="s">
        <v>205</v>
      </c>
      <c r="D14" s="88" t="s">
        <v>365</v>
      </c>
      <c r="E14" s="90">
        <v>17</v>
      </c>
      <c r="F14" s="96" t="s">
        <v>82</v>
      </c>
      <c r="G14" s="92">
        <v>21</v>
      </c>
      <c r="H14" s="90">
        <v>17</v>
      </c>
      <c r="I14" s="96" t="s">
        <v>82</v>
      </c>
      <c r="J14" s="92">
        <v>21</v>
      </c>
      <c r="K14" s="90"/>
      <c r="L14" s="96" t="s">
        <v>82</v>
      </c>
      <c r="M14" s="92"/>
      <c r="N14" s="147">
        <f t="shared" si="0"/>
        <v>34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98</v>
      </c>
      <c r="C15" s="88" t="s">
        <v>207</v>
      </c>
      <c r="D15" s="88" t="s">
        <v>367</v>
      </c>
      <c r="E15" s="90">
        <v>16</v>
      </c>
      <c r="F15" s="96" t="s">
        <v>82</v>
      </c>
      <c r="G15" s="92">
        <v>21</v>
      </c>
      <c r="H15" s="90">
        <v>15</v>
      </c>
      <c r="I15" s="96" t="s">
        <v>82</v>
      </c>
      <c r="J15" s="92">
        <v>21</v>
      </c>
      <c r="K15" s="90"/>
      <c r="L15" s="96" t="s">
        <v>82</v>
      </c>
      <c r="M15" s="92"/>
      <c r="N15" s="147">
        <f t="shared" si="0"/>
        <v>31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101</v>
      </c>
      <c r="C16" s="88" t="s">
        <v>209</v>
      </c>
      <c r="D16" s="88" t="s">
        <v>141</v>
      </c>
      <c r="E16" s="90">
        <v>21</v>
      </c>
      <c r="F16" s="96" t="s">
        <v>82</v>
      </c>
      <c r="G16" s="92">
        <v>5</v>
      </c>
      <c r="H16" s="90">
        <v>21</v>
      </c>
      <c r="I16" s="96" t="s">
        <v>82</v>
      </c>
      <c r="J16" s="92">
        <v>10</v>
      </c>
      <c r="K16" s="90"/>
      <c r="L16" s="96" t="s">
        <v>82</v>
      </c>
      <c r="M16" s="92"/>
      <c r="N16" s="147">
        <f t="shared" si="0"/>
        <v>42</v>
      </c>
      <c r="O16" s="94">
        <f t="shared" si="1"/>
        <v>15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104</v>
      </c>
      <c r="C18" s="243" t="str">
        <f>IF(R18&gt;S18,D4,IF(S18&gt;R18,D5,"remíza"))</f>
        <v>Keramika Chlumčany A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7">
        <f aca="true" t="shared" si="6" ref="N18:S18">SUM(N9:N17)</f>
        <v>324</v>
      </c>
      <c r="O18" s="115">
        <f t="shared" si="6"/>
        <v>327</v>
      </c>
      <c r="P18" s="157">
        <f t="shared" si="6"/>
        <v>6</v>
      </c>
      <c r="Q18" s="158">
        <f t="shared" si="6"/>
        <v>12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107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109</v>
      </c>
      <c r="C25" s="161"/>
      <c r="D25" s="164"/>
      <c r="E25" s="128" t="s">
        <v>110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R7:S7"/>
    <mergeCell ref="B2:T2"/>
    <mergeCell ref="D3:P3"/>
    <mergeCell ref="Q3:R3"/>
    <mergeCell ref="S3:T3"/>
    <mergeCell ref="D4:P4"/>
    <mergeCell ref="Q4:R4"/>
    <mergeCell ref="S4:T4"/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193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319</v>
      </c>
      <c r="T4" s="241"/>
    </row>
    <row r="5" spans="2:20" ht="19.5" customHeight="1">
      <c r="B5" s="69" t="s">
        <v>70</v>
      </c>
      <c r="C5" s="71"/>
      <c r="D5" s="229" t="s">
        <v>368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339</v>
      </c>
      <c r="T5" s="231"/>
    </row>
    <row r="6" spans="2:20" ht="19.5" customHeight="1">
      <c r="B6" s="72" t="s">
        <v>73</v>
      </c>
      <c r="C6" s="73"/>
      <c r="D6" s="232" t="s">
        <v>340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14</v>
      </c>
      <c r="T6" s="77" t="s">
        <v>75</v>
      </c>
    </row>
    <row r="7" spans="2:20" ht="24.75" customHeight="1">
      <c r="B7" s="78"/>
      <c r="C7" s="79" t="str">
        <f>D4</f>
        <v>TJ SPARTAK CHRÁST</v>
      </c>
      <c r="D7" s="79" t="str">
        <f>D5</f>
        <v>SK JUPITER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100" t="s">
        <v>341</v>
      </c>
      <c r="D9" s="89" t="s">
        <v>369</v>
      </c>
      <c r="E9" s="90">
        <v>21</v>
      </c>
      <c r="F9" s="91" t="s">
        <v>82</v>
      </c>
      <c r="G9" s="92">
        <v>15</v>
      </c>
      <c r="H9" s="90">
        <v>21</v>
      </c>
      <c r="I9" s="91" t="s">
        <v>82</v>
      </c>
      <c r="J9" s="92">
        <v>12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27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100" t="s">
        <v>343</v>
      </c>
      <c r="D10" s="100" t="s">
        <v>370</v>
      </c>
      <c r="E10" s="90">
        <v>21</v>
      </c>
      <c r="F10" s="96" t="s">
        <v>82</v>
      </c>
      <c r="G10" s="92">
        <v>11</v>
      </c>
      <c r="H10" s="90">
        <v>21</v>
      </c>
      <c r="I10" s="96" t="s">
        <v>82</v>
      </c>
      <c r="J10" s="92">
        <v>15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26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100" t="s">
        <v>345</v>
      </c>
      <c r="D11" s="100" t="s">
        <v>371</v>
      </c>
      <c r="E11" s="90">
        <v>24</v>
      </c>
      <c r="F11" s="96" t="s">
        <v>82</v>
      </c>
      <c r="G11" s="92">
        <v>22</v>
      </c>
      <c r="H11" s="90">
        <v>21</v>
      </c>
      <c r="I11" s="96" t="s">
        <v>82</v>
      </c>
      <c r="J11" s="92">
        <v>11</v>
      </c>
      <c r="K11" s="90"/>
      <c r="L11" s="96" t="s">
        <v>82</v>
      </c>
      <c r="M11" s="92"/>
      <c r="N11" s="93">
        <f t="shared" si="0"/>
        <v>45</v>
      </c>
      <c r="O11" s="94">
        <f t="shared" si="1"/>
        <v>33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100" t="s">
        <v>346</v>
      </c>
      <c r="D12" s="100" t="s">
        <v>372</v>
      </c>
      <c r="E12" s="90">
        <v>21</v>
      </c>
      <c r="F12" s="96" t="s">
        <v>82</v>
      </c>
      <c r="G12" s="92">
        <v>12</v>
      </c>
      <c r="H12" s="90">
        <v>22</v>
      </c>
      <c r="I12" s="96" t="s">
        <v>82</v>
      </c>
      <c r="J12" s="92">
        <v>20</v>
      </c>
      <c r="K12" s="90"/>
      <c r="L12" s="96" t="s">
        <v>82</v>
      </c>
      <c r="M12" s="92"/>
      <c r="N12" s="93">
        <f t="shared" si="0"/>
        <v>43</v>
      </c>
      <c r="O12" s="94">
        <f t="shared" si="1"/>
        <v>32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100" t="s">
        <v>239</v>
      </c>
      <c r="D13" s="100" t="s">
        <v>373</v>
      </c>
      <c r="E13" s="90">
        <v>21</v>
      </c>
      <c r="F13" s="96" t="s">
        <v>82</v>
      </c>
      <c r="G13" s="92">
        <v>17</v>
      </c>
      <c r="H13" s="90">
        <v>20</v>
      </c>
      <c r="I13" s="96" t="s">
        <v>82</v>
      </c>
      <c r="J13" s="92">
        <v>22</v>
      </c>
      <c r="K13" s="90">
        <v>23</v>
      </c>
      <c r="L13" s="96" t="s">
        <v>82</v>
      </c>
      <c r="M13" s="92">
        <v>21</v>
      </c>
      <c r="N13" s="93">
        <f t="shared" si="0"/>
        <v>64</v>
      </c>
      <c r="O13" s="94">
        <f t="shared" si="1"/>
        <v>60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100" t="s">
        <v>349</v>
      </c>
      <c r="D14" s="100" t="s">
        <v>374</v>
      </c>
      <c r="E14" s="90">
        <v>21</v>
      </c>
      <c r="F14" s="96" t="s">
        <v>82</v>
      </c>
      <c r="G14" s="92">
        <v>19</v>
      </c>
      <c r="H14" s="90">
        <v>20</v>
      </c>
      <c r="I14" s="96" t="s">
        <v>82</v>
      </c>
      <c r="J14" s="92">
        <v>22</v>
      </c>
      <c r="K14" s="90">
        <v>21</v>
      </c>
      <c r="L14" s="96" t="s">
        <v>82</v>
      </c>
      <c r="M14" s="92">
        <v>12</v>
      </c>
      <c r="N14" s="93">
        <f t="shared" si="0"/>
        <v>62</v>
      </c>
      <c r="O14" s="94">
        <f t="shared" si="1"/>
        <v>53</v>
      </c>
      <c r="P14" s="95">
        <f t="shared" si="2"/>
        <v>2</v>
      </c>
      <c r="Q14" s="96">
        <f t="shared" si="3"/>
        <v>1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100" t="s">
        <v>350</v>
      </c>
      <c r="D15" s="100" t="s">
        <v>375</v>
      </c>
      <c r="E15" s="90">
        <v>21</v>
      </c>
      <c r="F15" s="96" t="s">
        <v>82</v>
      </c>
      <c r="G15" s="92">
        <v>16</v>
      </c>
      <c r="H15" s="90">
        <v>14</v>
      </c>
      <c r="I15" s="96" t="s">
        <v>82</v>
      </c>
      <c r="J15" s="92">
        <v>21</v>
      </c>
      <c r="K15" s="90">
        <v>21</v>
      </c>
      <c r="L15" s="96" t="s">
        <v>82</v>
      </c>
      <c r="M15" s="92">
        <v>13</v>
      </c>
      <c r="N15" s="93">
        <f t="shared" si="0"/>
        <v>56</v>
      </c>
      <c r="O15" s="94">
        <f t="shared" si="1"/>
        <v>50</v>
      </c>
      <c r="P15" s="95">
        <f t="shared" si="2"/>
        <v>2</v>
      </c>
      <c r="Q15" s="96">
        <f t="shared" si="3"/>
        <v>1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100" t="s">
        <v>352</v>
      </c>
      <c r="D16" s="100" t="s">
        <v>376</v>
      </c>
      <c r="E16" s="90">
        <v>21</v>
      </c>
      <c r="F16" s="96" t="s">
        <v>82</v>
      </c>
      <c r="G16" s="92">
        <v>16</v>
      </c>
      <c r="H16" s="90">
        <v>21</v>
      </c>
      <c r="I16" s="96" t="s">
        <v>82</v>
      </c>
      <c r="J16" s="92">
        <v>18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34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SPARTAK CHRÁST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396</v>
      </c>
      <c r="O18" s="115">
        <f t="shared" si="6"/>
        <v>315</v>
      </c>
      <c r="P18" s="114">
        <f t="shared" si="6"/>
        <v>16</v>
      </c>
      <c r="Q18" s="116">
        <f t="shared" si="6"/>
        <v>3</v>
      </c>
      <c r="R18" s="114">
        <f t="shared" si="6"/>
        <v>8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193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319</v>
      </c>
      <c r="T4" s="241"/>
    </row>
    <row r="5" spans="2:20" ht="19.5" customHeight="1">
      <c r="B5" s="69" t="s">
        <v>70</v>
      </c>
      <c r="C5" s="71"/>
      <c r="D5" s="229" t="s">
        <v>377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339</v>
      </c>
      <c r="T5" s="231"/>
    </row>
    <row r="6" spans="2:20" ht="19.5" customHeight="1">
      <c r="B6" s="72" t="s">
        <v>73</v>
      </c>
      <c r="C6" s="73"/>
      <c r="D6" s="232" t="s">
        <v>340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14</v>
      </c>
      <c r="T6" s="77" t="s">
        <v>75</v>
      </c>
    </row>
    <row r="7" spans="2:20" ht="24.75" customHeight="1">
      <c r="B7" s="78"/>
      <c r="C7" s="79" t="str">
        <f>D4</f>
        <v>TJ SPARTAK CHRÁST</v>
      </c>
      <c r="D7" s="79" t="str">
        <f>D5</f>
        <v>ZÚ BADMINTON KLATOVY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100" t="s">
        <v>378</v>
      </c>
      <c r="D9" s="89" t="s">
        <v>379</v>
      </c>
      <c r="E9" s="90">
        <v>22</v>
      </c>
      <c r="F9" s="91" t="s">
        <v>82</v>
      </c>
      <c r="G9" s="92">
        <v>20</v>
      </c>
      <c r="H9" s="90">
        <v>21</v>
      </c>
      <c r="I9" s="91" t="s">
        <v>82</v>
      </c>
      <c r="J9" s="92">
        <v>7</v>
      </c>
      <c r="K9" s="90"/>
      <c r="L9" s="91" t="s">
        <v>82</v>
      </c>
      <c r="M9" s="92"/>
      <c r="N9" s="93">
        <f aca="true" t="shared" si="0" ref="N9:N17">E9+H9+K9</f>
        <v>43</v>
      </c>
      <c r="O9" s="94">
        <f aca="true" t="shared" si="1" ref="O9:O17">G9+J9+M9</f>
        <v>27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100" t="s">
        <v>343</v>
      </c>
      <c r="D10" s="100" t="s">
        <v>358</v>
      </c>
      <c r="E10" s="90">
        <v>21</v>
      </c>
      <c r="F10" s="96" t="s">
        <v>82</v>
      </c>
      <c r="G10" s="92">
        <v>18</v>
      </c>
      <c r="H10" s="90">
        <v>21</v>
      </c>
      <c r="I10" s="96" t="s">
        <v>82</v>
      </c>
      <c r="J10" s="92">
        <v>14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32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100" t="s">
        <v>114</v>
      </c>
      <c r="D11" s="100" t="s">
        <v>114</v>
      </c>
      <c r="E11" s="90">
        <v>0</v>
      </c>
      <c r="F11" s="96" t="s">
        <v>82</v>
      </c>
      <c r="G11" s="92">
        <v>0</v>
      </c>
      <c r="H11" s="90">
        <v>0</v>
      </c>
      <c r="I11" s="96" t="s">
        <v>82</v>
      </c>
      <c r="J11" s="92">
        <v>0</v>
      </c>
      <c r="K11" s="90"/>
      <c r="L11" s="96" t="s">
        <v>82</v>
      </c>
      <c r="M11" s="92"/>
      <c r="N11" s="93">
        <f t="shared" si="0"/>
        <v>0</v>
      </c>
      <c r="O11" s="94">
        <f t="shared" si="1"/>
        <v>0</v>
      </c>
      <c r="P11" s="95">
        <f t="shared" si="2"/>
        <v>0</v>
      </c>
      <c r="Q11" s="96">
        <f t="shared" si="3"/>
        <v>0</v>
      </c>
      <c r="R11" s="101">
        <f t="shared" si="4"/>
        <v>0</v>
      </c>
      <c r="S11" s="98">
        <f t="shared" si="5"/>
        <v>0</v>
      </c>
      <c r="T11" s="99"/>
    </row>
    <row r="12" spans="2:20" ht="30" customHeight="1">
      <c r="B12" s="87" t="s">
        <v>89</v>
      </c>
      <c r="C12" s="100" t="s">
        <v>346</v>
      </c>
      <c r="D12" s="100" t="s">
        <v>380</v>
      </c>
      <c r="E12" s="90">
        <v>17</v>
      </c>
      <c r="F12" s="96" t="s">
        <v>82</v>
      </c>
      <c r="G12" s="92">
        <v>21</v>
      </c>
      <c r="H12" s="90">
        <v>21</v>
      </c>
      <c r="I12" s="96" t="s">
        <v>82</v>
      </c>
      <c r="J12" s="92">
        <v>6</v>
      </c>
      <c r="K12" s="90">
        <v>21</v>
      </c>
      <c r="L12" s="96" t="s">
        <v>82</v>
      </c>
      <c r="M12" s="92">
        <v>18</v>
      </c>
      <c r="N12" s="93">
        <f t="shared" si="0"/>
        <v>59</v>
      </c>
      <c r="O12" s="94">
        <f t="shared" si="1"/>
        <v>45</v>
      </c>
      <c r="P12" s="95">
        <f t="shared" si="2"/>
        <v>2</v>
      </c>
      <c r="Q12" s="96">
        <f t="shared" si="3"/>
        <v>1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100" t="s">
        <v>239</v>
      </c>
      <c r="D13" s="100" t="s">
        <v>361</v>
      </c>
      <c r="E13" s="90">
        <v>21</v>
      </c>
      <c r="F13" s="96" t="s">
        <v>82</v>
      </c>
      <c r="G13" s="92">
        <v>9</v>
      </c>
      <c r="H13" s="90">
        <v>20</v>
      </c>
      <c r="I13" s="96" t="s">
        <v>82</v>
      </c>
      <c r="J13" s="92">
        <v>22</v>
      </c>
      <c r="K13" s="90">
        <v>21</v>
      </c>
      <c r="L13" s="96" t="s">
        <v>82</v>
      </c>
      <c r="M13" s="92">
        <v>10</v>
      </c>
      <c r="N13" s="93">
        <f t="shared" si="0"/>
        <v>62</v>
      </c>
      <c r="O13" s="94">
        <f t="shared" si="1"/>
        <v>41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100" t="s">
        <v>349</v>
      </c>
      <c r="D14" s="100" t="s">
        <v>334</v>
      </c>
      <c r="E14" s="90">
        <v>21</v>
      </c>
      <c r="F14" s="96" t="s">
        <v>82</v>
      </c>
      <c r="G14" s="92">
        <v>12</v>
      </c>
      <c r="H14" s="90">
        <v>21</v>
      </c>
      <c r="I14" s="96" t="s">
        <v>82</v>
      </c>
      <c r="J14" s="92">
        <v>11</v>
      </c>
      <c r="K14" s="90"/>
      <c r="L14" s="96" t="s">
        <v>82</v>
      </c>
      <c r="M14" s="92"/>
      <c r="N14" s="93">
        <f t="shared" si="0"/>
        <v>42</v>
      </c>
      <c r="O14" s="94">
        <f t="shared" si="1"/>
        <v>23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100" t="s">
        <v>350</v>
      </c>
      <c r="D15" s="100" t="s">
        <v>335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15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34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100" t="s">
        <v>352</v>
      </c>
      <c r="D16" s="100" t="s">
        <v>337</v>
      </c>
      <c r="E16" s="90">
        <v>21</v>
      </c>
      <c r="F16" s="96" t="s">
        <v>82</v>
      </c>
      <c r="G16" s="92">
        <v>10</v>
      </c>
      <c r="H16" s="90">
        <v>21</v>
      </c>
      <c r="I16" s="96" t="s">
        <v>82</v>
      </c>
      <c r="J16" s="92">
        <v>6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16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SPARTAK CHRÁST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332</v>
      </c>
      <c r="O18" s="115">
        <f t="shared" si="6"/>
        <v>218</v>
      </c>
      <c r="P18" s="114">
        <f t="shared" si="6"/>
        <v>14</v>
      </c>
      <c r="Q18" s="116">
        <f t="shared" si="6"/>
        <v>2</v>
      </c>
      <c r="R18" s="114">
        <f t="shared" si="6"/>
        <v>7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ZÚ Badminton Klatovy</v>
      </c>
      <c r="D7" s="79" t="str">
        <f>D5</f>
        <v>SK Badminton Tábor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385</v>
      </c>
      <c r="D9" s="89" t="s">
        <v>386</v>
      </c>
      <c r="E9" s="90">
        <v>12</v>
      </c>
      <c r="F9" s="91" t="s">
        <v>82</v>
      </c>
      <c r="G9" s="92">
        <v>21</v>
      </c>
      <c r="H9" s="90">
        <v>21</v>
      </c>
      <c r="I9" s="91" t="s">
        <v>82</v>
      </c>
      <c r="J9" s="92">
        <v>10</v>
      </c>
      <c r="K9" s="90">
        <v>21</v>
      </c>
      <c r="L9" s="91" t="s">
        <v>82</v>
      </c>
      <c r="M9" s="92">
        <v>14</v>
      </c>
      <c r="N9" s="93">
        <f aca="true" t="shared" si="0" ref="N9:N17">E9+H9+K9</f>
        <v>54</v>
      </c>
      <c r="O9" s="94">
        <f aca="true" t="shared" si="1" ref="O9:O17">G9+J9+M9</f>
        <v>45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112</v>
      </c>
      <c r="D10" s="100" t="s">
        <v>113</v>
      </c>
      <c r="E10" s="90">
        <v>21</v>
      </c>
      <c r="F10" s="96" t="s">
        <v>82</v>
      </c>
      <c r="G10" s="92">
        <v>15</v>
      </c>
      <c r="H10" s="90">
        <v>21</v>
      </c>
      <c r="I10" s="96" t="s">
        <v>82</v>
      </c>
      <c r="J10" s="92">
        <v>9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24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114</v>
      </c>
      <c r="D11" s="100" t="s">
        <v>115</v>
      </c>
      <c r="E11" s="90">
        <v>0</v>
      </c>
      <c r="F11" s="96" t="s">
        <v>82</v>
      </c>
      <c r="G11" s="92">
        <v>21</v>
      </c>
      <c r="H11" s="90">
        <v>0</v>
      </c>
      <c r="I11" s="96" t="s">
        <v>82</v>
      </c>
      <c r="J11" s="92">
        <v>21</v>
      </c>
      <c r="K11" s="90"/>
      <c r="L11" s="96" t="s">
        <v>82</v>
      </c>
      <c r="M11" s="92"/>
      <c r="N11" s="93">
        <f t="shared" si="0"/>
        <v>0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89</v>
      </c>
      <c r="C12" s="88" t="s">
        <v>116</v>
      </c>
      <c r="D12" s="100" t="s">
        <v>117</v>
      </c>
      <c r="E12" s="90">
        <v>9</v>
      </c>
      <c r="F12" s="96" t="s">
        <v>82</v>
      </c>
      <c r="G12" s="92">
        <v>21</v>
      </c>
      <c r="H12" s="90">
        <v>14</v>
      </c>
      <c r="I12" s="96" t="s">
        <v>82</v>
      </c>
      <c r="J12" s="92">
        <v>21</v>
      </c>
      <c r="K12" s="90"/>
      <c r="L12" s="96" t="s">
        <v>82</v>
      </c>
      <c r="M12" s="92"/>
      <c r="N12" s="93">
        <f t="shared" si="0"/>
        <v>23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92</v>
      </c>
      <c r="C13" s="88" t="s">
        <v>118</v>
      </c>
      <c r="D13" s="100" t="s">
        <v>119</v>
      </c>
      <c r="E13" s="90">
        <v>14</v>
      </c>
      <c r="F13" s="96" t="s">
        <v>82</v>
      </c>
      <c r="G13" s="92">
        <v>21</v>
      </c>
      <c r="H13" s="90">
        <v>15</v>
      </c>
      <c r="I13" s="96" t="s">
        <v>82</v>
      </c>
      <c r="J13" s="92">
        <v>21</v>
      </c>
      <c r="K13" s="90"/>
      <c r="L13" s="96" t="s">
        <v>82</v>
      </c>
      <c r="M13" s="92"/>
      <c r="N13" s="93">
        <f t="shared" si="0"/>
        <v>29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95</v>
      </c>
      <c r="C14" s="88" t="s">
        <v>120</v>
      </c>
      <c r="D14" s="100" t="s">
        <v>121</v>
      </c>
      <c r="E14" s="90">
        <v>17</v>
      </c>
      <c r="F14" s="96" t="s">
        <v>82</v>
      </c>
      <c r="G14" s="92">
        <v>21</v>
      </c>
      <c r="H14" s="90">
        <v>14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31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122</v>
      </c>
      <c r="C15" s="88" t="s">
        <v>123</v>
      </c>
      <c r="D15" s="100" t="s">
        <v>124</v>
      </c>
      <c r="E15" s="90">
        <v>8</v>
      </c>
      <c r="F15" s="96" t="s">
        <v>82</v>
      </c>
      <c r="G15" s="92">
        <v>21</v>
      </c>
      <c r="H15" s="90">
        <v>2</v>
      </c>
      <c r="I15" s="96" t="s">
        <v>82</v>
      </c>
      <c r="J15" s="92">
        <v>21</v>
      </c>
      <c r="K15" s="90"/>
      <c r="L15" s="96" t="s">
        <v>82</v>
      </c>
      <c r="M15" s="92"/>
      <c r="N15" s="93">
        <f t="shared" si="0"/>
        <v>10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125</v>
      </c>
      <c r="D16" s="100" t="s">
        <v>126</v>
      </c>
      <c r="E16" s="90">
        <v>12</v>
      </c>
      <c r="F16" s="96" t="s">
        <v>82</v>
      </c>
      <c r="G16" s="92">
        <v>21</v>
      </c>
      <c r="H16" s="90">
        <v>13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25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SK Badminton Tábor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214</v>
      </c>
      <c r="O18" s="115">
        <f t="shared" si="6"/>
        <v>321</v>
      </c>
      <c r="P18" s="114">
        <f t="shared" si="6"/>
        <v>4</v>
      </c>
      <c r="Q18" s="116">
        <f t="shared" si="6"/>
        <v>13</v>
      </c>
      <c r="R18" s="114">
        <f t="shared" si="6"/>
        <v>2</v>
      </c>
      <c r="S18" s="115">
        <f t="shared" si="6"/>
        <v>6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33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Keramika Chlumčany A</v>
      </c>
      <c r="D7" s="131" t="str">
        <f>D5</f>
        <v>TJ Sokol Křemže B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127</v>
      </c>
      <c r="D9" s="89" t="s">
        <v>128</v>
      </c>
      <c r="E9" s="90">
        <v>21</v>
      </c>
      <c r="F9" s="91" t="s">
        <v>82</v>
      </c>
      <c r="G9" s="92">
        <v>9</v>
      </c>
      <c r="H9" s="90">
        <v>21</v>
      </c>
      <c r="I9" s="91" t="s">
        <v>82</v>
      </c>
      <c r="J9" s="92">
        <v>6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15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129</v>
      </c>
      <c r="D10" s="100" t="s">
        <v>130</v>
      </c>
      <c r="E10" s="90">
        <v>21</v>
      </c>
      <c r="F10" s="96" t="s">
        <v>82</v>
      </c>
      <c r="G10" s="92">
        <v>15</v>
      </c>
      <c r="H10" s="90">
        <v>21</v>
      </c>
      <c r="I10" s="96" t="s">
        <v>82</v>
      </c>
      <c r="J10" s="92">
        <v>19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34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131</v>
      </c>
      <c r="D11" s="100" t="s">
        <v>132</v>
      </c>
      <c r="E11" s="90">
        <v>21</v>
      </c>
      <c r="F11" s="96" t="s">
        <v>82</v>
      </c>
      <c r="G11" s="92">
        <v>13</v>
      </c>
      <c r="H11" s="90">
        <v>21</v>
      </c>
      <c r="I11" s="96" t="s">
        <v>82</v>
      </c>
      <c r="J11" s="92">
        <v>11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24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133</v>
      </c>
      <c r="D12" s="100" t="s">
        <v>134</v>
      </c>
      <c r="E12" s="90">
        <v>21</v>
      </c>
      <c r="F12" s="96" t="s">
        <v>82</v>
      </c>
      <c r="G12" s="92">
        <v>14</v>
      </c>
      <c r="H12" s="90">
        <v>21</v>
      </c>
      <c r="I12" s="96" t="s">
        <v>82</v>
      </c>
      <c r="J12" s="92">
        <v>15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29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135</v>
      </c>
      <c r="D13" s="100" t="s">
        <v>136</v>
      </c>
      <c r="E13" s="90">
        <v>21</v>
      </c>
      <c r="F13" s="96" t="s">
        <v>82</v>
      </c>
      <c r="G13" s="92">
        <v>18</v>
      </c>
      <c r="H13" s="90">
        <v>21</v>
      </c>
      <c r="I13" s="96" t="s">
        <v>82</v>
      </c>
      <c r="J13" s="92">
        <v>10</v>
      </c>
      <c r="K13" s="90"/>
      <c r="L13" s="96" t="s">
        <v>82</v>
      </c>
      <c r="M13" s="92"/>
      <c r="N13" s="93">
        <f t="shared" si="0"/>
        <v>42</v>
      </c>
      <c r="O13" s="94">
        <f t="shared" si="1"/>
        <v>28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137</v>
      </c>
      <c r="D14" s="100" t="s">
        <v>138</v>
      </c>
      <c r="E14" s="90">
        <v>15</v>
      </c>
      <c r="F14" s="96" t="s">
        <v>82</v>
      </c>
      <c r="G14" s="92">
        <v>21</v>
      </c>
      <c r="H14" s="90">
        <v>7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22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88" t="s">
        <v>139</v>
      </c>
      <c r="D15" s="100" t="s">
        <v>140</v>
      </c>
      <c r="E15" s="90">
        <v>21</v>
      </c>
      <c r="F15" s="96" t="s">
        <v>82</v>
      </c>
      <c r="G15" s="92">
        <v>14</v>
      </c>
      <c r="H15" s="90">
        <v>6</v>
      </c>
      <c r="I15" s="96" t="s">
        <v>82</v>
      </c>
      <c r="J15" s="92">
        <v>21</v>
      </c>
      <c r="K15" s="90">
        <v>20</v>
      </c>
      <c r="L15" s="96" t="s">
        <v>82</v>
      </c>
      <c r="M15" s="92">
        <v>22</v>
      </c>
      <c r="N15" s="93">
        <f t="shared" si="0"/>
        <v>47</v>
      </c>
      <c r="O15" s="94">
        <f t="shared" si="1"/>
        <v>57</v>
      </c>
      <c r="P15" s="95">
        <f t="shared" si="2"/>
        <v>1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141</v>
      </c>
      <c r="D16" s="100" t="s">
        <v>142</v>
      </c>
      <c r="E16" s="90">
        <v>21</v>
      </c>
      <c r="F16" s="96" t="s">
        <v>82</v>
      </c>
      <c r="G16" s="92">
        <v>8</v>
      </c>
      <c r="H16" s="90">
        <v>21</v>
      </c>
      <c r="I16" s="96" t="s">
        <v>82</v>
      </c>
      <c r="J16" s="92">
        <v>8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16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Keramika Chlumčany A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321</v>
      </c>
      <c r="O18" s="115">
        <f t="shared" si="6"/>
        <v>245</v>
      </c>
      <c r="P18" s="114">
        <f t="shared" si="6"/>
        <v>13</v>
      </c>
      <c r="Q18" s="116">
        <f t="shared" si="6"/>
        <v>4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395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17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SK Jupiter A</v>
      </c>
      <c r="D7" s="131" t="str">
        <f>D5</f>
        <v>TJ Sokol Vodňany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9" t="s">
        <v>143</v>
      </c>
      <c r="D9" s="89" t="s">
        <v>144</v>
      </c>
      <c r="E9" s="90">
        <v>21</v>
      </c>
      <c r="F9" s="91" t="s">
        <v>82</v>
      </c>
      <c r="G9" s="92">
        <v>15</v>
      </c>
      <c r="H9" s="90">
        <v>21</v>
      </c>
      <c r="I9" s="91" t="s">
        <v>82</v>
      </c>
      <c r="J9" s="92">
        <v>7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22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145</v>
      </c>
      <c r="D10" s="100" t="s">
        <v>146</v>
      </c>
      <c r="E10" s="90">
        <v>21</v>
      </c>
      <c r="F10" s="96" t="s">
        <v>82</v>
      </c>
      <c r="G10" s="92">
        <v>10</v>
      </c>
      <c r="H10" s="90">
        <v>21</v>
      </c>
      <c r="I10" s="96" t="s">
        <v>82</v>
      </c>
      <c r="J10" s="92">
        <v>12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22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147</v>
      </c>
      <c r="D11" s="100" t="s">
        <v>148</v>
      </c>
      <c r="E11" s="90">
        <v>21</v>
      </c>
      <c r="F11" s="96" t="s">
        <v>82</v>
      </c>
      <c r="G11" s="92">
        <v>12</v>
      </c>
      <c r="H11" s="90">
        <v>21</v>
      </c>
      <c r="I11" s="96" t="s">
        <v>82</v>
      </c>
      <c r="J11" s="92">
        <v>11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23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149</v>
      </c>
      <c r="D12" s="100" t="s">
        <v>150</v>
      </c>
      <c r="E12" s="90">
        <v>21</v>
      </c>
      <c r="F12" s="96" t="s">
        <v>82</v>
      </c>
      <c r="G12" s="92">
        <v>18</v>
      </c>
      <c r="H12" s="90">
        <v>21</v>
      </c>
      <c r="I12" s="96" t="s">
        <v>82</v>
      </c>
      <c r="J12" s="92">
        <v>8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151</v>
      </c>
      <c r="D13" s="100" t="s">
        <v>152</v>
      </c>
      <c r="E13" s="90">
        <v>21</v>
      </c>
      <c r="F13" s="96" t="s">
        <v>82</v>
      </c>
      <c r="G13" s="92">
        <v>19</v>
      </c>
      <c r="H13" s="90">
        <v>21</v>
      </c>
      <c r="I13" s="96" t="s">
        <v>82</v>
      </c>
      <c r="J13" s="92">
        <v>12</v>
      </c>
      <c r="K13" s="90"/>
      <c r="L13" s="96" t="s">
        <v>82</v>
      </c>
      <c r="M13" s="92"/>
      <c r="N13" s="93">
        <f t="shared" si="0"/>
        <v>42</v>
      </c>
      <c r="O13" s="94">
        <f t="shared" si="1"/>
        <v>31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153</v>
      </c>
      <c r="D14" s="100" t="s">
        <v>154</v>
      </c>
      <c r="E14" s="90">
        <v>25</v>
      </c>
      <c r="F14" s="96" t="s">
        <v>82</v>
      </c>
      <c r="G14" s="92">
        <v>23</v>
      </c>
      <c r="H14" s="90">
        <v>21</v>
      </c>
      <c r="I14" s="96" t="s">
        <v>82</v>
      </c>
      <c r="J14" s="92">
        <v>13</v>
      </c>
      <c r="K14" s="90"/>
      <c r="L14" s="96" t="s">
        <v>82</v>
      </c>
      <c r="M14" s="92"/>
      <c r="N14" s="93">
        <f t="shared" si="0"/>
        <v>46</v>
      </c>
      <c r="O14" s="94">
        <f t="shared" si="1"/>
        <v>36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88" t="s">
        <v>155</v>
      </c>
      <c r="D15" s="100" t="s">
        <v>156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10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29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88" t="s">
        <v>157</v>
      </c>
      <c r="D16" s="100" t="s">
        <v>158</v>
      </c>
      <c r="E16" s="90">
        <v>21</v>
      </c>
      <c r="F16" s="96" t="s">
        <v>82</v>
      </c>
      <c r="G16" s="92">
        <v>11</v>
      </c>
      <c r="H16" s="90">
        <v>21</v>
      </c>
      <c r="I16" s="96" t="s">
        <v>82</v>
      </c>
      <c r="J16" s="92">
        <v>18</v>
      </c>
      <c r="K16" s="90"/>
      <c r="L16" s="96" t="s">
        <v>82</v>
      </c>
      <c r="M16" s="92"/>
      <c r="N16" s="93">
        <f t="shared" si="0"/>
        <v>42</v>
      </c>
      <c r="O16" s="94">
        <f t="shared" si="1"/>
        <v>29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SK Jupiter A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340</v>
      </c>
      <c r="O18" s="115">
        <f t="shared" si="6"/>
        <v>218</v>
      </c>
      <c r="P18" s="114">
        <f t="shared" si="6"/>
        <v>16</v>
      </c>
      <c r="Q18" s="116">
        <f t="shared" si="6"/>
        <v>0</v>
      </c>
      <c r="R18" s="114">
        <f t="shared" si="6"/>
        <v>8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>
      <c r="C1" s="66" t="e">
        <f>#N/A</f>
        <v>#N/A</v>
      </c>
    </row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TJ SPARTAK CHRÁST</v>
      </c>
      <c r="D7" s="131" t="str">
        <f>D5</f>
        <v>SK Badminton Tábor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100" t="s">
        <v>387</v>
      </c>
      <c r="D9" s="89" t="s">
        <v>386</v>
      </c>
      <c r="E9" s="90">
        <v>21</v>
      </c>
      <c r="F9" s="91" t="s">
        <v>82</v>
      </c>
      <c r="G9" s="92">
        <v>7</v>
      </c>
      <c r="H9" s="90">
        <v>21</v>
      </c>
      <c r="I9" s="91" t="s">
        <v>82</v>
      </c>
      <c r="J9" s="92">
        <v>7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100" t="s">
        <v>160</v>
      </c>
      <c r="D10" s="100" t="s">
        <v>113</v>
      </c>
      <c r="E10" s="90">
        <v>21</v>
      </c>
      <c r="F10" s="96" t="s">
        <v>82</v>
      </c>
      <c r="G10" s="92">
        <v>8</v>
      </c>
      <c r="H10" s="90">
        <v>21</v>
      </c>
      <c r="I10" s="96" t="s">
        <v>82</v>
      </c>
      <c r="J10" s="92">
        <v>8</v>
      </c>
      <c r="K10" s="90"/>
      <c r="L10" s="96" t="s">
        <v>82</v>
      </c>
      <c r="M10" s="92"/>
      <c r="N10" s="93">
        <f t="shared" si="0"/>
        <v>42</v>
      </c>
      <c r="O10" s="94">
        <f t="shared" si="1"/>
        <v>16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100" t="s">
        <v>388</v>
      </c>
      <c r="D11" s="100" t="s">
        <v>115</v>
      </c>
      <c r="E11" s="90">
        <v>21</v>
      </c>
      <c r="F11" s="96" t="s">
        <v>82</v>
      </c>
      <c r="G11" s="92">
        <v>4</v>
      </c>
      <c r="H11" s="90">
        <v>21</v>
      </c>
      <c r="I11" s="96" t="s">
        <v>82</v>
      </c>
      <c r="J11" s="92">
        <v>6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10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100" t="s">
        <v>162</v>
      </c>
      <c r="D12" s="100" t="s">
        <v>117</v>
      </c>
      <c r="E12" s="90">
        <v>21</v>
      </c>
      <c r="F12" s="96" t="s">
        <v>82</v>
      </c>
      <c r="G12" s="92">
        <v>12</v>
      </c>
      <c r="H12" s="90">
        <v>14</v>
      </c>
      <c r="I12" s="96" t="s">
        <v>82</v>
      </c>
      <c r="J12" s="92">
        <v>21</v>
      </c>
      <c r="K12" s="90">
        <v>21</v>
      </c>
      <c r="L12" s="96" t="s">
        <v>82</v>
      </c>
      <c r="M12" s="92">
        <v>19</v>
      </c>
      <c r="N12" s="93">
        <f t="shared" si="0"/>
        <v>56</v>
      </c>
      <c r="O12" s="94">
        <f t="shared" si="1"/>
        <v>52</v>
      </c>
      <c r="P12" s="95">
        <f t="shared" si="2"/>
        <v>2</v>
      </c>
      <c r="Q12" s="96">
        <f t="shared" si="3"/>
        <v>1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100" t="s">
        <v>163</v>
      </c>
      <c r="D13" s="100" t="s">
        <v>164</v>
      </c>
      <c r="E13" s="90">
        <v>21</v>
      </c>
      <c r="F13" s="96" t="s">
        <v>82</v>
      </c>
      <c r="G13" s="92">
        <v>11</v>
      </c>
      <c r="H13" s="90">
        <v>21</v>
      </c>
      <c r="I13" s="96" t="s">
        <v>82</v>
      </c>
      <c r="J13" s="92">
        <v>10</v>
      </c>
      <c r="K13" s="90"/>
      <c r="L13" s="96" t="s">
        <v>82</v>
      </c>
      <c r="M13" s="92"/>
      <c r="N13" s="93">
        <f t="shared" si="0"/>
        <v>42</v>
      </c>
      <c r="O13" s="94">
        <f t="shared" si="1"/>
        <v>21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100" t="s">
        <v>165</v>
      </c>
      <c r="D14" s="100" t="s">
        <v>121</v>
      </c>
      <c r="E14" s="90">
        <v>11</v>
      </c>
      <c r="F14" s="96" t="s">
        <v>82</v>
      </c>
      <c r="G14" s="92">
        <v>21</v>
      </c>
      <c r="H14" s="90">
        <v>14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25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100" t="s">
        <v>166</v>
      </c>
      <c r="D15" s="100" t="s">
        <v>124</v>
      </c>
      <c r="E15" s="90">
        <v>21</v>
      </c>
      <c r="F15" s="96" t="s">
        <v>82</v>
      </c>
      <c r="G15" s="92">
        <v>19</v>
      </c>
      <c r="H15" s="90">
        <v>21</v>
      </c>
      <c r="I15" s="96" t="s">
        <v>82</v>
      </c>
      <c r="J15" s="92">
        <v>12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31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100" t="s">
        <v>167</v>
      </c>
      <c r="D16" s="100" t="s">
        <v>126</v>
      </c>
      <c r="E16" s="90">
        <v>14</v>
      </c>
      <c r="F16" s="96" t="s">
        <v>82</v>
      </c>
      <c r="G16" s="92">
        <v>21</v>
      </c>
      <c r="H16" s="90">
        <v>0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14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SPARTAK CHRÁST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305</v>
      </c>
      <c r="O18" s="115">
        <f t="shared" si="6"/>
        <v>228</v>
      </c>
      <c r="P18" s="114">
        <f t="shared" si="6"/>
        <v>12</v>
      </c>
      <c r="Q18" s="116">
        <f t="shared" si="6"/>
        <v>5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168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39" t="s">
        <v>21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23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TJ Sokol Doubravka B</v>
      </c>
      <c r="D7" s="79" t="str">
        <f>D5</f>
        <v>TJ ČZ Strakonice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9" t="s">
        <v>169</v>
      </c>
      <c r="D9" s="89" t="s">
        <v>170</v>
      </c>
      <c r="E9" s="90">
        <v>21</v>
      </c>
      <c r="F9" s="91" t="s">
        <v>82</v>
      </c>
      <c r="G9" s="92">
        <v>19</v>
      </c>
      <c r="H9" s="90">
        <v>21</v>
      </c>
      <c r="I9" s="91" t="s">
        <v>82</v>
      </c>
      <c r="J9" s="92">
        <v>12</v>
      </c>
      <c r="K9" s="90"/>
      <c r="L9" s="91" t="s">
        <v>82</v>
      </c>
      <c r="M9" s="92"/>
      <c r="N9" s="93">
        <f aca="true" t="shared" si="0" ref="N9:N17">E9+H9+K9</f>
        <v>42</v>
      </c>
      <c r="O9" s="94">
        <f aca="true" t="shared" si="1" ref="O9:O17">G9+J9+M9</f>
        <v>31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83</v>
      </c>
      <c r="C10" s="88" t="s">
        <v>171</v>
      </c>
      <c r="D10" s="100" t="s">
        <v>85</v>
      </c>
      <c r="E10" s="90">
        <v>24</v>
      </c>
      <c r="F10" s="96" t="s">
        <v>82</v>
      </c>
      <c r="G10" s="92">
        <v>22</v>
      </c>
      <c r="H10" s="90">
        <v>19</v>
      </c>
      <c r="I10" s="96" t="s">
        <v>82</v>
      </c>
      <c r="J10" s="92">
        <v>21</v>
      </c>
      <c r="K10" s="90">
        <v>19</v>
      </c>
      <c r="L10" s="96" t="s">
        <v>82</v>
      </c>
      <c r="M10" s="92">
        <v>21</v>
      </c>
      <c r="N10" s="93">
        <f t="shared" si="0"/>
        <v>62</v>
      </c>
      <c r="O10" s="94">
        <f t="shared" si="1"/>
        <v>64</v>
      </c>
      <c r="P10" s="95">
        <f t="shared" si="2"/>
        <v>1</v>
      </c>
      <c r="Q10" s="96">
        <f t="shared" si="3"/>
        <v>2</v>
      </c>
      <c r="R10" s="101">
        <f t="shared" si="4"/>
        <v>0</v>
      </c>
      <c r="S10" s="98">
        <f t="shared" si="5"/>
        <v>1</v>
      </c>
      <c r="T10" s="99"/>
    </row>
    <row r="11" spans="2:20" ht="30" customHeight="1">
      <c r="B11" s="87" t="s">
        <v>86</v>
      </c>
      <c r="C11" s="88" t="s">
        <v>172</v>
      </c>
      <c r="D11" s="100" t="s">
        <v>88</v>
      </c>
      <c r="E11" s="90">
        <v>19</v>
      </c>
      <c r="F11" s="96" t="s">
        <v>82</v>
      </c>
      <c r="G11" s="92">
        <v>21</v>
      </c>
      <c r="H11" s="90">
        <v>17</v>
      </c>
      <c r="I11" s="96" t="s">
        <v>82</v>
      </c>
      <c r="J11" s="92">
        <v>21</v>
      </c>
      <c r="K11" s="90"/>
      <c r="L11" s="96" t="s">
        <v>82</v>
      </c>
      <c r="M11" s="92"/>
      <c r="N11" s="93">
        <f t="shared" si="0"/>
        <v>36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89</v>
      </c>
      <c r="C12" s="88" t="s">
        <v>173</v>
      </c>
      <c r="D12" s="100" t="s">
        <v>174</v>
      </c>
      <c r="E12" s="90">
        <v>21</v>
      </c>
      <c r="F12" s="96" t="s">
        <v>82</v>
      </c>
      <c r="G12" s="92">
        <v>15</v>
      </c>
      <c r="H12" s="90">
        <v>21</v>
      </c>
      <c r="I12" s="96" t="s">
        <v>82</v>
      </c>
      <c r="J12" s="92">
        <v>11</v>
      </c>
      <c r="K12" s="90"/>
      <c r="L12" s="96" t="s">
        <v>82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92</v>
      </c>
      <c r="C13" s="88" t="s">
        <v>175</v>
      </c>
      <c r="D13" s="100" t="s">
        <v>94</v>
      </c>
      <c r="E13" s="90">
        <v>19</v>
      </c>
      <c r="F13" s="96" t="s">
        <v>82</v>
      </c>
      <c r="G13" s="92">
        <v>21</v>
      </c>
      <c r="H13" s="90">
        <v>15</v>
      </c>
      <c r="I13" s="96" t="s">
        <v>82</v>
      </c>
      <c r="J13" s="92">
        <v>21</v>
      </c>
      <c r="K13" s="90"/>
      <c r="L13" s="96" t="s">
        <v>82</v>
      </c>
      <c r="M13" s="92"/>
      <c r="N13" s="93">
        <f t="shared" si="0"/>
        <v>34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95</v>
      </c>
      <c r="C14" s="88" t="s">
        <v>176</v>
      </c>
      <c r="D14" s="100" t="s">
        <v>103</v>
      </c>
      <c r="E14" s="90">
        <v>10</v>
      </c>
      <c r="F14" s="96" t="s">
        <v>82</v>
      </c>
      <c r="G14" s="92">
        <v>21</v>
      </c>
      <c r="H14" s="90">
        <v>6</v>
      </c>
      <c r="I14" s="96" t="s">
        <v>82</v>
      </c>
      <c r="J14" s="92">
        <v>21</v>
      </c>
      <c r="K14" s="90"/>
      <c r="L14" s="96" t="s">
        <v>82</v>
      </c>
      <c r="M14" s="92"/>
      <c r="N14" s="93">
        <f t="shared" si="0"/>
        <v>16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98</v>
      </c>
      <c r="C15" s="88" t="s">
        <v>177</v>
      </c>
      <c r="D15" s="100" t="s">
        <v>100</v>
      </c>
      <c r="E15" s="90">
        <v>0</v>
      </c>
      <c r="F15" s="96" t="s">
        <v>82</v>
      </c>
      <c r="G15" s="92">
        <v>21</v>
      </c>
      <c r="H15" s="90">
        <v>0</v>
      </c>
      <c r="I15" s="96" t="s">
        <v>82</v>
      </c>
      <c r="J15" s="92">
        <v>21</v>
      </c>
      <c r="K15" s="90"/>
      <c r="L15" s="96" t="s">
        <v>82</v>
      </c>
      <c r="M15" s="92"/>
      <c r="N15" s="93">
        <f t="shared" si="0"/>
        <v>0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101</v>
      </c>
      <c r="C16" s="88" t="s">
        <v>178</v>
      </c>
      <c r="D16" s="100" t="s">
        <v>179</v>
      </c>
      <c r="E16" s="90">
        <v>21</v>
      </c>
      <c r="F16" s="96" t="s">
        <v>82</v>
      </c>
      <c r="G16" s="92">
        <v>16</v>
      </c>
      <c r="H16" s="90">
        <v>15</v>
      </c>
      <c r="I16" s="96" t="s">
        <v>82</v>
      </c>
      <c r="J16" s="92">
        <v>21</v>
      </c>
      <c r="K16" s="90">
        <v>21</v>
      </c>
      <c r="L16" s="96" t="s">
        <v>82</v>
      </c>
      <c r="M16" s="92">
        <v>12</v>
      </c>
      <c r="N16" s="93">
        <f t="shared" si="0"/>
        <v>57</v>
      </c>
      <c r="O16" s="94">
        <f t="shared" si="1"/>
        <v>49</v>
      </c>
      <c r="P16" s="95">
        <f t="shared" si="2"/>
        <v>2</v>
      </c>
      <c r="Q16" s="96">
        <f t="shared" si="3"/>
        <v>1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TJ ČZ Strakonice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289</v>
      </c>
      <c r="O18" s="115">
        <f t="shared" si="6"/>
        <v>338</v>
      </c>
      <c r="P18" s="114">
        <f t="shared" si="6"/>
        <v>7</v>
      </c>
      <c r="Q18" s="116">
        <f t="shared" si="6"/>
        <v>11</v>
      </c>
      <c r="R18" s="114">
        <f t="shared" si="6"/>
        <v>3</v>
      </c>
      <c r="S18" s="115">
        <f t="shared" si="6"/>
        <v>5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180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 t="s">
        <v>181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  <row r="26" spans="2:21" ht="12.75">
      <c r="B26" s="132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2:21" ht="12.75">
      <c r="B27" s="132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2:21" ht="12.75">
      <c r="B28" s="132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9.5" customHeight="1">
      <c r="B3" s="67" t="s">
        <v>63</v>
      </c>
      <c r="C3" s="68"/>
      <c r="D3" s="236" t="s">
        <v>64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 t="s">
        <v>65</v>
      </c>
      <c r="R3" s="237"/>
      <c r="S3" s="238" t="s">
        <v>66</v>
      </c>
      <c r="T3" s="238"/>
    </row>
    <row r="4" spans="2:20" ht="19.5" customHeight="1">
      <c r="B4" s="69" t="s">
        <v>67</v>
      </c>
      <c r="C4" s="70"/>
      <c r="D4" s="242" t="s">
        <v>15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0" t="s">
        <v>68</v>
      </c>
      <c r="R4" s="240"/>
      <c r="S4" s="241" t="s">
        <v>69</v>
      </c>
      <c r="T4" s="241"/>
    </row>
    <row r="5" spans="2:20" ht="19.5" customHeight="1">
      <c r="B5" s="69" t="s">
        <v>70</v>
      </c>
      <c r="C5" s="71"/>
      <c r="D5" s="229" t="s">
        <v>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 t="s">
        <v>71</v>
      </c>
      <c r="R5" s="230"/>
      <c r="S5" s="231" t="s">
        <v>72</v>
      </c>
      <c r="T5" s="231"/>
    </row>
    <row r="6" spans="2:20" ht="19.5" customHeight="1">
      <c r="B6" s="72" t="s">
        <v>73</v>
      </c>
      <c r="C6" s="73"/>
      <c r="D6" s="232" t="s">
        <v>74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74"/>
      <c r="R6" s="75"/>
      <c r="S6" s="76" t="s">
        <v>18</v>
      </c>
      <c r="T6" s="77" t="s">
        <v>75</v>
      </c>
    </row>
    <row r="7" spans="2:20" ht="24.75" customHeight="1">
      <c r="B7" s="78"/>
      <c r="C7" s="79" t="str">
        <f>D4</f>
        <v>Keramika Chlumčany A</v>
      </c>
      <c r="D7" s="131" t="str">
        <f>D5</f>
        <v>TJ Sokol Vodňany</v>
      </c>
      <c r="E7" s="233" t="s">
        <v>76</v>
      </c>
      <c r="F7" s="233"/>
      <c r="G7" s="233"/>
      <c r="H7" s="233"/>
      <c r="I7" s="233"/>
      <c r="J7" s="233"/>
      <c r="K7" s="233"/>
      <c r="L7" s="233"/>
      <c r="M7" s="233"/>
      <c r="N7" s="234" t="s">
        <v>77</v>
      </c>
      <c r="O7" s="234"/>
      <c r="P7" s="234" t="s">
        <v>78</v>
      </c>
      <c r="Q7" s="234"/>
      <c r="R7" s="234" t="s">
        <v>79</v>
      </c>
      <c r="S7" s="234"/>
      <c r="T7" s="80" t="s">
        <v>80</v>
      </c>
    </row>
    <row r="8" spans="2:20" ht="9.75" customHeight="1">
      <c r="B8" s="81"/>
      <c r="C8" s="82"/>
      <c r="D8" s="83"/>
      <c r="E8" s="227">
        <v>1</v>
      </c>
      <c r="F8" s="227"/>
      <c r="G8" s="227"/>
      <c r="H8" s="227">
        <v>2</v>
      </c>
      <c r="I8" s="227"/>
      <c r="J8" s="227"/>
      <c r="K8" s="227">
        <v>3</v>
      </c>
      <c r="L8" s="227"/>
      <c r="M8" s="227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81</v>
      </c>
      <c r="C9" s="88" t="s">
        <v>127</v>
      </c>
      <c r="D9" s="89" t="s">
        <v>144</v>
      </c>
      <c r="E9" s="90">
        <v>21</v>
      </c>
      <c r="F9" s="91" t="s">
        <v>82</v>
      </c>
      <c r="G9" s="92">
        <v>18</v>
      </c>
      <c r="H9" s="90">
        <v>18</v>
      </c>
      <c r="I9" s="91" t="s">
        <v>82</v>
      </c>
      <c r="J9" s="92">
        <v>21</v>
      </c>
      <c r="K9" s="90">
        <v>13</v>
      </c>
      <c r="L9" s="91" t="s">
        <v>82</v>
      </c>
      <c r="M9" s="92">
        <v>21</v>
      </c>
      <c r="N9" s="93">
        <f aca="true" t="shared" si="0" ref="N9:N17">E9+H9+K9</f>
        <v>52</v>
      </c>
      <c r="O9" s="94">
        <f aca="true" t="shared" si="1" ref="O9:O17">G9+J9+M9</f>
        <v>60</v>
      </c>
      <c r="P9" s="95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83</v>
      </c>
      <c r="C10" s="88" t="s">
        <v>129</v>
      </c>
      <c r="D10" s="100" t="s">
        <v>146</v>
      </c>
      <c r="E10" s="90">
        <v>14</v>
      </c>
      <c r="F10" s="96" t="s">
        <v>82</v>
      </c>
      <c r="G10" s="92">
        <v>21</v>
      </c>
      <c r="H10" s="90">
        <v>21</v>
      </c>
      <c r="I10" s="96" t="s">
        <v>82</v>
      </c>
      <c r="J10" s="92">
        <v>7</v>
      </c>
      <c r="K10" s="90">
        <v>21</v>
      </c>
      <c r="L10" s="96" t="s">
        <v>82</v>
      </c>
      <c r="M10" s="92">
        <v>13</v>
      </c>
      <c r="N10" s="93">
        <f t="shared" si="0"/>
        <v>56</v>
      </c>
      <c r="O10" s="94">
        <f t="shared" si="1"/>
        <v>41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86</v>
      </c>
      <c r="C11" s="88" t="s">
        <v>131</v>
      </c>
      <c r="D11" s="100" t="s">
        <v>148</v>
      </c>
      <c r="E11" s="90">
        <v>21</v>
      </c>
      <c r="F11" s="96" t="s">
        <v>82</v>
      </c>
      <c r="G11" s="92">
        <v>8</v>
      </c>
      <c r="H11" s="90">
        <v>21</v>
      </c>
      <c r="I11" s="96" t="s">
        <v>82</v>
      </c>
      <c r="J11" s="92">
        <v>5</v>
      </c>
      <c r="K11" s="90"/>
      <c r="L11" s="96" t="s">
        <v>82</v>
      </c>
      <c r="M11" s="92"/>
      <c r="N11" s="93">
        <f t="shared" si="0"/>
        <v>42</v>
      </c>
      <c r="O11" s="94">
        <f t="shared" si="1"/>
        <v>13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89</v>
      </c>
      <c r="C12" s="88" t="s">
        <v>133</v>
      </c>
      <c r="D12" s="100" t="s">
        <v>150</v>
      </c>
      <c r="E12" s="90">
        <v>10</v>
      </c>
      <c r="F12" s="96" t="s">
        <v>82</v>
      </c>
      <c r="G12" s="92">
        <v>21</v>
      </c>
      <c r="H12" s="90">
        <v>18</v>
      </c>
      <c r="I12" s="96" t="s">
        <v>82</v>
      </c>
      <c r="J12" s="92">
        <v>21</v>
      </c>
      <c r="K12" s="90"/>
      <c r="L12" s="96" t="s">
        <v>82</v>
      </c>
      <c r="M12" s="92"/>
      <c r="N12" s="93">
        <f t="shared" si="0"/>
        <v>28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92</v>
      </c>
      <c r="C13" s="88" t="s">
        <v>135</v>
      </c>
      <c r="D13" s="100" t="s">
        <v>152</v>
      </c>
      <c r="E13" s="90">
        <v>21</v>
      </c>
      <c r="F13" s="96" t="s">
        <v>82</v>
      </c>
      <c r="G13" s="92">
        <v>14</v>
      </c>
      <c r="H13" s="90">
        <v>18</v>
      </c>
      <c r="I13" s="96" t="s">
        <v>82</v>
      </c>
      <c r="J13" s="92">
        <v>21</v>
      </c>
      <c r="K13" s="90">
        <v>21</v>
      </c>
      <c r="L13" s="96" t="s">
        <v>82</v>
      </c>
      <c r="M13" s="92">
        <v>18</v>
      </c>
      <c r="N13" s="93">
        <f t="shared" si="0"/>
        <v>60</v>
      </c>
      <c r="O13" s="94">
        <f t="shared" si="1"/>
        <v>53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95</v>
      </c>
      <c r="C14" s="88" t="s">
        <v>137</v>
      </c>
      <c r="D14" s="100" t="s">
        <v>154</v>
      </c>
      <c r="E14" s="90">
        <v>21</v>
      </c>
      <c r="F14" s="96" t="s">
        <v>82</v>
      </c>
      <c r="G14" s="92">
        <v>3</v>
      </c>
      <c r="H14" s="90">
        <v>21</v>
      </c>
      <c r="I14" s="96" t="s">
        <v>82</v>
      </c>
      <c r="J14" s="92">
        <v>7</v>
      </c>
      <c r="K14" s="90"/>
      <c r="L14" s="96" t="s">
        <v>82</v>
      </c>
      <c r="M14" s="92"/>
      <c r="N14" s="93">
        <f t="shared" si="0"/>
        <v>42</v>
      </c>
      <c r="O14" s="94">
        <f t="shared" si="1"/>
        <v>10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98</v>
      </c>
      <c r="C15" s="88" t="s">
        <v>139</v>
      </c>
      <c r="D15" s="100" t="s">
        <v>156</v>
      </c>
      <c r="E15" s="90">
        <v>21</v>
      </c>
      <c r="F15" s="96" t="s">
        <v>82</v>
      </c>
      <c r="G15" s="92">
        <v>12</v>
      </c>
      <c r="H15" s="90">
        <v>21</v>
      </c>
      <c r="I15" s="96" t="s">
        <v>82</v>
      </c>
      <c r="J15" s="92">
        <v>16</v>
      </c>
      <c r="K15" s="90"/>
      <c r="L15" s="96" t="s">
        <v>82</v>
      </c>
      <c r="M15" s="92"/>
      <c r="N15" s="93">
        <f t="shared" si="0"/>
        <v>42</v>
      </c>
      <c r="O15" s="94">
        <f t="shared" si="1"/>
        <v>28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101</v>
      </c>
      <c r="C16" s="88" t="s">
        <v>141</v>
      </c>
      <c r="D16" s="100" t="s">
        <v>158</v>
      </c>
      <c r="E16" s="90">
        <v>14</v>
      </c>
      <c r="F16" s="96" t="s">
        <v>82</v>
      </c>
      <c r="G16" s="92">
        <v>21</v>
      </c>
      <c r="H16" s="90">
        <v>16</v>
      </c>
      <c r="I16" s="96" t="s">
        <v>82</v>
      </c>
      <c r="J16" s="92">
        <v>21</v>
      </c>
      <c r="K16" s="90"/>
      <c r="L16" s="96" t="s">
        <v>82</v>
      </c>
      <c r="M16" s="92"/>
      <c r="N16" s="93">
        <f t="shared" si="0"/>
        <v>30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82</v>
      </c>
      <c r="G17" s="106"/>
      <c r="H17" s="104"/>
      <c r="I17" s="105" t="s">
        <v>82</v>
      </c>
      <c r="J17" s="106"/>
      <c r="K17" s="104"/>
      <c r="L17" s="105" t="s">
        <v>82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104</v>
      </c>
      <c r="C18" s="228" t="str">
        <f>IF(R18&gt;S18,D4,IF(S18&gt;R18,D5,"remíza"))</f>
        <v>Keramika Chlumčany A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114">
        <f aca="true" t="shared" si="6" ref="N18:S18">SUM(N9:N17)</f>
        <v>352</v>
      </c>
      <c r="O18" s="115">
        <f t="shared" si="6"/>
        <v>289</v>
      </c>
      <c r="P18" s="114">
        <f t="shared" si="6"/>
        <v>11</v>
      </c>
      <c r="Q18" s="116">
        <f t="shared" si="6"/>
        <v>8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105</v>
      </c>
    </row>
    <row r="20" spans="2:20" ht="12.75">
      <c r="B20" s="122" t="s">
        <v>106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107</v>
      </c>
      <c r="C22" s="124" t="s">
        <v>395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109</v>
      </c>
      <c r="C25" s="119"/>
      <c r="D25" s="129"/>
      <c r="E25" s="128" t="s">
        <v>110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2018-12-11T10:20:05Z</dcterms:created>
  <dcterms:modified xsi:type="dcterms:W3CDTF">2018-12-12T11:54:13Z</dcterms:modified>
  <cp:category/>
  <cp:version/>
  <cp:contentType/>
  <cp:contentStatus/>
</cp:coreProperties>
</file>