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650" tabRatio="631" activeTab="0"/>
  </bookViews>
  <sheets>
    <sheet name="TABULKA_OPA" sheetId="1" r:id="rId1"/>
    <sheet name="rozpis_OPA" sheetId="2" r:id="rId2"/>
    <sheet name="Finále_BA_Nej" sheetId="3" r:id="rId3"/>
    <sheet name="o 3.m._DouA_USK" sheetId="4" r:id="rId4"/>
    <sheet name="semi_BA_Dou.A" sheetId="5" r:id="rId5"/>
    <sheet name="semi_Nej_USK" sheetId="6" r:id="rId6"/>
    <sheet name="4.k.BH_DouA" sheetId="7" r:id="rId7"/>
    <sheet name="4.k.USK_BKV" sheetId="8" r:id="rId8"/>
    <sheet name="4.k.DouA_USK" sheetId="9" r:id="rId9"/>
    <sheet name="4.k.BKV_BH" sheetId="10" r:id="rId10"/>
    <sheet name="3.k.DouA_BKV" sheetId="11" r:id="rId11"/>
    <sheet name="3.k.BH_USK" sheetId="12" r:id="rId12"/>
    <sheet name="3.k.Nej_BA" sheetId="13" r:id="rId13"/>
    <sheet name="2.k.BA_BKV" sheetId="14" r:id="rId14"/>
    <sheet name="2.k.Nej_BH" sheetId="15" r:id="rId15"/>
    <sheet name="2.k.Nej_DouA" sheetId="16" r:id="rId16"/>
    <sheet name="2.k.BH_BA" sheetId="17" r:id="rId17"/>
    <sheet name="1.k.BA_USK" sheetId="18" r:id="rId18"/>
    <sheet name="1.k.BKV_Nej" sheetId="19" r:id="rId19"/>
    <sheet name="1.k.BA_DouA" sheetId="20" r:id="rId20"/>
    <sheet name="1.k.USK_Nej" sheetId="21" r:id="rId21"/>
    <sheet name="List1" sheetId="22" r:id="rId22"/>
  </sheets>
  <definedNames>
    <definedName name="_xlnm.Print_Area" localSheetId="19">'1.k.BA_DouA'!$B$2:$T$27</definedName>
    <definedName name="_xlnm.Print_Area" localSheetId="17">'1.k.BA_USK'!$B$2:$T$27</definedName>
    <definedName name="_xlnm.Print_Area" localSheetId="18">'1.k.BKV_Nej'!$B$2:$T$27</definedName>
    <definedName name="_xlnm.Print_Area" localSheetId="20">'1.k.USK_Nej'!$B$2:$T$27</definedName>
    <definedName name="_xlnm.Print_Area" localSheetId="13">'2.k.BA_BKV'!$B$2:$T$27</definedName>
    <definedName name="_xlnm.Print_Area" localSheetId="16">'2.k.BH_BA'!$B$2:$T$27</definedName>
    <definedName name="_xlnm.Print_Area" localSheetId="14">'2.k.Nej_BH'!$B$2:$T$27</definedName>
    <definedName name="_xlnm.Print_Area" localSheetId="15">'2.k.Nej_DouA'!$B$2:$T$27</definedName>
    <definedName name="_xlnm.Print_Area" localSheetId="11">'3.k.BH_USK'!$B$2:$T$27</definedName>
    <definedName name="_xlnm.Print_Area" localSheetId="10">'3.k.DouA_BKV'!$B$2:$T$27</definedName>
    <definedName name="_xlnm.Print_Area" localSheetId="12">'3.k.Nej_BA'!$B$2:$T$27</definedName>
    <definedName name="_xlnm.Print_Area" localSheetId="6">'4.k.BH_DouA'!$B$2:$T$27</definedName>
    <definedName name="_xlnm.Print_Area" localSheetId="9">'4.k.BKV_BH'!$B$2:$T$27</definedName>
    <definedName name="_xlnm.Print_Area" localSheetId="8">'4.k.DouA_USK'!$B$2:$T$27</definedName>
    <definedName name="_xlnm.Print_Area" localSheetId="7">'4.k.USK_BKV'!$B$2:$T$27</definedName>
    <definedName name="_xlnm.Print_Area" localSheetId="2">'Finále_BA_Nej'!$B$2:$T$27</definedName>
    <definedName name="_xlnm.Print_Area" localSheetId="3">'o 3.m._DouA_USK'!$B$2:$T$27</definedName>
    <definedName name="_xlnm.Print_Area" localSheetId="4">'semi_BA_Dou.A'!$B$2:$T$27</definedName>
    <definedName name="_xlnm.Print_Area" localSheetId="5">'semi_Nej_USK'!$B$2:$T$27</definedName>
  </definedNames>
  <calcPr fullCalcOnLoad="1"/>
</workbook>
</file>

<file path=xl/sharedStrings.xml><?xml version="1.0" encoding="utf-8"?>
<sst xmlns="http://schemas.openxmlformats.org/spreadsheetml/2006/main" count="1741" uniqueCount="300">
  <si>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</si>
  <si>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</si>
  <si>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</si>
  <si>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</si>
  <si>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</si>
  <si>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</si>
  <si>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</si>
  <si>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</si>
  <si>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</si>
  <si>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</si>
  <si>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</si>
  <si>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</si>
  <si>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</si>
  <si>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</si>
  <si>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</si>
  <si>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</si>
  <si>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</si>
  <si>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</si>
  <si>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</si>
  <si>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</si>
  <si>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</si>
  <si>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</si>
  <si>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</si>
  <si>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</si>
  <si>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</si>
  <si>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</si>
  <si>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</si>
  <si>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kolo</t>
  </si>
  <si>
    <t>1.</t>
  </si>
  <si>
    <t>BKV Plzeň</t>
  </si>
  <si>
    <t>Chalupa</t>
  </si>
  <si>
    <t>Kateřina Chmelíčková</t>
  </si>
  <si>
    <t xml:space="preserve">  </t>
  </si>
  <si>
    <t>odehráno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</si>
  <si>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</si>
  <si>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</si>
  <si>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</si>
  <si>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</si>
  <si>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</si>
  <si>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</si>
  <si>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</si>
  <si>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</si>
  <si>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</si>
  <si>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5.</t>
  </si>
  <si>
    <t>6.</t>
  </si>
  <si>
    <t>Popilka</t>
  </si>
  <si>
    <t>Drudík</t>
  </si>
  <si>
    <t>Plzeň</t>
  </si>
  <si>
    <t>OPA  -  J-Z přebor 1/A družstev - dospělí - ZpčBaS / JčBaS</t>
  </si>
  <si>
    <t>Sezona:</t>
  </si>
  <si>
    <t>TJ Sokol Doubravka A</t>
  </si>
  <si>
    <t>Pohanka T.</t>
  </si>
  <si>
    <t>výhry  v základu</t>
  </si>
  <si>
    <t>prohry v prodl.</t>
  </si>
  <si>
    <t>výhry  v prodl.</t>
  </si>
  <si>
    <t>prohry v základu</t>
  </si>
  <si>
    <t>Šmídová</t>
  </si>
  <si>
    <t>scr.</t>
  </si>
  <si>
    <t>Lucie Kolářová</t>
  </si>
  <si>
    <t>Mráz</t>
  </si>
  <si>
    <t>dopolední utkání - začátek 9:00</t>
  </si>
  <si>
    <t>odpolední utkání - začátek 15:00</t>
  </si>
  <si>
    <t>-</t>
  </si>
  <si>
    <t>1. kolo - 6.10.2018</t>
  </si>
  <si>
    <t>BA Plzeň B</t>
  </si>
  <si>
    <t>USK Plzeň</t>
  </si>
  <si>
    <t>TJ Jiskra Nejdek</t>
  </si>
  <si>
    <t xml:space="preserve">2. kolo - 8.12.2018 </t>
  </si>
  <si>
    <t>TJ Bílá Hora</t>
  </si>
  <si>
    <t>3. kolo - 19.1.2019</t>
  </si>
  <si>
    <t>4. kolo - 23.2.2019</t>
  </si>
  <si>
    <t>8 : 0</t>
  </si>
  <si>
    <t>2018/19</t>
  </si>
  <si>
    <t>2.10.2018</t>
  </si>
  <si>
    <t>Kolářová H.</t>
  </si>
  <si>
    <t>Voráč</t>
  </si>
  <si>
    <t>Segeč</t>
  </si>
  <si>
    <t>Kural</t>
  </si>
  <si>
    <t>Vacek</t>
  </si>
  <si>
    <t>Krejsa</t>
  </si>
  <si>
    <t>Za hosty nastoupili hráči Legát a Vacek z družstva „B“</t>
  </si>
  <si>
    <t>25. ZŠ, Plzeň</t>
  </si>
  <si>
    <t>Mráz Šimon</t>
  </si>
  <si>
    <t>Kural Martin</t>
  </si>
  <si>
    <t>Kolářová Lucie</t>
  </si>
  <si>
    <t>Voráč Přemysl</t>
  </si>
  <si>
    <t>Krejsa Jakub</t>
  </si>
  <si>
    <t>Kolářová Hana</t>
  </si>
  <si>
    <t>Vacek Petr</t>
  </si>
  <si>
    <t>Legát Vojtěch</t>
  </si>
  <si>
    <t>Jeřichová Zuzana, Kolářová Hana</t>
  </si>
  <si>
    <t>Voráč Přemysl, Panochová Jana</t>
  </si>
  <si>
    <t>Karas Milan, Segeč Jan</t>
  </si>
  <si>
    <t>Kolářová Lucie, Panochová Jana</t>
  </si>
  <si>
    <t>Kural Martin, Pistulka Radek</t>
  </si>
  <si>
    <t>Legát Vojtěch, Vacek Petr</t>
  </si>
  <si>
    <t>Krejsa Jakub, Jeřichová Zuzana</t>
  </si>
  <si>
    <t>6.10.2018</t>
  </si>
  <si>
    <t>Malesický Dvůr</t>
  </si>
  <si>
    <t>Odvárka, Chmelíčková</t>
  </si>
  <si>
    <t>Nesveda, Růžička</t>
  </si>
  <si>
    <t>Landgráf, Pohanka P.</t>
  </si>
  <si>
    <t>Kamaryt, Klimaj</t>
  </si>
  <si>
    <t>Šmídová, Krupičková</t>
  </si>
  <si>
    <t>Štěříková, Pazderová</t>
  </si>
  <si>
    <t>Odvárka, Pohanka T.</t>
  </si>
  <si>
    <t>Lutsak, Šilhan</t>
  </si>
  <si>
    <t>Lutsak</t>
  </si>
  <si>
    <t>Pohanka P.</t>
  </si>
  <si>
    <t>Nesveda</t>
  </si>
  <si>
    <t>Růžička</t>
  </si>
  <si>
    <t>Klimaj</t>
  </si>
  <si>
    <t>1 : 7</t>
  </si>
  <si>
    <t>Plundrich - Lodrová</t>
  </si>
  <si>
    <t>Drudík - Popilka</t>
  </si>
  <si>
    <t>Klimaj - Kamaryt</t>
  </si>
  <si>
    <t>Lodrová - Polívková</t>
  </si>
  <si>
    <t>Růžička - Pazderová</t>
  </si>
  <si>
    <t>Paleček - Plundrich</t>
  </si>
  <si>
    <t>Lutsak - Šilhan</t>
  </si>
  <si>
    <t>Kamaryt</t>
  </si>
  <si>
    <t>Hora</t>
  </si>
  <si>
    <t>Horová</t>
  </si>
  <si>
    <t>Ann Vocelková</t>
  </si>
  <si>
    <t>3 : 5</t>
  </si>
  <si>
    <t>4.</t>
  </si>
  <si>
    <t>Nesveda - Štěříková</t>
  </si>
  <si>
    <t>11.10.2018</t>
  </si>
  <si>
    <t>Jakub Krejsa</t>
  </si>
  <si>
    <t>Plundrich</t>
  </si>
  <si>
    <t>Karas/Segeč</t>
  </si>
  <si>
    <t>Paleček/Popilka</t>
  </si>
  <si>
    <t>Lodrová</t>
  </si>
  <si>
    <t xml:space="preserve">Kural </t>
  </si>
  <si>
    <t>Panochová</t>
  </si>
  <si>
    <t xml:space="preserve">Drudík </t>
  </si>
  <si>
    <t>Ve třetí dvouhře můžů scr. Hráče Popilky za stavu 11:5, natažená achilovka.</t>
  </si>
  <si>
    <t>6 : 2</t>
  </si>
  <si>
    <t>Pistulka / Panochová</t>
  </si>
  <si>
    <t>Paleček / Lodrová</t>
  </si>
  <si>
    <t>Lodrová / Polívková</t>
  </si>
  <si>
    <t>Drudík / Plundrich</t>
  </si>
  <si>
    <t>Kural / Pistulka</t>
  </si>
  <si>
    <t>Plzeň, 25.ZŠ</t>
  </si>
  <si>
    <t>OPA družstev - dospělí - 2018/19</t>
  </si>
  <si>
    <t>OPA - družstev dospělých - 2018 / 2019</t>
  </si>
  <si>
    <t>8.12.2018</t>
  </si>
  <si>
    <t>Plzeň, BH</t>
  </si>
  <si>
    <t>Karas, Legátová</t>
  </si>
  <si>
    <t>Landgráf, Martínková</t>
  </si>
  <si>
    <t>Segeč, Voráč</t>
  </si>
  <si>
    <t>Landgráf, Chalupa</t>
  </si>
  <si>
    <t>Legátová, Kolářová</t>
  </si>
  <si>
    <t xml:space="preserve">  </t>
  </si>
  <si>
    <t>Pistulka, Kural</t>
  </si>
  <si>
    <t>Odvárka, Pohanka P.</t>
  </si>
  <si>
    <t>Kolářová</t>
  </si>
  <si>
    <t>Martínková</t>
  </si>
  <si>
    <t>Odvárka</t>
  </si>
  <si>
    <t>Nejdek</t>
  </si>
  <si>
    <t>Šilhan, Kamaryt</t>
  </si>
  <si>
    <t>Růžička, Košťálová</t>
  </si>
  <si>
    <t>Klimaj, Lutsak</t>
  </si>
  <si>
    <t>Pazderová</t>
  </si>
  <si>
    <t>TJ Bílá Hora - družstvo se nedostavilo k utkání po předchozí telefonické domluvě .</t>
  </si>
  <si>
    <t>Ondřej Steiner</t>
  </si>
  <si>
    <t>Steiner, Straková</t>
  </si>
  <si>
    <t>Jeřichová, Straková</t>
  </si>
  <si>
    <t>Krejsa, Vacek</t>
  </si>
  <si>
    <t>Steiner</t>
  </si>
  <si>
    <t xml:space="preserve">Jeřichová </t>
  </si>
  <si>
    <t>Za hosty nastoupili hráči Straková (Mix, ČŽ), Vacek (ČM, DM3)</t>
  </si>
  <si>
    <t xml:space="preserve">2. čtyřhra mužů byla screčována z důvodu chybného nasazení hráčů TJ Jiskra Nejdek - STK ZpčBaS. </t>
  </si>
  <si>
    <t xml:space="preserve">TJ Bílá Hora </t>
  </si>
  <si>
    <t>Soňa Königsmarková</t>
  </si>
  <si>
    <t>Dušek J., Königsmarková</t>
  </si>
  <si>
    <t>Königsmarková, Froňková</t>
  </si>
  <si>
    <t>Froněk, Dušek R.</t>
  </si>
  <si>
    <t>Froněk</t>
  </si>
  <si>
    <t>Dušek J.</t>
  </si>
  <si>
    <t>Froňková</t>
  </si>
  <si>
    <t>Dušek R.</t>
  </si>
  <si>
    <t>0 : 8</t>
  </si>
  <si>
    <t>6 : 1</t>
  </si>
  <si>
    <t>Play OFF - 16.3.2019</t>
  </si>
  <si>
    <t>19. 1. 2019</t>
  </si>
  <si>
    <t>Vacek - Straková</t>
  </si>
  <si>
    <t>Soukup - Chmelíčková</t>
  </si>
  <si>
    <t>Brož - Vacek</t>
  </si>
  <si>
    <t>Chalupa - Odvárka</t>
  </si>
  <si>
    <t>Straková - Úblová</t>
  </si>
  <si>
    <t>Chmelíčková - Šmídová</t>
  </si>
  <si>
    <t>Krejsa - Steiner</t>
  </si>
  <si>
    <t>Pohanka P. - Pohanka T.</t>
  </si>
  <si>
    <t>Brož</t>
  </si>
  <si>
    <t>Úblová</t>
  </si>
  <si>
    <t>Za Doubravku "A" nastoupil Brož z družstva "B", to samé platí též pro Strakovou</t>
  </si>
  <si>
    <t>Plzeň - Bílá Hora</t>
  </si>
  <si>
    <t>Paleček, Lodrová</t>
  </si>
  <si>
    <t>Paleček, Popilka</t>
  </si>
  <si>
    <t>Lodrová, Polívková</t>
  </si>
  <si>
    <t>Drudík, Plundrich</t>
  </si>
  <si>
    <t>2 : 6</t>
  </si>
  <si>
    <t>19.1.2019</t>
  </si>
  <si>
    <t>Stanislav Newiak</t>
  </si>
  <si>
    <t>Nesveda/Pazderová</t>
  </si>
  <si>
    <t>Karas/Legátová</t>
  </si>
  <si>
    <t>Lešťák</t>
  </si>
  <si>
    <t>Klimaj/Kamaryt</t>
  </si>
  <si>
    <t>Segeč/Voráč</t>
  </si>
  <si>
    <t>Pazderová/Košťálová</t>
  </si>
  <si>
    <t>Legátová/Panochová</t>
  </si>
  <si>
    <t>Šilhan/Lutsak</t>
  </si>
  <si>
    <t>Kural/Pistulka</t>
  </si>
  <si>
    <t>Karas</t>
  </si>
  <si>
    <t>Lutsak Viktor</t>
  </si>
  <si>
    <t>Karas Milan</t>
  </si>
  <si>
    <t>Nesveda Adam</t>
  </si>
  <si>
    <t>Pistulka</t>
  </si>
  <si>
    <t>Košťálová Klára</t>
  </si>
  <si>
    <t>Panochová Jana</t>
  </si>
  <si>
    <t>Klimaj Jan</t>
  </si>
  <si>
    <t>Šilhan M.</t>
  </si>
  <si>
    <t>Třetí dvouha mužů skreč hráče Karase(BA_B) za stavu 12:18. Zranění steheního svalu.</t>
  </si>
  <si>
    <r>
      <t xml:space="preserve">neúplná tabulka po </t>
    </r>
    <r>
      <rPr>
        <b/>
        <sz val="12"/>
        <rFont val="Arial"/>
        <family val="2"/>
      </rPr>
      <t>1. kole - 6.10.2018</t>
    </r>
  </si>
  <si>
    <r>
      <t xml:space="preserve">neúplná tabulka po </t>
    </r>
    <r>
      <rPr>
        <b/>
        <sz val="12"/>
        <rFont val="Arial"/>
        <family val="2"/>
      </rPr>
      <t>2. kole - 8.12.2018</t>
    </r>
  </si>
  <si>
    <r>
      <t xml:space="preserve">neúplná tabulka po </t>
    </r>
    <r>
      <rPr>
        <b/>
        <sz val="12"/>
        <rFont val="Arial"/>
        <family val="2"/>
      </rPr>
      <t>3. kole - 19.1.2019</t>
    </r>
  </si>
  <si>
    <t>konečná tabulka po základní části (4. kolo) - 23.2.2019</t>
  </si>
  <si>
    <t>23. 2. 2019</t>
  </si>
  <si>
    <t xml:space="preserve">TJ Sokol Doubravka A </t>
  </si>
  <si>
    <t>Plzeň, Bílá Hora</t>
  </si>
  <si>
    <t>Malkus, Straková</t>
  </si>
  <si>
    <t>Škopek, Froněk</t>
  </si>
  <si>
    <t>Malkus, Žambůrek</t>
  </si>
  <si>
    <t>Königsmarková, Hlušičková</t>
  </si>
  <si>
    <t>Dušek J., Dušek R.</t>
  </si>
  <si>
    <t>Krejsa, Steiner</t>
  </si>
  <si>
    <t>Žambůrek</t>
  </si>
  <si>
    <t>Škopek</t>
  </si>
  <si>
    <t>Hlušičková</t>
  </si>
  <si>
    <t>Jeřichová</t>
  </si>
  <si>
    <t xml:space="preserve">Za hosty nastoupil Tomáš Žambůrek (DM3, ČM2) z družstva M. </t>
  </si>
  <si>
    <t>23.2.2019</t>
  </si>
  <si>
    <t>Anna Vocelková</t>
  </si>
  <si>
    <t>Odvárka - Chmelíčková</t>
  </si>
  <si>
    <t>Paleček - Popilka</t>
  </si>
  <si>
    <t>Soukup - Chalupa</t>
  </si>
  <si>
    <t>Lodrová-Polívková</t>
  </si>
  <si>
    <t>Drudík - Plundrich</t>
  </si>
  <si>
    <t>5 : 3</t>
  </si>
  <si>
    <t>Steiner - Straková</t>
  </si>
  <si>
    <t>Malkus - Žambůrek</t>
  </si>
  <si>
    <t>Jeřichová - Straková</t>
  </si>
  <si>
    <t>Malkus</t>
  </si>
  <si>
    <t>Za domácí nastoupil T. Žambůrek z družstva "M". Dopsán mezi náhradníky na soupisku týmu "A" na 5. pozici. Hráč T. Malkus posunut na 6. pozici. Soupeř předem</t>
  </si>
  <si>
    <t>informován; 3. dvouhra mužů skrečována ve prospěch domácích ze zdrav. důvodů hráče P. Popilky.</t>
  </si>
  <si>
    <t>Malesice</t>
  </si>
  <si>
    <t>Soukup, Odvárka</t>
  </si>
  <si>
    <t>Dušek R., Froněk</t>
  </si>
  <si>
    <t>Šmídová, Chmelíčková</t>
  </si>
  <si>
    <t>Pohanka P., Pohanka T.</t>
  </si>
  <si>
    <t>Škopek, Dušek J.</t>
  </si>
  <si>
    <t>dopolední utkání - začátek 9:00 - semifinále</t>
  </si>
  <si>
    <r>
      <t xml:space="preserve">odpolední utkání - začátek 13:00 - </t>
    </r>
    <r>
      <rPr>
        <b/>
        <u val="single"/>
        <sz val="9"/>
        <rFont val="Arial"/>
        <family val="2"/>
      </rPr>
      <t>finále</t>
    </r>
    <r>
      <rPr>
        <u val="single"/>
        <sz val="9"/>
        <rFont val="Arial"/>
        <family val="2"/>
      </rPr>
      <t xml:space="preserve"> + o 3.místo</t>
    </r>
  </si>
  <si>
    <t>konečné umístění v sezoně 2018/19 (po PLAY OFF) - 16.3.2019</t>
  </si>
  <si>
    <r>
      <t xml:space="preserve">Oblastní přebor družstev dospělých - ZpčBaS - 2018/19 - </t>
    </r>
    <r>
      <rPr>
        <b/>
        <sz val="12"/>
        <rFont val="Arial"/>
        <family val="2"/>
      </rPr>
      <t>OPA - FINÁLE</t>
    </r>
  </si>
  <si>
    <t>Miroslav Steiner</t>
  </si>
  <si>
    <t xml:space="preserve">Kolo : </t>
  </si>
  <si>
    <t>PLAY OFF</t>
  </si>
  <si>
    <t>Karas Milan, Kolářová Lucie</t>
  </si>
  <si>
    <t>Nesveda Adam, Růžička Marcela</t>
  </si>
  <si>
    <t>Legátová Anna</t>
  </si>
  <si>
    <t>Štěříková Natalie</t>
  </si>
  <si>
    <t>Lutsak Viktor, Šilhan Ondřej</t>
  </si>
  <si>
    <t>Růžička Marcela, Pazderová Vend.</t>
  </si>
  <si>
    <t>Segeč Jan, Voráč Přemysl</t>
  </si>
  <si>
    <t>Kamaryt Miloš, Lešták Ladislav</t>
  </si>
  <si>
    <t>………………………………………………………………………………………………………………………………………………………………………………………………..</t>
  </si>
  <si>
    <t>5 : 2</t>
  </si>
  <si>
    <r>
      <t xml:space="preserve">Oblastní přebor družstev dospělých - ZpčBaS - 2018/19 - </t>
    </r>
    <r>
      <rPr>
        <b/>
        <sz val="12"/>
        <rFont val="Arial"/>
        <family val="2"/>
      </rPr>
      <t>OPA - o 3.místo</t>
    </r>
  </si>
  <si>
    <t>Plundrich Tomáš, Lodrová Nikol</t>
  </si>
  <si>
    <t xml:space="preserve">Drudík Ota </t>
  </si>
  <si>
    <t>Jeřichová Zuzana</t>
  </si>
  <si>
    <t>Horová Eva</t>
  </si>
  <si>
    <t>Steiner Ondřej, Vacek Petr</t>
  </si>
  <si>
    <t>Drudík Ota, Plundrich Tomáš</t>
  </si>
  <si>
    <t>Steiner Ondřej</t>
  </si>
  <si>
    <t>Hora Jan</t>
  </si>
  <si>
    <t>Popilka Pavel</t>
  </si>
  <si>
    <t>Straková Lenka, Úblová Veronika</t>
  </si>
  <si>
    <t>Lodrová Nikol, Polívková Eliška</t>
  </si>
  <si>
    <t>Hora Jan, Popilka Pavel</t>
  </si>
  <si>
    <t>nastavení      DM</t>
  </si>
  <si>
    <r>
      <t xml:space="preserve">Oblastní přebor družstev dospělých - ZpčBaS - 2018/19 - </t>
    </r>
    <r>
      <rPr>
        <b/>
        <sz val="12"/>
        <rFont val="Arial"/>
        <family val="2"/>
      </rPr>
      <t>OPA - SEMIFINÁLE</t>
    </r>
  </si>
  <si>
    <t>Vacek Petr, Straková Lenka</t>
  </si>
  <si>
    <t>Steiner Ondřej, Krejsa Jakub</t>
  </si>
  <si>
    <t>Kolářová Lucie, Legátová Anna</t>
  </si>
  <si>
    <t>Jeřichová Zuzana, Úblová Veronika</t>
  </si>
  <si>
    <t>5 : 0</t>
  </si>
  <si>
    <t>Kamaryt Miloš, Klimaj Jan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</si>
</sst>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&quot; Kč&quot;_-;\-* #,##0.00&quot; Kč&quot;_-;_-* \-??&quot; Kč&quot;_-;_-@_-"/>
  </numFmts>
  <fonts count="7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"/>
      <family val="2"/>
    </font>
    <font>
      <b/>
      <u val="single"/>
      <sz val="24"/>
      <name val="Arial"/>
      <family val="2"/>
    </font>
    <font>
      <sz val="10"/>
      <color indexed="62"/>
      <name val="Arial CE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/>
      <name val="Arial CE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</fills>
  <borders count="1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 style="thin">
        <color indexed="8"/>
      </left>
      <right style="thin"/>
      <top style="double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2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9" applyFont="1">
      <alignment/>
      <protection/>
    </xf>
    <xf numFmtId="0" fontId="9" fillId="0" borderId="0" xfId="0" applyFont="1" applyAlignment="1">
      <alignment/>
    </xf>
    <xf numFmtId="0" fontId="14" fillId="0" borderId="10" xfId="59" applyFont="1" applyBorder="1" applyAlignment="1">
      <alignment vertical="center"/>
      <protection/>
    </xf>
    <xf numFmtId="0" fontId="14" fillId="0" borderId="11" xfId="59" applyFont="1" applyBorder="1" applyAlignment="1">
      <alignment vertical="center"/>
      <protection/>
    </xf>
    <xf numFmtId="44" fontId="16" fillId="0" borderId="12" xfId="40" applyFont="1" applyBorder="1" applyAlignment="1">
      <alignment horizontal="center" vertical="center"/>
    </xf>
    <xf numFmtId="0" fontId="14" fillId="0" borderId="13" xfId="59" applyFont="1" applyBorder="1" applyAlignment="1">
      <alignment vertical="center"/>
      <protection/>
    </xf>
    <xf numFmtId="0" fontId="17" fillId="0" borderId="14" xfId="67" applyFont="1" applyBorder="1" applyAlignment="1">
      <alignment horizontal="center" vertical="center"/>
      <protection/>
    </xf>
    <xf numFmtId="0" fontId="16" fillId="0" borderId="15" xfId="63" applyFont="1" applyBorder="1">
      <alignment horizontal="center" vertical="center"/>
      <protection/>
    </xf>
    <xf numFmtId="0" fontId="16" fillId="0" borderId="16" xfId="63" applyFont="1" applyBorder="1">
      <alignment horizontal="center" vertical="center"/>
      <protection/>
    </xf>
    <xf numFmtId="0" fontId="16" fillId="0" borderId="17" xfId="63" applyFont="1" applyBorder="1">
      <alignment horizontal="center" vertical="center"/>
      <protection/>
    </xf>
    <xf numFmtId="44" fontId="16" fillId="0" borderId="18" xfId="40" applyFont="1" applyBorder="1">
      <alignment horizontal="center"/>
    </xf>
    <xf numFmtId="0" fontId="16" fillId="0" borderId="18" xfId="63" applyFont="1" applyBorder="1">
      <alignment horizontal="center" vertical="center"/>
      <protection/>
    </xf>
    <xf numFmtId="0" fontId="18" fillId="0" borderId="18" xfId="39" applyFont="1" applyBorder="1" applyAlignment="1">
      <alignment horizontal="centerContinuous" vertical="center"/>
      <protection/>
    </xf>
    <xf numFmtId="0" fontId="18" fillId="0" borderId="19" xfId="39" applyFont="1" applyBorder="1" applyAlignment="1">
      <alignment horizontal="centerContinuous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7" fillId="0" borderId="21" xfId="39" applyFont="1" applyBorder="1" applyAlignment="1">
      <alignment horizontal="center" vertical="center" wrapText="1"/>
      <protection/>
    </xf>
    <xf numFmtId="0" fontId="14" fillId="0" borderId="22" xfId="65" applyFont="1" applyBorder="1">
      <alignment horizontal="center" vertical="center"/>
      <protection/>
    </xf>
    <xf numFmtId="0" fontId="14" fillId="0" borderId="23" xfId="65" applyFont="1" applyBorder="1">
      <alignment horizontal="center" vertical="center"/>
      <protection/>
    </xf>
    <xf numFmtId="0" fontId="14" fillId="0" borderId="12" xfId="65" applyFont="1" applyBorder="1">
      <alignment horizontal="center" vertical="center"/>
      <protection/>
    </xf>
    <xf numFmtId="0" fontId="14" fillId="0" borderId="24" xfId="65" applyFont="1" applyBorder="1" applyProtection="1">
      <alignment horizontal="center" vertical="center"/>
      <protection hidden="1"/>
    </xf>
    <xf numFmtId="0" fontId="14" fillId="0" borderId="12" xfId="65" applyFont="1" applyBorder="1" applyProtection="1">
      <alignment horizontal="center" vertical="center"/>
      <protection hidden="1"/>
    </xf>
    <xf numFmtId="0" fontId="14" fillId="0" borderId="24" xfId="65" applyFont="1" applyBorder="1">
      <alignment horizontal="center" vertical="center"/>
      <protection/>
    </xf>
    <xf numFmtId="0" fontId="16" fillId="0" borderId="25" xfId="63" applyFont="1" applyBorder="1" applyProtection="1">
      <alignment horizontal="center" vertical="center"/>
      <protection hidden="1"/>
    </xf>
    <xf numFmtId="0" fontId="16" fillId="0" borderId="26" xfId="63" applyFont="1" applyBorder="1" applyProtection="1">
      <alignment horizontal="center" vertical="center"/>
      <protection hidden="1"/>
    </xf>
    <xf numFmtId="0" fontId="16" fillId="0" borderId="27" xfId="63" applyFont="1" applyBorder="1" applyProtection="1">
      <alignment horizontal="center" vertical="center"/>
      <protection hidden="1"/>
    </xf>
    <xf numFmtId="0" fontId="14" fillId="0" borderId="0" xfId="65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5" fillId="0" borderId="0" xfId="59" applyFont="1">
      <alignment/>
      <protection/>
    </xf>
    <xf numFmtId="0" fontId="14" fillId="0" borderId="0" xfId="59" applyFont="1">
      <alignment/>
      <protection/>
    </xf>
    <xf numFmtId="0" fontId="18" fillId="0" borderId="0" xfId="59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8" xfId="65" applyFont="1" applyBorder="1">
      <alignment horizontal="center" vertical="center"/>
      <protection/>
    </xf>
    <xf numFmtId="0" fontId="14" fillId="0" borderId="29" xfId="65" applyFont="1" applyBorder="1">
      <alignment horizontal="center" vertical="center"/>
      <protection/>
    </xf>
    <xf numFmtId="0" fontId="17" fillId="0" borderId="30" xfId="3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31" xfId="0" applyFont="1" applyBorder="1" applyAlignment="1">
      <alignment vertical="center"/>
    </xf>
    <xf numFmtId="0" fontId="14" fillId="0" borderId="22" xfId="65" applyFont="1" applyBorder="1" applyProtection="1">
      <alignment horizontal="center" vertical="center"/>
      <protection locked="0"/>
    </xf>
    <xf numFmtId="0" fontId="14" fillId="0" borderId="12" xfId="65" applyFont="1" applyBorder="1" applyProtection="1">
      <alignment horizontal="center" vertical="center"/>
      <protection locked="0"/>
    </xf>
    <xf numFmtId="0" fontId="10" fillId="0" borderId="32" xfId="0" applyFont="1" applyBorder="1" applyAlignment="1" applyProtection="1">
      <alignment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3" applyFont="1" applyBorder="1" applyAlignment="1" applyProtection="1">
      <alignment horizontal="left" vertical="center" indent="1"/>
      <protection locked="0"/>
    </xf>
    <xf numFmtId="0" fontId="10" fillId="0" borderId="37" xfId="0" applyFont="1" applyBorder="1" applyAlignment="1" applyProtection="1">
      <alignment horizontal="left" vertical="center" indent="1"/>
      <protection locked="0"/>
    </xf>
    <xf numFmtId="0" fontId="19" fillId="2" borderId="38" xfId="64" applyFont="1" applyFill="1" applyBorder="1">
      <alignment vertical="center"/>
      <protection/>
    </xf>
    <xf numFmtId="0" fontId="10" fillId="0" borderId="39" xfId="0" applyFont="1" applyBorder="1" applyAlignment="1">
      <alignment horizontal="left" vertical="center" indent="1"/>
    </xf>
    <xf numFmtId="0" fontId="10" fillId="0" borderId="0" xfId="59" applyFont="1">
      <alignment/>
      <protection/>
    </xf>
    <xf numFmtId="0" fontId="10" fillId="0" borderId="0" xfId="0" applyFont="1" applyBorder="1" applyAlignment="1">
      <alignment/>
    </xf>
    <xf numFmtId="0" fontId="10" fillId="0" borderId="0" xfId="49">
      <alignment/>
      <protection/>
    </xf>
    <xf numFmtId="14" fontId="10" fillId="0" borderId="40" xfId="49" applyNumberFormat="1" applyFill="1" applyBorder="1" applyAlignment="1">
      <alignment horizontal="center"/>
      <protection/>
    </xf>
    <xf numFmtId="0" fontId="23" fillId="0" borderId="41" xfId="49" applyFont="1" applyBorder="1" applyAlignment="1">
      <alignment horizontal="right" wrapText="1"/>
      <protection/>
    </xf>
    <xf numFmtId="0" fontId="17" fillId="0" borderId="42" xfId="49" applyFont="1" applyBorder="1" applyAlignment="1">
      <alignment horizontal="right" wrapText="1"/>
      <protection/>
    </xf>
    <xf numFmtId="0" fontId="24" fillId="0" borderId="41" xfId="49" applyFont="1" applyBorder="1" applyAlignment="1">
      <alignment horizontal="center" wrapText="1"/>
      <protection/>
    </xf>
    <xf numFmtId="0" fontId="24" fillId="12" borderId="26" xfId="49" applyFont="1" applyFill="1" applyBorder="1" applyAlignment="1">
      <alignment horizontal="center" wrapText="1"/>
      <protection/>
    </xf>
    <xf numFmtId="0" fontId="24" fillId="0" borderId="26" xfId="49" applyFont="1" applyBorder="1" applyAlignment="1">
      <alignment horizontal="center" wrapText="1"/>
      <protection/>
    </xf>
    <xf numFmtId="0" fontId="24" fillId="0" borderId="43" xfId="49" applyFont="1" applyBorder="1" applyAlignment="1">
      <alignment horizontal="center" wrapText="1"/>
      <protection/>
    </xf>
    <xf numFmtId="0" fontId="24" fillId="0" borderId="44" xfId="49" applyFont="1" applyBorder="1" applyAlignment="1">
      <alignment horizontal="center" wrapText="1"/>
      <protection/>
    </xf>
    <xf numFmtId="0" fontId="25" fillId="12" borderId="45" xfId="49" applyFont="1" applyFill="1" applyBorder="1" applyAlignment="1">
      <alignment horizontal="center" wrapText="1"/>
      <protection/>
    </xf>
    <xf numFmtId="0" fontId="15" fillId="0" borderId="46" xfId="49" applyFont="1" applyFill="1" applyBorder="1" applyAlignment="1">
      <alignment horizontal="center" vertical="center"/>
      <protection/>
    </xf>
    <xf numFmtId="0" fontId="16" fillId="0" borderId="47" xfId="49" applyFont="1" applyFill="1" applyBorder="1" applyAlignment="1">
      <alignment horizontal="center" vertical="center"/>
      <protection/>
    </xf>
    <xf numFmtId="0" fontId="10" fillId="0" borderId="46" xfId="49" applyFill="1" applyBorder="1" applyAlignment="1">
      <alignment horizontal="center" vertical="center"/>
      <protection/>
    </xf>
    <xf numFmtId="0" fontId="15" fillId="12" borderId="48" xfId="49" applyFont="1" applyFill="1" applyBorder="1" applyAlignment="1">
      <alignment horizontal="center" vertical="center"/>
      <protection/>
    </xf>
    <xf numFmtId="0" fontId="15" fillId="12" borderId="49" xfId="49" applyFont="1" applyFill="1" applyBorder="1" applyAlignment="1">
      <alignment horizontal="center" vertical="center"/>
      <protection/>
    </xf>
    <xf numFmtId="0" fontId="26" fillId="0" borderId="50" xfId="49" applyFont="1" applyFill="1" applyBorder="1" applyAlignment="1" applyProtection="1">
      <alignment horizontal="center" vertical="center"/>
      <protection hidden="1"/>
    </xf>
    <xf numFmtId="0" fontId="16" fillId="12" borderId="51" xfId="49" applyFont="1" applyFill="1" applyBorder="1" applyAlignment="1" applyProtection="1">
      <alignment horizontal="center" vertical="center"/>
      <protection hidden="1"/>
    </xf>
    <xf numFmtId="0" fontId="15" fillId="12" borderId="52" xfId="49" applyFont="1" applyFill="1" applyBorder="1" applyAlignment="1">
      <alignment horizontal="center" vertical="center"/>
      <protection/>
    </xf>
    <xf numFmtId="0" fontId="26" fillId="0" borderId="53" xfId="49" applyFont="1" applyFill="1" applyBorder="1" applyAlignment="1" applyProtection="1">
      <alignment horizontal="center" vertical="center"/>
      <protection hidden="1"/>
    </xf>
    <xf numFmtId="0" fontId="26" fillId="0" borderId="54" xfId="49" applyFont="1" applyFill="1" applyBorder="1" applyAlignment="1" applyProtection="1">
      <alignment horizontal="center" vertical="center"/>
      <protection hidden="1"/>
    </xf>
    <xf numFmtId="0" fontId="16" fillId="0" borderId="55" xfId="49" applyFont="1" applyFill="1" applyBorder="1" applyAlignment="1">
      <alignment horizontal="center" vertical="center"/>
      <protection/>
    </xf>
    <xf numFmtId="0" fontId="15" fillId="12" borderId="56" xfId="49" applyFont="1" applyFill="1" applyBorder="1" applyAlignment="1">
      <alignment horizontal="center" vertical="center"/>
      <protection/>
    </xf>
    <xf numFmtId="0" fontId="15" fillId="12" borderId="57" xfId="49" applyFont="1" applyFill="1" applyBorder="1" applyAlignment="1">
      <alignment horizontal="center" vertical="center"/>
      <protection/>
    </xf>
    <xf numFmtId="0" fontId="16" fillId="12" borderId="58" xfId="49" applyFont="1" applyFill="1" applyBorder="1" applyAlignment="1" applyProtection="1">
      <alignment horizontal="center" vertical="center"/>
      <protection hidden="1"/>
    </xf>
    <xf numFmtId="0" fontId="16" fillId="0" borderId="0" xfId="49" applyFont="1" applyFill="1" applyBorder="1" applyAlignment="1">
      <alignment horizontal="center" vertical="center"/>
      <protection/>
    </xf>
    <xf numFmtId="0" fontId="15" fillId="12" borderId="59" xfId="49" applyFont="1" applyFill="1" applyBorder="1" applyAlignment="1">
      <alignment horizontal="center" vertical="center"/>
      <protection/>
    </xf>
    <xf numFmtId="0" fontId="26" fillId="0" borderId="60" xfId="49" applyFont="1" applyFill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locked="0"/>
    </xf>
    <xf numFmtId="0" fontId="17" fillId="33" borderId="21" xfId="39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left" vertical="center" indent="1"/>
      <protection locked="0"/>
    </xf>
    <xf numFmtId="0" fontId="14" fillId="33" borderId="22" xfId="65" applyFont="1" applyFill="1" applyBorder="1" applyProtection="1">
      <alignment horizontal="center" vertical="center"/>
      <protection locked="0"/>
    </xf>
    <xf numFmtId="0" fontId="14" fillId="33" borderId="22" xfId="65" applyFont="1" applyFill="1" applyBorder="1">
      <alignment horizontal="center" vertical="center"/>
      <protection/>
    </xf>
    <xf numFmtId="0" fontId="14" fillId="33" borderId="12" xfId="65" applyFont="1" applyFill="1" applyBorder="1" applyProtection="1">
      <alignment horizontal="center" vertical="center"/>
      <protection locked="0"/>
    </xf>
    <xf numFmtId="0" fontId="14" fillId="33" borderId="24" xfId="65" applyFont="1" applyFill="1" applyBorder="1" applyProtection="1">
      <alignment horizontal="center" vertical="center"/>
      <protection hidden="1"/>
    </xf>
    <xf numFmtId="0" fontId="14" fillId="33" borderId="12" xfId="65" applyFont="1" applyFill="1" applyBorder="1" applyProtection="1">
      <alignment horizontal="center" vertical="center"/>
      <protection hidden="1"/>
    </xf>
    <xf numFmtId="0" fontId="14" fillId="33" borderId="24" xfId="65" applyFont="1" applyFill="1" applyBorder="1">
      <alignment horizontal="center" vertical="center"/>
      <protection/>
    </xf>
    <xf numFmtId="0" fontId="14" fillId="33" borderId="29" xfId="65" applyFont="1" applyFill="1" applyBorder="1">
      <alignment horizontal="center" vertical="center"/>
      <protection/>
    </xf>
    <xf numFmtId="0" fontId="14" fillId="33" borderId="12" xfId="65" applyFont="1" applyFill="1" applyBorder="1">
      <alignment horizontal="center" vertical="center"/>
      <protection/>
    </xf>
    <xf numFmtId="0" fontId="10" fillId="33" borderId="37" xfId="0" applyFont="1" applyFill="1" applyBorder="1" applyAlignment="1" applyProtection="1">
      <alignment horizontal="left" vertical="center" indent="1"/>
      <protection locked="0"/>
    </xf>
    <xf numFmtId="0" fontId="15" fillId="12" borderId="22" xfId="49" applyFont="1" applyFill="1" applyBorder="1" applyAlignment="1">
      <alignment horizontal="center" vertical="center"/>
      <protection/>
    </xf>
    <xf numFmtId="0" fontId="15" fillId="12" borderId="60" xfId="49" applyFont="1" applyFill="1" applyBorder="1" applyAlignment="1">
      <alignment horizontal="center" vertical="center"/>
      <protection/>
    </xf>
    <xf numFmtId="0" fontId="15" fillId="12" borderId="61" xfId="49" applyFont="1" applyFill="1" applyBorder="1" applyAlignment="1">
      <alignment horizontal="center" vertical="center"/>
      <protection/>
    </xf>
    <xf numFmtId="0" fontId="15" fillId="12" borderId="62" xfId="49" applyFont="1" applyFill="1" applyBorder="1" applyAlignment="1">
      <alignment horizontal="center" vertical="center"/>
      <protection/>
    </xf>
    <xf numFmtId="0" fontId="15" fillId="12" borderId="63" xfId="49" applyFont="1" applyFill="1" applyBorder="1" applyAlignment="1">
      <alignment horizontal="center" vertical="center"/>
      <protection/>
    </xf>
    <xf numFmtId="0" fontId="15" fillId="12" borderId="64" xfId="49" applyFont="1" applyFill="1" applyBorder="1" applyAlignment="1">
      <alignment horizontal="center" vertical="center"/>
      <protection/>
    </xf>
    <xf numFmtId="0" fontId="27" fillId="0" borderId="0" xfId="54" applyFont="1" applyFill="1" applyAlignment="1">
      <alignment horizontal="center"/>
      <protection/>
    </xf>
    <xf numFmtId="0" fontId="17" fillId="0" borderId="0" xfId="54" applyFont="1">
      <alignment/>
      <protection/>
    </xf>
    <xf numFmtId="0" fontId="28" fillId="0" borderId="0" xfId="54" applyFont="1" applyFill="1">
      <alignment/>
      <protection/>
    </xf>
    <xf numFmtId="0" fontId="28" fillId="0" borderId="0" xfId="54" applyFont="1" applyFill="1" applyAlignment="1">
      <alignment horizontal="center"/>
      <protection/>
    </xf>
    <xf numFmtId="14" fontId="29" fillId="0" borderId="0" xfId="54" applyNumberFormat="1" applyFont="1" applyFill="1" applyAlignment="1">
      <alignment horizontal="right"/>
      <protection/>
    </xf>
    <xf numFmtId="14" fontId="29" fillId="0" borderId="0" xfId="54" applyNumberFormat="1" applyFont="1" applyFill="1" applyAlignment="1">
      <alignment/>
      <protection/>
    </xf>
    <xf numFmtId="0" fontId="17" fillId="0" borderId="0" xfId="54" applyFont="1" applyFill="1">
      <alignment/>
      <protection/>
    </xf>
    <xf numFmtId="49" fontId="17" fillId="0" borderId="0" xfId="54" applyNumberFormat="1" applyFont="1" applyFill="1" applyAlignment="1">
      <alignment horizontal="right"/>
      <protection/>
    </xf>
    <xf numFmtId="0" fontId="17" fillId="0" borderId="0" xfId="54" applyFont="1" applyFill="1" applyAlignment="1">
      <alignment horizontal="right"/>
      <protection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left"/>
      <protection/>
    </xf>
    <xf numFmtId="49" fontId="17" fillId="0" borderId="0" xfId="54" applyNumberFormat="1" applyFont="1" applyFill="1" applyAlignment="1">
      <alignment horizontal="center"/>
      <protection/>
    </xf>
    <xf numFmtId="0" fontId="31" fillId="0" borderId="0" xfId="54" applyFont="1" applyFill="1">
      <alignment/>
      <protection/>
    </xf>
    <xf numFmtId="14" fontId="29" fillId="0" borderId="0" xfId="54" applyNumberFormat="1" applyFont="1" applyFill="1">
      <alignment/>
      <protection/>
    </xf>
    <xf numFmtId="0" fontId="17" fillId="0" borderId="0" xfId="54" applyFont="1" applyFill="1" applyAlignment="1" quotePrefix="1">
      <alignment horizontal="center"/>
      <protection/>
    </xf>
    <xf numFmtId="0" fontId="31" fillId="0" borderId="0" xfId="54" applyFont="1" applyFill="1" applyAlignment="1">
      <alignment/>
      <protection/>
    </xf>
    <xf numFmtId="0" fontId="30" fillId="0" borderId="0" xfId="54" applyFont="1" applyFill="1" applyAlignment="1">
      <alignment horizontal="left"/>
      <protection/>
    </xf>
    <xf numFmtId="0" fontId="17" fillId="0" borderId="0" xfId="54" applyFont="1" applyFill="1" applyAlignment="1">
      <alignment/>
      <protection/>
    </xf>
    <xf numFmtId="0" fontId="30" fillId="0" borderId="0" xfId="54" applyFont="1" applyFill="1" applyAlignment="1">
      <alignment horizontal="right"/>
      <protection/>
    </xf>
    <xf numFmtId="49" fontId="30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 horizontal="center"/>
    </xf>
    <xf numFmtId="0" fontId="26" fillId="0" borderId="65" xfId="49" applyFont="1" applyFill="1" applyBorder="1" applyAlignment="1" applyProtection="1">
      <alignment horizontal="center" vertical="center"/>
      <protection hidden="1"/>
    </xf>
    <xf numFmtId="0" fontId="26" fillId="0" borderId="66" xfId="49" applyFont="1" applyFill="1" applyBorder="1" applyAlignment="1" applyProtection="1">
      <alignment horizontal="center" vertical="center"/>
      <protection hidden="1"/>
    </xf>
    <xf numFmtId="20" fontId="15" fillId="0" borderId="46" xfId="49" applyNumberFormat="1" applyFont="1" applyFill="1" applyBorder="1" applyAlignment="1">
      <alignment horizontal="center" vertical="center"/>
      <protection/>
    </xf>
    <xf numFmtId="0" fontId="0" fillId="0" borderId="0" xfId="53" applyFont="1">
      <alignment/>
      <protection/>
    </xf>
    <xf numFmtId="0" fontId="14" fillId="0" borderId="67" xfId="59" applyFont="1" applyBorder="1" applyAlignment="1">
      <alignment vertical="center"/>
      <protection/>
    </xf>
    <xf numFmtId="0" fontId="10" fillId="0" borderId="68" xfId="53" applyFont="1" applyBorder="1" applyAlignment="1">
      <alignment vertical="center"/>
      <protection/>
    </xf>
    <xf numFmtId="0" fontId="14" fillId="0" borderId="69" xfId="59" applyFont="1" applyBorder="1" applyAlignment="1">
      <alignment vertical="center"/>
      <protection/>
    </xf>
    <xf numFmtId="172" fontId="16" fillId="0" borderId="70" xfId="41" applyFont="1" applyFill="1" applyBorder="1" applyAlignment="1" applyProtection="1">
      <alignment horizontal="center" vertical="center"/>
      <protection/>
    </xf>
    <xf numFmtId="0" fontId="10" fillId="0" borderId="70" xfId="53" applyFont="1" applyBorder="1" applyAlignment="1">
      <alignment vertical="center"/>
      <protection/>
    </xf>
    <xf numFmtId="0" fontId="14" fillId="0" borderId="71" xfId="59" applyFont="1" applyBorder="1" applyAlignment="1">
      <alignment vertical="center"/>
      <protection/>
    </xf>
    <xf numFmtId="0" fontId="17" fillId="0" borderId="72" xfId="67" applyFont="1" applyBorder="1" applyAlignment="1">
      <alignment horizontal="center" vertical="center"/>
      <protection/>
    </xf>
    <xf numFmtId="0" fontId="10" fillId="0" borderId="73" xfId="53" applyFont="1" applyBorder="1" applyAlignment="1">
      <alignment vertical="center"/>
      <protection/>
    </xf>
    <xf numFmtId="0" fontId="10" fillId="0" borderId="72" xfId="53" applyFont="1" applyBorder="1" applyAlignment="1">
      <alignment vertical="center"/>
      <protection/>
    </xf>
    <xf numFmtId="0" fontId="10" fillId="0" borderId="74" xfId="53" applyFont="1" applyBorder="1" applyAlignment="1" applyProtection="1">
      <alignment horizontal="center" vertical="center"/>
      <protection locked="0"/>
    </xf>
    <xf numFmtId="0" fontId="10" fillId="0" borderId="75" xfId="53" applyFont="1" applyBorder="1" applyAlignment="1">
      <alignment vertical="center"/>
      <protection/>
    </xf>
    <xf numFmtId="0" fontId="16" fillId="0" borderId="76" xfId="63" applyFont="1" applyBorder="1">
      <alignment horizontal="center" vertical="center"/>
      <protection/>
    </xf>
    <xf numFmtId="0" fontId="16" fillId="0" borderId="77" xfId="63" applyFont="1" applyBorder="1">
      <alignment horizontal="center" vertical="center"/>
      <protection/>
    </xf>
    <xf numFmtId="0" fontId="17" fillId="0" borderId="78" xfId="39" applyFont="1" applyBorder="1" applyAlignment="1">
      <alignment horizontal="center" vertical="center"/>
      <protection/>
    </xf>
    <xf numFmtId="0" fontId="16" fillId="0" borderId="79" xfId="63" applyFont="1" applyBorder="1">
      <alignment horizontal="center" vertical="center"/>
      <protection/>
    </xf>
    <xf numFmtId="172" fontId="16" fillId="0" borderId="80" xfId="41" applyFont="1" applyFill="1" applyBorder="1" applyProtection="1">
      <alignment horizontal="center"/>
      <protection/>
    </xf>
    <xf numFmtId="0" fontId="16" fillId="0" borderId="80" xfId="63" applyFont="1" applyBorder="1">
      <alignment horizontal="center" vertical="center"/>
      <protection/>
    </xf>
    <xf numFmtId="0" fontId="10" fillId="0" borderId="81" xfId="53" applyFont="1" applyBorder="1">
      <alignment/>
      <protection/>
    </xf>
    <xf numFmtId="0" fontId="10" fillId="0" borderId="80" xfId="53" applyFont="1" applyBorder="1">
      <alignment/>
      <protection/>
    </xf>
    <xf numFmtId="0" fontId="10" fillId="0" borderId="82" xfId="53" applyFont="1" applyBorder="1">
      <alignment/>
      <protection/>
    </xf>
    <xf numFmtId="0" fontId="17" fillId="0" borderId="83" xfId="39" applyFont="1" applyBorder="1" applyAlignment="1">
      <alignment horizontal="center" vertical="center" wrapText="1"/>
      <protection/>
    </xf>
    <xf numFmtId="0" fontId="10" fillId="0" borderId="70" xfId="53" applyFont="1" applyBorder="1" applyAlignment="1" applyProtection="1">
      <alignment horizontal="left" vertical="center" indent="1"/>
      <protection locked="0"/>
    </xf>
    <xf numFmtId="0" fontId="10" fillId="0" borderId="70" xfId="63" applyFont="1" applyBorder="1" applyAlignment="1" applyProtection="1">
      <alignment horizontal="left" vertical="center" indent="1"/>
      <protection locked="0"/>
    </xf>
    <xf numFmtId="0" fontId="14" fillId="0" borderId="84" xfId="65" applyFont="1" applyBorder="1" applyProtection="1">
      <alignment horizontal="center" vertical="center"/>
      <protection locked="0"/>
    </xf>
    <xf numFmtId="0" fontId="14" fillId="0" borderId="85" xfId="65" applyFont="1" applyBorder="1">
      <alignment horizontal="center" vertical="center"/>
      <protection/>
    </xf>
    <xf numFmtId="0" fontId="14" fillId="0" borderId="70" xfId="65" applyFont="1" applyBorder="1" applyProtection="1">
      <alignment horizontal="center" vertical="center"/>
      <protection locked="0"/>
    </xf>
    <xf numFmtId="0" fontId="14" fillId="0" borderId="86" xfId="65" applyFont="1" applyBorder="1" applyProtection="1">
      <alignment horizontal="center" vertical="center"/>
      <protection hidden="1"/>
    </xf>
    <xf numFmtId="0" fontId="14" fillId="0" borderId="70" xfId="65" applyFont="1" applyBorder="1" applyProtection="1">
      <alignment horizontal="center" vertical="center"/>
      <protection hidden="1"/>
    </xf>
    <xf numFmtId="0" fontId="14" fillId="0" borderId="86" xfId="65" applyFont="1" applyBorder="1">
      <alignment horizontal="center" vertical="center"/>
      <protection/>
    </xf>
    <xf numFmtId="0" fontId="14" fillId="0" borderId="84" xfId="65" applyFont="1" applyBorder="1">
      <alignment horizontal="center" vertical="center"/>
      <protection/>
    </xf>
    <xf numFmtId="0" fontId="14" fillId="0" borderId="87" xfId="65" applyFont="1" applyBorder="1">
      <alignment horizontal="center" vertical="center"/>
      <protection/>
    </xf>
    <xf numFmtId="0" fontId="14" fillId="0" borderId="70" xfId="65" applyFont="1" applyBorder="1">
      <alignment horizontal="center" vertical="center"/>
      <protection/>
    </xf>
    <xf numFmtId="0" fontId="10" fillId="0" borderId="88" xfId="53" applyFont="1" applyBorder="1" applyAlignment="1" applyProtection="1">
      <alignment horizontal="left" vertical="center" indent="1"/>
      <protection locked="0"/>
    </xf>
    <xf numFmtId="0" fontId="14" fillId="0" borderId="89" xfId="65" applyFont="1" applyBorder="1">
      <alignment horizontal="center" vertical="center"/>
      <protection/>
    </xf>
    <xf numFmtId="0" fontId="17" fillId="34" borderId="83" xfId="39" applyFont="1" applyFill="1" applyBorder="1" applyAlignment="1" applyProtection="1">
      <alignment horizontal="center" vertical="center" wrapText="1"/>
      <protection locked="0"/>
    </xf>
    <xf numFmtId="0" fontId="10" fillId="34" borderId="70" xfId="53" applyFont="1" applyFill="1" applyBorder="1" applyAlignment="1" applyProtection="1">
      <alignment horizontal="left" vertical="center" indent="1"/>
      <protection locked="0"/>
    </xf>
    <xf numFmtId="0" fontId="14" fillId="34" borderId="84" xfId="65" applyFont="1" applyFill="1" applyBorder="1" applyProtection="1">
      <alignment horizontal="center" vertical="center"/>
      <protection locked="0"/>
    </xf>
    <xf numFmtId="0" fontId="14" fillId="34" borderId="84" xfId="65" applyFont="1" applyFill="1" applyBorder="1">
      <alignment horizontal="center" vertical="center"/>
      <protection/>
    </xf>
    <xf numFmtId="0" fontId="14" fillId="34" borderId="70" xfId="65" applyFont="1" applyFill="1" applyBorder="1" applyProtection="1">
      <alignment horizontal="center" vertical="center"/>
      <protection locked="0"/>
    </xf>
    <xf numFmtId="0" fontId="14" fillId="34" borderId="86" xfId="65" applyFont="1" applyFill="1" applyBorder="1" applyProtection="1">
      <alignment horizontal="center" vertical="center"/>
      <protection hidden="1"/>
    </xf>
    <xf numFmtId="0" fontId="14" fillId="34" borderId="70" xfId="65" applyFont="1" applyFill="1" applyBorder="1" applyProtection="1">
      <alignment horizontal="center" vertical="center"/>
      <protection hidden="1"/>
    </xf>
    <xf numFmtId="0" fontId="14" fillId="34" borderId="86" xfId="65" applyFont="1" applyFill="1" applyBorder="1">
      <alignment horizontal="center" vertical="center"/>
      <protection/>
    </xf>
    <xf numFmtId="0" fontId="14" fillId="34" borderId="89" xfId="65" applyFont="1" applyFill="1" applyBorder="1">
      <alignment horizontal="center" vertical="center"/>
      <protection/>
    </xf>
    <xf numFmtId="0" fontId="14" fillId="34" borderId="70" xfId="65" applyFont="1" applyFill="1" applyBorder="1">
      <alignment horizontal="center" vertical="center"/>
      <protection/>
    </xf>
    <xf numFmtId="0" fontId="10" fillId="34" borderId="88" xfId="53" applyFont="1" applyFill="1" applyBorder="1" applyAlignment="1" applyProtection="1">
      <alignment horizontal="left" vertical="center" indent="1"/>
      <protection locked="0"/>
    </xf>
    <xf numFmtId="0" fontId="19" fillId="35" borderId="90" xfId="64" applyFont="1" applyFill="1" applyBorder="1">
      <alignment vertical="center"/>
      <protection/>
    </xf>
    <xf numFmtId="0" fontId="16" fillId="0" borderId="91" xfId="63" applyFont="1" applyBorder="1" applyProtection="1">
      <alignment horizontal="center" vertical="center"/>
      <protection hidden="1"/>
    </xf>
    <xf numFmtId="0" fontId="16" fillId="0" borderId="92" xfId="63" applyFont="1" applyBorder="1" applyProtection="1">
      <alignment horizontal="center" vertical="center"/>
      <protection hidden="1"/>
    </xf>
    <xf numFmtId="0" fontId="16" fillId="0" borderId="93" xfId="63" applyFont="1" applyBorder="1" applyProtection="1">
      <alignment horizontal="center" vertical="center"/>
      <protection hidden="1"/>
    </xf>
    <xf numFmtId="0" fontId="10" fillId="0" borderId="94" xfId="53" applyFont="1" applyBorder="1" applyAlignment="1">
      <alignment horizontal="left" vertical="center" indent="1"/>
      <protection/>
    </xf>
    <xf numFmtId="0" fontId="21" fillId="0" borderId="0" xfId="53" applyFont="1" applyAlignment="1">
      <alignment horizontal="left" vertical="top"/>
      <protection/>
    </xf>
    <xf numFmtId="0" fontId="10" fillId="0" borderId="0" xfId="53" applyFont="1">
      <alignment/>
      <protection/>
    </xf>
    <xf numFmtId="0" fontId="20" fillId="0" borderId="0" xfId="39" applyFont="1" applyBorder="1" applyAlignment="1">
      <alignment horizontal="center" vertical="center"/>
      <protection/>
    </xf>
    <xf numFmtId="0" fontId="10" fillId="0" borderId="95" xfId="53" applyFont="1" applyBorder="1" applyProtection="1">
      <alignment/>
      <protection locked="0"/>
    </xf>
    <xf numFmtId="0" fontId="10" fillId="0" borderId="96" xfId="53" applyFont="1" applyBorder="1" applyProtection="1">
      <alignment/>
      <protection locked="0"/>
    </xf>
    <xf numFmtId="0" fontId="10" fillId="0" borderId="0" xfId="53" applyFont="1" applyBorder="1">
      <alignment/>
      <protection/>
    </xf>
    <xf numFmtId="0" fontId="0" fillId="0" borderId="0" xfId="53" applyFont="1" applyBorder="1">
      <alignment/>
      <protection/>
    </xf>
    <xf numFmtId="0" fontId="9" fillId="0" borderId="0" xfId="53" applyFont="1">
      <alignment/>
      <protection/>
    </xf>
    <xf numFmtId="0" fontId="26" fillId="0" borderId="97" xfId="49" applyFont="1" applyFill="1" applyBorder="1" applyAlignment="1" applyProtection="1">
      <alignment horizontal="center" vertical="center"/>
      <protection hidden="1"/>
    </xf>
    <xf numFmtId="0" fontId="15" fillId="0" borderId="98" xfId="49" applyFont="1" applyFill="1" applyBorder="1" applyAlignment="1">
      <alignment horizontal="center" vertical="center"/>
      <protection/>
    </xf>
    <xf numFmtId="0" fontId="15" fillId="0" borderId="46" xfId="49" applyFont="1" applyBorder="1" applyAlignment="1">
      <alignment horizontal="center" vertical="center"/>
      <protection/>
    </xf>
    <xf numFmtId="0" fontId="10" fillId="0" borderId="98" xfId="49" applyFill="1" applyBorder="1" applyAlignment="1">
      <alignment horizontal="center" vertical="center"/>
      <protection/>
    </xf>
    <xf numFmtId="0" fontId="10" fillId="0" borderId="46" xfId="49" applyBorder="1" applyAlignment="1">
      <alignment horizontal="center" vertical="center"/>
      <protection/>
    </xf>
    <xf numFmtId="0" fontId="26" fillId="0" borderId="61" xfId="49" applyFont="1" applyFill="1" applyBorder="1" applyAlignment="1" applyProtection="1">
      <alignment horizontal="center" vertical="center"/>
      <protection hidden="1"/>
    </xf>
    <xf numFmtId="0" fontId="26" fillId="0" borderId="60" xfId="49" applyFont="1" applyBorder="1" applyAlignment="1" applyProtection="1">
      <alignment horizontal="center" vertical="center"/>
      <protection hidden="1"/>
    </xf>
    <xf numFmtId="0" fontId="26" fillId="0" borderId="99" xfId="49" applyFont="1" applyFill="1" applyBorder="1" applyAlignment="1" applyProtection="1">
      <alignment horizontal="center" vertical="center"/>
      <protection hidden="1"/>
    </xf>
    <xf numFmtId="0" fontId="26" fillId="0" borderId="53" xfId="49" applyFont="1" applyBorder="1" applyAlignment="1" applyProtection="1">
      <alignment horizontal="center" vertical="center"/>
      <protection hidden="1"/>
    </xf>
    <xf numFmtId="0" fontId="26" fillId="0" borderId="100" xfId="49" applyFont="1" applyFill="1" applyBorder="1" applyAlignment="1" applyProtection="1">
      <alignment horizontal="center" vertical="center"/>
      <protection hidden="1"/>
    </xf>
    <xf numFmtId="0" fontId="26" fillId="0" borderId="50" xfId="49" applyFont="1" applyBorder="1" applyAlignment="1" applyProtection="1">
      <alignment horizontal="center" vertical="center"/>
      <protection hidden="1"/>
    </xf>
    <xf numFmtId="0" fontId="26" fillId="0" borderId="101" xfId="49" applyFont="1" applyFill="1" applyBorder="1" applyAlignment="1" applyProtection="1">
      <alignment horizontal="center" vertical="center"/>
      <protection hidden="1"/>
    </xf>
    <xf numFmtId="0" fontId="26" fillId="0" borderId="54" xfId="49" applyFont="1" applyBorder="1" applyAlignment="1" applyProtection="1">
      <alignment horizontal="center" vertical="center"/>
      <protection hidden="1"/>
    </xf>
    <xf numFmtId="0" fontId="28" fillId="0" borderId="0" xfId="55" applyFont="1" applyFill="1" applyAlignment="1">
      <alignment horizontal="center"/>
      <protection/>
    </xf>
    <xf numFmtId="0" fontId="17" fillId="0" borderId="0" xfId="55" applyFont="1" applyFill="1">
      <alignment/>
      <protection/>
    </xf>
    <xf numFmtId="14" fontId="29" fillId="0" borderId="0" xfId="55" applyNumberFormat="1" applyFont="1" applyFill="1" applyAlignment="1">
      <alignment horizontal="center"/>
      <protection/>
    </xf>
    <xf numFmtId="0" fontId="17" fillId="0" borderId="0" xfId="55" applyFont="1" applyFill="1" applyAlignment="1">
      <alignment horizontal="right"/>
      <protection/>
    </xf>
    <xf numFmtId="0" fontId="17" fillId="0" borderId="0" xfId="55" applyFont="1" applyFill="1" applyAlignment="1">
      <alignment horizontal="center"/>
      <protection/>
    </xf>
    <xf numFmtId="49" fontId="17" fillId="0" borderId="0" xfId="55" applyNumberFormat="1" applyFont="1" applyFill="1" applyAlignment="1">
      <alignment horizontal="center"/>
      <protection/>
    </xf>
    <xf numFmtId="0" fontId="17" fillId="0" borderId="0" xfId="55" applyFont="1" applyFill="1" applyAlignment="1">
      <alignment horizontal="left"/>
      <protection/>
    </xf>
    <xf numFmtId="0" fontId="30" fillId="0" borderId="0" xfId="55" applyFont="1" applyFill="1" applyAlignment="1">
      <alignment horizontal="right"/>
      <protection/>
    </xf>
    <xf numFmtId="0" fontId="30" fillId="0" borderId="0" xfId="55" applyFont="1" applyFill="1" applyAlignment="1">
      <alignment horizontal="left"/>
      <protection/>
    </xf>
    <xf numFmtId="14" fontId="29" fillId="0" borderId="0" xfId="55" applyNumberFormat="1" applyFont="1" applyFill="1" applyAlignment="1">
      <alignment/>
      <protection/>
    </xf>
    <xf numFmtId="0" fontId="28" fillId="0" borderId="0" xfId="55" applyFont="1" applyFill="1" applyAlignment="1">
      <alignment/>
      <protection/>
    </xf>
    <xf numFmtId="0" fontId="24" fillId="12" borderId="39" xfId="49" applyFont="1" applyFill="1" applyBorder="1" applyAlignment="1">
      <alignment horizontal="center" wrapText="1"/>
      <protection/>
    </xf>
    <xf numFmtId="0" fontId="15" fillId="0" borderId="0" xfId="49" applyFont="1" applyFill="1" applyBorder="1" applyAlignment="1">
      <alignment horizontal="center" vertical="center"/>
      <protection/>
    </xf>
    <xf numFmtId="0" fontId="10" fillId="0" borderId="0" xfId="49" applyFill="1" applyBorder="1" applyAlignment="1">
      <alignment horizontal="center" vertical="center"/>
      <protection/>
    </xf>
    <xf numFmtId="0" fontId="26" fillId="0" borderId="0" xfId="49" applyFont="1" applyFill="1" applyBorder="1" applyAlignment="1" applyProtection="1">
      <alignment horizontal="center" vertical="center"/>
      <protection hidden="1"/>
    </xf>
    <xf numFmtId="0" fontId="16" fillId="0" borderId="0" xfId="49" applyFont="1" applyFill="1" applyBorder="1" applyAlignment="1" applyProtection="1">
      <alignment horizontal="center" vertical="center"/>
      <protection hidden="1"/>
    </xf>
    <xf numFmtId="0" fontId="0" fillId="0" borderId="102" xfId="53" applyFont="1" applyBorder="1" applyAlignment="1" applyProtection="1">
      <alignment horizontal="left" vertical="center"/>
      <protection locked="0"/>
    </xf>
    <xf numFmtId="0" fontId="0" fillId="0" borderId="103" xfId="53" applyFont="1" applyBorder="1" applyAlignment="1" applyProtection="1">
      <alignment horizontal="left" vertical="center"/>
      <protection locked="0"/>
    </xf>
    <xf numFmtId="0" fontId="27" fillId="0" borderId="0" xfId="49" applyFont="1" applyAlignment="1">
      <alignment horizontal="center"/>
      <protection/>
    </xf>
    <xf numFmtId="49" fontId="10" fillId="0" borderId="74" xfId="53" applyNumberFormat="1" applyFont="1" applyBorder="1" applyAlignment="1" applyProtection="1">
      <alignment horizontal="center" vertical="center"/>
      <protection locked="0"/>
    </xf>
    <xf numFmtId="0" fontId="16" fillId="0" borderId="0" xfId="49" applyFont="1" applyAlignment="1">
      <alignment horizontal="center"/>
      <protection/>
    </xf>
    <xf numFmtId="0" fontId="14" fillId="0" borderId="0" xfId="49" applyFont="1" applyAlignment="1">
      <alignment horizontal="center"/>
      <protection/>
    </xf>
    <xf numFmtId="14" fontId="29" fillId="0" borderId="0" xfId="55" applyNumberFormat="1" applyFont="1" applyFill="1" applyAlignment="1">
      <alignment horizontal="center"/>
      <protection/>
    </xf>
    <xf numFmtId="0" fontId="17" fillId="0" borderId="0" xfId="54" applyFont="1" applyFill="1" applyAlignment="1">
      <alignment horizontal="center"/>
      <protection/>
    </xf>
    <xf numFmtId="0" fontId="28" fillId="0" borderId="0" xfId="54" applyFont="1" applyFill="1" applyAlignment="1">
      <alignment horizontal="center"/>
      <protection/>
    </xf>
    <xf numFmtId="14" fontId="29" fillId="0" borderId="0" xfId="54" applyNumberFormat="1" applyFont="1" applyFill="1" applyAlignment="1">
      <alignment horizontal="center"/>
      <protection/>
    </xf>
    <xf numFmtId="0" fontId="28" fillId="0" borderId="0" xfId="55" applyFont="1" applyFill="1" applyAlignment="1">
      <alignment horizontal="center"/>
      <protection/>
    </xf>
    <xf numFmtId="0" fontId="27" fillId="0" borderId="0" xfId="54" applyFont="1" applyFill="1" applyAlignment="1">
      <alignment horizontal="center"/>
      <protection/>
    </xf>
    <xf numFmtId="0" fontId="13" fillId="2" borderId="104" xfId="0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16" fillId="0" borderId="50" xfId="0" applyFont="1" applyBorder="1" applyAlignment="1" applyProtection="1">
      <alignment horizontal="left" vertical="center"/>
      <protection locked="0"/>
    </xf>
    <xf numFmtId="0" fontId="16" fillId="0" borderId="60" xfId="0" applyFont="1" applyBorder="1" applyAlignment="1" applyProtection="1">
      <alignment horizontal="left" vertical="center"/>
      <protection locked="0"/>
    </xf>
    <xf numFmtId="0" fontId="16" fillId="0" borderId="105" xfId="0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50" xfId="0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 applyProtection="1">
      <alignment horizontal="left" vertical="center"/>
      <protection locked="0"/>
    </xf>
    <xf numFmtId="0" fontId="22" fillId="0" borderId="100" xfId="67" applyFont="1" applyBorder="1" applyAlignment="1" applyProtection="1">
      <alignment horizontal="left" vertical="center"/>
      <protection locked="0"/>
    </xf>
    <xf numFmtId="0" fontId="22" fillId="0" borderId="61" xfId="67" applyFont="1" applyBorder="1" applyAlignment="1" applyProtection="1">
      <alignment horizontal="left" vertical="center"/>
      <protection locked="0"/>
    </xf>
    <xf numFmtId="0" fontId="22" fillId="0" borderId="106" xfId="67" applyFont="1" applyBorder="1" applyAlignment="1" applyProtection="1">
      <alignment horizontal="left" vertical="center"/>
      <protection locked="0"/>
    </xf>
    <xf numFmtId="0" fontId="17" fillId="0" borderId="107" xfId="39" applyFont="1" applyBorder="1" applyAlignment="1">
      <alignment horizontal="center" vertical="center"/>
      <protection/>
    </xf>
    <xf numFmtId="0" fontId="17" fillId="0" borderId="108" xfId="39" applyFont="1" applyBorder="1" applyAlignment="1">
      <alignment horizontal="center" vertical="center"/>
      <protection/>
    </xf>
    <xf numFmtId="0" fontId="17" fillId="0" borderId="109" xfId="39" applyFont="1" applyBorder="1" applyAlignment="1">
      <alignment horizontal="center" vertical="center"/>
      <protection/>
    </xf>
    <xf numFmtId="0" fontId="17" fillId="0" borderId="110" xfId="39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13" fillId="0" borderId="40" xfId="64" applyFont="1" applyBorder="1" applyAlignment="1">
      <alignment horizontal="center" vertical="center"/>
      <protection/>
    </xf>
    <xf numFmtId="0" fontId="15" fillId="0" borderId="111" xfId="0" applyFont="1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left" vertical="center"/>
      <protection/>
    </xf>
    <xf numFmtId="0" fontId="15" fillId="0" borderId="112" xfId="0" applyFont="1" applyBorder="1" applyAlignment="1" applyProtection="1">
      <alignment horizontal="left" vertical="center"/>
      <protection/>
    </xf>
    <xf numFmtId="0" fontId="10" fillId="0" borderId="111" xfId="0" applyFont="1" applyBorder="1" applyAlignment="1" applyProtection="1">
      <alignment horizontal="center" vertical="center"/>
      <protection/>
    </xf>
    <xf numFmtId="0" fontId="10" fillId="0" borderId="112" xfId="0" applyFont="1" applyBorder="1" applyAlignment="1" applyProtection="1">
      <alignment horizontal="center" vertical="center"/>
      <protection/>
    </xf>
    <xf numFmtId="0" fontId="15" fillId="0" borderId="113" xfId="0" applyFont="1" applyBorder="1" applyAlignment="1" applyProtection="1">
      <alignment horizontal="left" vertical="center"/>
      <protection/>
    </xf>
    <xf numFmtId="0" fontId="16" fillId="0" borderId="114" xfId="67" applyFont="1" applyBorder="1" applyAlignment="1" applyProtection="1">
      <alignment horizontal="left" vertical="center"/>
      <protection locked="0"/>
    </xf>
    <xf numFmtId="0" fontId="16" fillId="0" borderId="23" xfId="67" applyFont="1" applyBorder="1" applyAlignment="1" applyProtection="1">
      <alignment horizontal="left" vertical="center"/>
      <protection locked="0"/>
    </xf>
    <xf numFmtId="0" fontId="16" fillId="0" borderId="115" xfId="67" applyFont="1" applyBorder="1" applyAlignment="1" applyProtection="1">
      <alignment horizontal="left" vertical="center"/>
      <protection locked="0"/>
    </xf>
    <xf numFmtId="0" fontId="10" fillId="0" borderId="114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49" fontId="10" fillId="0" borderId="114" xfId="0" applyNumberFormat="1" applyFont="1" applyBorder="1" applyAlignment="1" applyProtection="1">
      <alignment horizontal="left" vertical="center"/>
      <protection locked="0"/>
    </xf>
    <xf numFmtId="49" fontId="10" fillId="0" borderId="116" xfId="0" applyNumberFormat="1" applyFont="1" applyBorder="1" applyAlignment="1" applyProtection="1">
      <alignment horizontal="left" vertical="center"/>
      <protection locked="0"/>
    </xf>
    <xf numFmtId="0" fontId="10" fillId="0" borderId="117" xfId="0" applyFont="1" applyBorder="1" applyAlignment="1" applyProtection="1">
      <alignment horizontal="left" vertical="center"/>
      <protection locked="0"/>
    </xf>
    <xf numFmtId="0" fontId="18" fillId="0" borderId="80" xfId="39" applyFont="1" applyBorder="1" applyAlignment="1">
      <alignment horizontal="center" vertical="center"/>
      <protection/>
    </xf>
    <xf numFmtId="0" fontId="13" fillId="35" borderId="94" xfId="53" applyFont="1" applyFill="1" applyBorder="1" applyAlignment="1" applyProtection="1">
      <alignment horizontal="left" vertical="center"/>
      <protection hidden="1"/>
    </xf>
    <xf numFmtId="0" fontId="16" fillId="0" borderId="118" xfId="53" applyFont="1" applyBorder="1" applyAlignment="1" applyProtection="1">
      <alignment horizontal="left" vertical="center"/>
      <protection locked="0"/>
    </xf>
    <xf numFmtId="0" fontId="10" fillId="0" borderId="118" xfId="53" applyFont="1" applyBorder="1" applyAlignment="1">
      <alignment horizontal="center" vertical="center"/>
      <protection/>
    </xf>
    <xf numFmtId="0" fontId="10" fillId="0" borderId="117" xfId="53" applyFont="1" applyBorder="1" applyAlignment="1" applyProtection="1">
      <alignment horizontal="left" vertical="center"/>
      <protection locked="0"/>
    </xf>
    <xf numFmtId="0" fontId="22" fillId="0" borderId="119" xfId="67" applyFont="1" applyBorder="1" applyAlignment="1" applyProtection="1">
      <alignment horizontal="left" vertical="center"/>
      <protection locked="0"/>
    </xf>
    <xf numFmtId="0" fontId="17" fillId="0" borderId="120" xfId="39" applyFont="1" applyBorder="1" applyAlignment="1">
      <alignment horizontal="center" vertical="center"/>
      <protection/>
    </xf>
    <xf numFmtId="0" fontId="17" fillId="0" borderId="121" xfId="39" applyFont="1" applyBorder="1" applyAlignment="1">
      <alignment horizontal="center" vertical="center"/>
      <protection/>
    </xf>
    <xf numFmtId="0" fontId="13" fillId="0" borderId="74" xfId="64" applyFont="1" applyBorder="1" applyAlignment="1">
      <alignment horizontal="center" vertical="center"/>
      <protection/>
    </xf>
    <xf numFmtId="0" fontId="15" fillId="0" borderId="122" xfId="53" applyFont="1" applyBorder="1" applyAlignment="1" applyProtection="1">
      <alignment horizontal="left" vertical="center"/>
      <protection locked="0"/>
    </xf>
    <xf numFmtId="0" fontId="10" fillId="0" borderId="122" xfId="53" applyFont="1" applyBorder="1" applyAlignment="1" applyProtection="1">
      <alignment horizontal="center" vertical="center"/>
      <protection/>
    </xf>
    <xf numFmtId="0" fontId="15" fillId="0" borderId="123" xfId="53" applyFont="1" applyBorder="1" applyAlignment="1" applyProtection="1">
      <alignment horizontal="left" vertical="center"/>
      <protection/>
    </xf>
    <xf numFmtId="0" fontId="16" fillId="0" borderId="124" xfId="67" applyFont="1" applyBorder="1" applyAlignment="1" applyProtection="1">
      <alignment horizontal="left" vertical="center"/>
      <protection locked="0"/>
    </xf>
    <xf numFmtId="0" fontId="10" fillId="0" borderId="124" xfId="53" applyFont="1" applyBorder="1" applyAlignment="1">
      <alignment horizontal="center" vertical="center"/>
      <protection/>
    </xf>
    <xf numFmtId="49" fontId="10" fillId="0" borderId="125" xfId="53" applyNumberFormat="1" applyFont="1" applyBorder="1" applyAlignment="1" applyProtection="1">
      <alignment horizontal="left" vertical="center"/>
      <protection locked="0"/>
    </xf>
    <xf numFmtId="0" fontId="13" fillId="0" borderId="0" xfId="49" applyFont="1" applyAlignment="1">
      <alignment horizontal="center"/>
      <protection/>
    </xf>
    <xf numFmtId="0" fontId="19" fillId="0" borderId="126" xfId="49" applyFont="1" applyBorder="1" applyAlignment="1">
      <alignment horizontal="center"/>
      <protection/>
    </xf>
    <xf numFmtId="0" fontId="19" fillId="0" borderId="46" xfId="49" applyFont="1" applyBorder="1" applyAlignment="1">
      <alignment horizontal="center"/>
      <protection/>
    </xf>
    <xf numFmtId="0" fontId="50" fillId="0" borderId="0" xfId="49" applyFont="1" applyAlignment="1">
      <alignment horizontal="center"/>
      <protection/>
    </xf>
    <xf numFmtId="0" fontId="19" fillId="0" borderId="0" xfId="49" applyFont="1" applyFill="1" applyBorder="1" applyAlignment="1">
      <alignment horizontal="center"/>
      <protection/>
    </xf>
    <xf numFmtId="0" fontId="49" fillId="0" borderId="107" xfId="49" applyFont="1" applyBorder="1" applyAlignment="1">
      <alignment horizontal="center"/>
      <protection/>
    </xf>
    <xf numFmtId="0" fontId="49" fillId="0" borderId="108" xfId="49" applyFont="1" applyBorder="1" applyAlignment="1">
      <alignment horizontal="center"/>
      <protection/>
    </xf>
    <xf numFmtId="0" fontId="49" fillId="0" borderId="127" xfId="49" applyFont="1" applyBorder="1" applyAlignment="1">
      <alignment horizontal="center"/>
      <protection/>
    </xf>
    <xf numFmtId="0" fontId="49" fillId="0" borderId="50" xfId="49" applyFont="1" applyBorder="1" applyAlignment="1">
      <alignment horizontal="center"/>
      <protection/>
    </xf>
    <xf numFmtId="0" fontId="49" fillId="0" borderId="60" xfId="49" applyFont="1" applyBorder="1" applyAlignment="1">
      <alignment horizontal="center"/>
      <protection/>
    </xf>
    <xf numFmtId="0" fontId="49" fillId="0" borderId="49" xfId="49" applyFont="1" applyBorder="1" applyAlignment="1">
      <alignment horizontal="center"/>
      <protection/>
    </xf>
    <xf numFmtId="0" fontId="19" fillId="0" borderId="98" xfId="49" applyFont="1" applyBorder="1" applyAlignment="1">
      <alignment horizontal="center"/>
      <protection/>
    </xf>
    <xf numFmtId="0" fontId="49" fillId="0" borderId="100" xfId="49" applyFont="1" applyBorder="1" applyAlignment="1">
      <alignment horizontal="center"/>
      <protection/>
    </xf>
    <xf numFmtId="0" fontId="49" fillId="0" borderId="61" xfId="49" applyFont="1" applyBorder="1" applyAlignment="1">
      <alignment horizontal="center"/>
      <protection/>
    </xf>
    <xf numFmtId="0" fontId="49" fillId="0" borderId="57" xfId="49" applyFont="1" applyBorder="1" applyAlignment="1">
      <alignment horizontal="center"/>
      <protection/>
    </xf>
    <xf numFmtId="0" fontId="71" fillId="0" borderId="0" xfId="0" applyFont="1" applyAlignment="1">
      <alignment/>
    </xf>
    <xf numFmtId="0" fontId="15" fillId="0" borderId="111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0" borderId="113" xfId="0" applyFont="1" applyBorder="1" applyAlignment="1">
      <alignment horizontal="left" vertical="center"/>
    </xf>
    <xf numFmtId="0" fontId="16" fillId="0" borderId="114" xfId="67" applyFont="1" applyFill="1" applyBorder="1" applyAlignment="1">
      <alignment horizontal="left" vertical="center"/>
      <protection/>
    </xf>
    <xf numFmtId="0" fontId="16" fillId="0" borderId="23" xfId="67" applyFont="1" applyFill="1" applyBorder="1" applyAlignment="1">
      <alignment horizontal="left" vertical="center"/>
      <protection/>
    </xf>
    <xf numFmtId="0" fontId="16" fillId="0" borderId="115" xfId="67" applyFont="1" applyFill="1" applyBorder="1" applyAlignment="1">
      <alignment horizontal="left" vertical="center"/>
      <protection/>
    </xf>
    <xf numFmtId="49" fontId="10" fillId="0" borderId="22" xfId="0" applyNumberFormat="1" applyFont="1" applyBorder="1" applyAlignment="1">
      <alignment vertical="center"/>
    </xf>
    <xf numFmtId="14" fontId="10" fillId="0" borderId="37" xfId="0" applyNumberFormat="1" applyFont="1" applyBorder="1" applyAlignment="1">
      <alignment horizontal="left" vertical="center"/>
    </xf>
    <xf numFmtId="0" fontId="16" fillId="0" borderId="50" xfId="0" applyFont="1" applyFill="1" applyBorder="1" applyAlignment="1">
      <alignment horizontal="left" vertical="center"/>
    </xf>
    <xf numFmtId="0" fontId="16" fillId="0" borderId="60" xfId="0" applyFont="1" applyFill="1" applyBorder="1" applyAlignment="1">
      <alignment horizontal="left" vertical="center"/>
    </xf>
    <xf numFmtId="0" fontId="16" fillId="0" borderId="105" xfId="0" applyFont="1" applyFill="1" applyBorder="1" applyAlignment="1">
      <alignment horizontal="left" vertical="center"/>
    </xf>
    <xf numFmtId="0" fontId="10" fillId="0" borderId="22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52" fillId="0" borderId="100" xfId="67" applyFont="1" applyFill="1" applyBorder="1" applyAlignment="1">
      <alignment horizontal="left" vertical="center"/>
      <protection/>
    </xf>
    <xf numFmtId="0" fontId="52" fillId="0" borderId="61" xfId="67" applyFont="1" applyFill="1" applyBorder="1" applyAlignment="1">
      <alignment horizontal="left" vertical="center"/>
      <protection/>
    </xf>
    <xf numFmtId="0" fontId="52" fillId="0" borderId="106" xfId="67" applyFont="1" applyFill="1" applyBorder="1" applyAlignment="1">
      <alignment horizontal="left" vertical="center"/>
      <protection/>
    </xf>
    <xf numFmtId="0" fontId="10" fillId="0" borderId="100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40" xfId="0" applyFont="1" applyBorder="1" applyAlignment="1">
      <alignment horizontal="right" vertical="center"/>
    </xf>
    <xf numFmtId="0" fontId="0" fillId="0" borderId="16" xfId="0" applyFont="1" applyBorder="1" applyAlignment="1">
      <alignment/>
    </xf>
    <xf numFmtId="0" fontId="10" fillId="0" borderId="12" xfId="0" applyFont="1" applyFill="1" applyBorder="1" applyAlignment="1">
      <alignment horizontal="left" vertical="center" indent="1"/>
    </xf>
    <xf numFmtId="0" fontId="10" fillId="0" borderId="37" xfId="0" applyFont="1" applyBorder="1" applyAlignment="1">
      <alignment horizontal="left" vertical="center" indent="1"/>
    </xf>
    <xf numFmtId="0" fontId="17" fillId="0" borderId="98" xfId="39" applyFont="1" applyBorder="1" applyAlignment="1">
      <alignment horizontal="center" vertical="center" wrapText="1"/>
      <protection/>
    </xf>
    <xf numFmtId="0" fontId="10" fillId="0" borderId="106" xfId="0" applyFont="1" applyFill="1" applyBorder="1" applyAlignment="1">
      <alignment horizontal="left" vertical="center" indent="1"/>
    </xf>
    <xf numFmtId="0" fontId="14" fillId="0" borderId="61" xfId="65" applyFont="1" applyBorder="1">
      <alignment horizontal="center" vertical="center"/>
      <protection/>
    </xf>
    <xf numFmtId="0" fontId="14" fillId="0" borderId="106" xfId="65" applyFont="1" applyBorder="1">
      <alignment horizontal="center" vertical="center"/>
      <protection/>
    </xf>
    <xf numFmtId="0" fontId="14" fillId="0" borderId="64" xfId="65" applyFont="1" applyBorder="1" applyProtection="1">
      <alignment horizontal="center" vertical="center"/>
      <protection hidden="1"/>
    </xf>
    <xf numFmtId="0" fontId="14" fillId="0" borderId="106" xfId="65" applyFont="1" applyBorder="1" applyProtection="1">
      <alignment horizontal="center" vertical="center"/>
      <protection hidden="1"/>
    </xf>
    <xf numFmtId="0" fontId="14" fillId="0" borderId="128" xfId="65" applyFont="1" applyBorder="1">
      <alignment horizontal="center" vertical="center"/>
      <protection/>
    </xf>
    <xf numFmtId="0" fontId="14" fillId="0" borderId="64" xfId="65" applyFont="1" applyBorder="1">
      <alignment horizontal="center" vertical="center"/>
      <protection/>
    </xf>
    <xf numFmtId="0" fontId="10" fillId="0" borderId="57" xfId="0" applyFont="1" applyBorder="1" applyAlignment="1">
      <alignment horizontal="left" vertical="center" indent="1"/>
    </xf>
    <xf numFmtId="0" fontId="17" fillId="36" borderId="129" xfId="39" applyFont="1" applyFill="1" applyBorder="1" applyAlignment="1">
      <alignment horizontal="center" vertical="center" wrapText="1"/>
      <protection/>
    </xf>
    <xf numFmtId="0" fontId="10" fillId="36" borderId="130" xfId="0" applyFont="1" applyFill="1" applyBorder="1" applyAlignment="1">
      <alignment horizontal="left" vertical="center" indent="1"/>
    </xf>
    <xf numFmtId="0" fontId="14" fillId="36" borderId="0" xfId="65" applyFont="1" applyFill="1" applyBorder="1">
      <alignment horizontal="center" vertical="center"/>
      <protection/>
    </xf>
    <xf numFmtId="0" fontId="14" fillId="36" borderId="40" xfId="65" applyFont="1" applyFill="1" applyBorder="1">
      <alignment horizontal="center" vertical="center"/>
      <protection/>
    </xf>
    <xf numFmtId="0" fontId="14" fillId="36" borderId="130" xfId="65" applyFont="1" applyFill="1" applyBorder="1">
      <alignment horizontal="center" vertical="center"/>
      <protection/>
    </xf>
    <xf numFmtId="0" fontId="14" fillId="36" borderId="24" xfId="65" applyFont="1" applyFill="1" applyBorder="1" applyProtection="1">
      <alignment horizontal="center" vertical="center"/>
      <protection hidden="1"/>
    </xf>
    <xf numFmtId="0" fontId="14" fillId="36" borderId="12" xfId="65" applyFont="1" applyFill="1" applyBorder="1" applyProtection="1">
      <alignment horizontal="center" vertical="center"/>
      <protection hidden="1"/>
    </xf>
    <xf numFmtId="0" fontId="14" fillId="36" borderId="24" xfId="65" applyFont="1" applyFill="1" applyBorder="1">
      <alignment horizontal="center" vertical="center"/>
      <protection/>
    </xf>
    <xf numFmtId="0" fontId="14" fillId="36" borderId="22" xfId="65" applyFont="1" applyFill="1" applyBorder="1">
      <alignment horizontal="center" vertical="center"/>
      <protection/>
    </xf>
    <xf numFmtId="0" fontId="14" fillId="36" borderId="131" xfId="65" applyFont="1" applyFill="1" applyBorder="1">
      <alignment horizontal="center" vertical="center"/>
      <protection/>
    </xf>
    <xf numFmtId="0" fontId="14" fillId="36" borderId="12" xfId="65" applyFont="1" applyFill="1" applyBorder="1">
      <alignment horizontal="center" vertical="center"/>
      <protection/>
    </xf>
    <xf numFmtId="0" fontId="10" fillId="36" borderId="132" xfId="0" applyFont="1" applyFill="1" applyBorder="1" applyAlignment="1">
      <alignment horizontal="left" vertical="center" indent="1"/>
    </xf>
    <xf numFmtId="0" fontId="13" fillId="2" borderId="104" xfId="0" applyFont="1" applyFill="1" applyBorder="1" applyAlignment="1">
      <alignment horizontal="left" vertical="center"/>
    </xf>
    <xf numFmtId="0" fontId="13" fillId="2" borderId="39" xfId="0" applyFont="1" applyFill="1" applyBorder="1" applyAlignment="1">
      <alignment horizontal="left" vertical="center"/>
    </xf>
    <xf numFmtId="0" fontId="71" fillId="0" borderId="0" xfId="0" applyFont="1" applyBorder="1" applyAlignment="1">
      <alignment/>
    </xf>
    <xf numFmtId="49" fontId="30" fillId="0" borderId="0" xfId="55" applyNumberFormat="1" applyFont="1" applyFill="1" applyAlignment="1">
      <alignment horizontal="center"/>
      <protection/>
    </xf>
    <xf numFmtId="0" fontId="72" fillId="0" borderId="12" xfId="63" applyFont="1" applyFill="1" applyBorder="1" applyAlignment="1">
      <alignment horizontal="left" vertical="center" indent="1"/>
      <protection/>
    </xf>
    <xf numFmtId="0" fontId="72" fillId="0" borderId="12" xfId="0" applyFont="1" applyFill="1" applyBorder="1" applyAlignment="1">
      <alignment horizontal="left" vertical="center" indent="1"/>
    </xf>
    <xf numFmtId="0" fontId="72" fillId="0" borderId="106" xfId="0" applyFont="1" applyFill="1" applyBorder="1" applyAlignment="1">
      <alignment horizontal="left" vertical="center" indent="1"/>
    </xf>
    <xf numFmtId="0" fontId="14" fillId="0" borderId="128" xfId="65" applyFont="1" applyBorder="1" applyProtection="1">
      <alignment horizontal="center" vertical="center"/>
      <protection hidden="1"/>
    </xf>
    <xf numFmtId="0" fontId="0" fillId="0" borderId="16" xfId="0" applyFont="1" applyBorder="1" applyAlignment="1">
      <alignment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_Vysledek KP-A,B-2005-06" xfId="54"/>
    <cellStyle name="normální_Vysledek KP-A,B-2005-06 2" xfId="55"/>
    <cellStyle name="Poznámka" xfId="56"/>
    <cellStyle name="Percent" xfId="57"/>
    <cellStyle name="Propojená buňka" xfId="58"/>
    <cellStyle name="Roman EE 12 Normál" xfId="59"/>
    <cellStyle name="Followed Hyperlink" xfId="60"/>
    <cellStyle name="Správně" xfId="61"/>
    <cellStyle name="Text upozornění" xfId="62"/>
    <cellStyle name="Universe EE 12 bcentr" xfId="63"/>
    <cellStyle name="Universe EE 12 bold" xfId="64"/>
    <cellStyle name="Universe EE 12 centr." xfId="65"/>
    <cellStyle name="Universe EE 12 norm." xfId="66"/>
    <cellStyle name="Universe EE 9 centr.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7" customWidth="1"/>
    <col min="2" max="2" width="3.125" style="57" customWidth="1"/>
    <col min="3" max="3" width="30.375" style="57" customWidth="1"/>
    <col min="4" max="4" width="8.625" style="57" customWidth="1"/>
    <col min="5" max="9" width="7.625" style="57" customWidth="1"/>
    <col min="10" max="15" width="8.75390625" style="57" customWidth="1"/>
    <col min="16" max="16" width="7.625" style="57" customWidth="1"/>
    <col min="17" max="17" width="3.75390625" style="57" customWidth="1"/>
    <col min="18" max="16384" width="9.125" style="57" customWidth="1"/>
  </cols>
  <sheetData>
    <row r="2" spans="2:16" ht="25.5" customHeight="1">
      <c r="B2" s="276" t="s">
        <v>144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</row>
    <row r="3" spans="2:16" ht="10.5" customHeight="1"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</row>
    <row r="4" spans="2:16" ht="19.5" customHeight="1">
      <c r="B4" s="218" t="s">
        <v>264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</row>
    <row r="5" spans="2:16" ht="12.75" customHeight="1" thickBot="1">
      <c r="B5" s="216"/>
      <c r="C5" s="273"/>
      <c r="D5" s="273"/>
      <c r="E5" s="273"/>
      <c r="F5" s="273"/>
      <c r="G5" s="273"/>
      <c r="H5" s="273"/>
      <c r="I5" s="273"/>
      <c r="J5" s="273"/>
      <c r="K5" s="273"/>
      <c r="L5" s="216"/>
      <c r="M5" s="216"/>
      <c r="N5" s="216"/>
      <c r="O5" s="216"/>
      <c r="P5" s="216"/>
    </row>
    <row r="6" spans="2:16" ht="25.5" customHeight="1">
      <c r="B6" s="216"/>
      <c r="C6" s="273"/>
      <c r="D6" s="277"/>
      <c r="E6" s="274" t="s">
        <v>28</v>
      </c>
      <c r="F6" s="278" t="s">
        <v>64</v>
      </c>
      <c r="G6" s="279"/>
      <c r="H6" s="279"/>
      <c r="I6" s="279"/>
      <c r="J6" s="279"/>
      <c r="K6" s="280"/>
      <c r="L6" s="216"/>
      <c r="M6" s="216"/>
      <c r="N6" s="216"/>
      <c r="O6" s="216"/>
      <c r="P6" s="216"/>
    </row>
    <row r="7" spans="2:16" ht="25.5" customHeight="1">
      <c r="B7" s="216"/>
      <c r="C7" s="273"/>
      <c r="D7" s="277"/>
      <c r="E7" s="275" t="s">
        <v>41</v>
      </c>
      <c r="F7" s="281" t="s">
        <v>66</v>
      </c>
      <c r="G7" s="282"/>
      <c r="H7" s="282"/>
      <c r="I7" s="282"/>
      <c r="J7" s="282"/>
      <c r="K7" s="283"/>
      <c r="L7" s="216"/>
      <c r="M7" s="216"/>
      <c r="N7" s="216"/>
      <c r="O7" s="216"/>
      <c r="P7" s="216"/>
    </row>
    <row r="8" spans="2:16" ht="25.5" customHeight="1">
      <c r="B8" s="216"/>
      <c r="C8" s="273"/>
      <c r="D8" s="277"/>
      <c r="E8" s="275" t="s">
        <v>42</v>
      </c>
      <c r="F8" s="281" t="s">
        <v>65</v>
      </c>
      <c r="G8" s="282"/>
      <c r="H8" s="282"/>
      <c r="I8" s="282"/>
      <c r="J8" s="282"/>
      <c r="K8" s="283"/>
      <c r="L8" s="216"/>
      <c r="M8" s="216"/>
      <c r="N8" s="216"/>
      <c r="O8" s="216"/>
      <c r="P8" s="216"/>
    </row>
    <row r="9" spans="2:16" ht="25.5" customHeight="1">
      <c r="B9" s="216"/>
      <c r="C9" s="273"/>
      <c r="D9" s="277"/>
      <c r="E9" s="275" t="s">
        <v>125</v>
      </c>
      <c r="F9" s="281" t="s">
        <v>50</v>
      </c>
      <c r="G9" s="282"/>
      <c r="H9" s="282"/>
      <c r="I9" s="282"/>
      <c r="J9" s="282"/>
      <c r="K9" s="283"/>
      <c r="L9" s="216"/>
      <c r="M9" s="216"/>
      <c r="N9" s="216"/>
      <c r="O9" s="216"/>
      <c r="P9" s="216"/>
    </row>
    <row r="10" spans="2:16" ht="25.5" customHeight="1">
      <c r="B10" s="216"/>
      <c r="C10" s="273"/>
      <c r="D10" s="277"/>
      <c r="E10" s="275" t="s">
        <v>43</v>
      </c>
      <c r="F10" s="281" t="s">
        <v>29</v>
      </c>
      <c r="G10" s="282"/>
      <c r="H10" s="282"/>
      <c r="I10" s="282"/>
      <c r="J10" s="282"/>
      <c r="K10" s="283"/>
      <c r="L10" s="216"/>
      <c r="M10" s="216"/>
      <c r="N10" s="216"/>
      <c r="O10" s="216"/>
      <c r="P10" s="216"/>
    </row>
    <row r="11" spans="2:16" ht="25.5" customHeight="1" thickBot="1">
      <c r="B11" s="216"/>
      <c r="C11" s="273"/>
      <c r="D11" s="277"/>
      <c r="E11" s="284" t="s">
        <v>44</v>
      </c>
      <c r="F11" s="285" t="s">
        <v>68</v>
      </c>
      <c r="G11" s="286"/>
      <c r="H11" s="286"/>
      <c r="I11" s="286"/>
      <c r="J11" s="286"/>
      <c r="K11" s="287"/>
      <c r="L11" s="216"/>
      <c r="M11" s="216"/>
      <c r="N11" s="216"/>
      <c r="O11" s="216"/>
      <c r="P11" s="216"/>
    </row>
    <row r="12" spans="2:16" ht="12" customHeight="1"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</row>
    <row r="13" spans="2:16" ht="18.75" customHeight="1">
      <c r="B13" s="218" t="s">
        <v>227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</row>
    <row r="14" spans="2:16" ht="11.25" customHeight="1" thickBot="1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2:16" ht="23.25" customHeight="1" thickBot="1">
      <c r="B15" s="59"/>
      <c r="C15" s="60" t="s">
        <v>32</v>
      </c>
      <c r="D15" s="61" t="s">
        <v>33</v>
      </c>
      <c r="E15" s="62" t="s">
        <v>52</v>
      </c>
      <c r="F15" s="62" t="s">
        <v>54</v>
      </c>
      <c r="G15" s="62" t="s">
        <v>53</v>
      </c>
      <c r="H15" s="62" t="s">
        <v>55</v>
      </c>
      <c r="I15" s="209" t="s">
        <v>57</v>
      </c>
      <c r="J15" s="63" t="s">
        <v>34</v>
      </c>
      <c r="K15" s="64" t="s">
        <v>35</v>
      </c>
      <c r="L15" s="64" t="s">
        <v>36</v>
      </c>
      <c r="M15" s="64" t="s">
        <v>37</v>
      </c>
      <c r="N15" s="64" t="s">
        <v>38</v>
      </c>
      <c r="O15" s="65" t="s">
        <v>39</v>
      </c>
      <c r="P15" s="66" t="s">
        <v>40</v>
      </c>
    </row>
    <row r="16" spans="2:16" ht="23.25" customHeight="1">
      <c r="B16" s="125" t="s">
        <v>28</v>
      </c>
      <c r="C16" s="68" t="s">
        <v>64</v>
      </c>
      <c r="D16" s="69">
        <v>5</v>
      </c>
      <c r="E16" s="99">
        <v>5</v>
      </c>
      <c r="F16" s="96">
        <v>0</v>
      </c>
      <c r="G16" s="70">
        <v>0</v>
      </c>
      <c r="H16" s="70">
        <v>0</v>
      </c>
      <c r="I16" s="71">
        <v>0</v>
      </c>
      <c r="J16" s="83">
        <v>36</v>
      </c>
      <c r="K16" s="123">
        <v>4</v>
      </c>
      <c r="L16" s="72">
        <f>'1.k.BA_DouA'!P18+'1.k.BA_USK'!P18+'2.k.BA_BKV'!P18+'2.k.BH_BA'!Q18+'3.k.Nej_BA'!Q18</f>
        <v>73</v>
      </c>
      <c r="M16" s="123">
        <f>'1.k.BA_DouA'!Q18+'1.k.BA_USK'!Q18+'2.k.BA_BKV'!Q18+'2.k.BH_BA'!P18+'3.k.Nej_BA'!P18</f>
        <v>15</v>
      </c>
      <c r="N16" s="72">
        <f>'1.k.BA_DouA'!N18+'1.k.BA_USK'!N18+'2.k.BA_BKV'!N18+'2.k.BH_BA'!O18+'3.k.Nej_BA'!O18</f>
        <v>1749</v>
      </c>
      <c r="O16" s="124">
        <f>'1.k.BA_DouA'!O18+'1.k.BA_USK'!O18+'2.k.BA_BKV'!O18+'2.k.BH_BA'!N18+'3.k.Nej_BA'!N18</f>
        <v>1211</v>
      </c>
      <c r="P16" s="73">
        <f aca="true" t="shared" si="0" ref="P16:P21">E16*4+F16*3+G16*2+H16*1</f>
        <v>20</v>
      </c>
    </row>
    <row r="17" spans="2:16" ht="23.25" customHeight="1">
      <c r="B17" s="187" t="s">
        <v>41</v>
      </c>
      <c r="C17" s="68" t="s">
        <v>66</v>
      </c>
      <c r="D17" s="69">
        <v>5</v>
      </c>
      <c r="E17" s="100">
        <v>4</v>
      </c>
      <c r="F17" s="96">
        <v>0</v>
      </c>
      <c r="G17" s="82">
        <v>0</v>
      </c>
      <c r="H17" s="74">
        <v>1</v>
      </c>
      <c r="I17" s="71">
        <v>0</v>
      </c>
      <c r="J17" s="83">
        <v>28</v>
      </c>
      <c r="K17" s="185">
        <v>11</v>
      </c>
      <c r="L17" s="72">
        <f>'1.k.BKV_Nej'!Q18+'1.k.USK_Nej'!Q18+'2.k.Nej_BH'!P18+'2.k.Nej_DouA'!P18+'3.k.Nej_BA'!P18</f>
        <v>59</v>
      </c>
      <c r="M17" s="75">
        <f>'1.k.BKV_Nej'!P18+'1.k.USK_Nej'!P18+'2.k.Nej_BH'!Q18+'2.k.Nej_DouA'!Q18+'3.k.Nej_BA'!Q18</f>
        <v>27</v>
      </c>
      <c r="N17" s="72">
        <f>'1.k.BKV_Nej'!O18+'1.k.USK_Nej'!O18+'2.k.Nej_BH'!N18+'2.k.Nej_DouA'!N18+'3.k.Nej_BA'!N18</f>
        <v>1650</v>
      </c>
      <c r="O17" s="76">
        <f>'1.k.BKV_Nej'!N18+'1.k.USK_Nej'!N18+'2.k.Nej_BH'!O18+'2.k.Nej_DouA'!O18+'3.k.Nej_BA'!O18</f>
        <v>1198</v>
      </c>
      <c r="P17" s="73">
        <f t="shared" si="0"/>
        <v>17</v>
      </c>
    </row>
    <row r="18" spans="2:16" ht="23.25" customHeight="1">
      <c r="B18" s="67" t="s">
        <v>42</v>
      </c>
      <c r="C18" s="68" t="s">
        <v>65</v>
      </c>
      <c r="D18" s="69">
        <v>5</v>
      </c>
      <c r="E18" s="100">
        <v>3</v>
      </c>
      <c r="F18" s="97">
        <v>0</v>
      </c>
      <c r="G18" s="74">
        <v>0</v>
      </c>
      <c r="H18" s="74">
        <v>2</v>
      </c>
      <c r="I18" s="71">
        <v>0</v>
      </c>
      <c r="J18" s="83">
        <v>23</v>
      </c>
      <c r="K18" s="75">
        <v>17</v>
      </c>
      <c r="L18" s="72">
        <f>'1.k.USK_Nej'!P18+'1.k.BA_USK'!Q18+'3.k.BH_USK'!Q18+'4.k.USK_BKV'!P18+'4.k.DouA_USK'!Q18</f>
        <v>53</v>
      </c>
      <c r="M18" s="75">
        <f>'1.k.USK_Nej'!Q18+'1.k.BA_USK'!P18+'3.k.BH_USK'!P18+'4.k.USK_BKV'!Q18+'4.k.DouA_USK'!P18</f>
        <v>40</v>
      </c>
      <c r="N18" s="72">
        <f>'1.k.USK_Nej'!N18+'1.k.BA_USK'!O18+'3.k.BH_USK'!O18+'4.k.USK_BKV'!N18+'4.k.DouA_USK'!O18</f>
        <v>1682</v>
      </c>
      <c r="O18" s="76">
        <f>'1.k.USK_Nej'!O18+'1.k.BA_USK'!N18+'3.k.BH_USK'!N18+'4.k.USK_BKV'!O18+'4.k.DouA_USK'!N18</f>
        <v>1527</v>
      </c>
      <c r="P18" s="73">
        <f t="shared" si="0"/>
        <v>14</v>
      </c>
    </row>
    <row r="19" spans="2:16" ht="23.25" customHeight="1">
      <c r="B19" s="67" t="s">
        <v>125</v>
      </c>
      <c r="C19" s="68" t="s">
        <v>50</v>
      </c>
      <c r="D19" s="189">
        <v>5</v>
      </c>
      <c r="E19" s="100">
        <v>2</v>
      </c>
      <c r="F19" s="97">
        <v>0</v>
      </c>
      <c r="G19" s="74">
        <v>0</v>
      </c>
      <c r="H19" s="74">
        <v>3</v>
      </c>
      <c r="I19" s="71">
        <v>0</v>
      </c>
      <c r="J19" s="191">
        <v>16</v>
      </c>
      <c r="K19" s="193">
        <v>23</v>
      </c>
      <c r="L19" s="195">
        <f>'1.k.BA_DouA'!Q18+'2.k.Nej_DouA'!Q18+'3.k.DouA_BKV'!P18+'4.k.BH_DouA'!Q18+'4.k.DouA_USK'!P18</f>
        <v>36</v>
      </c>
      <c r="M19" s="193">
        <f>'1.k.BA_DouA'!P18+'2.k.Nej_DouA'!P18+'3.k.DouA_BKV'!Q18+'4.k.BH_DouA'!P18+'4.k.DouA_USK'!Q18</f>
        <v>48</v>
      </c>
      <c r="N19" s="195">
        <f>'1.k.BA_DouA'!O18+'2.k.Nej_DouA'!O18+'3.k.DouA_BKV'!N18+'4.k.BH_DouA'!O18+'4.k.DouA_USK'!N18</f>
        <v>1444</v>
      </c>
      <c r="O19" s="197">
        <f>'1.k.BA_DouA'!N18+'2.k.Nej_DouA'!N18+'3.k.DouA_BKV'!O18+'4.k.BH_DouA'!N18+'4.k.DouA_USK'!O18</f>
        <v>1524</v>
      </c>
      <c r="P19" s="73">
        <f t="shared" si="0"/>
        <v>11</v>
      </c>
    </row>
    <row r="20" spans="2:16" ht="23.25" customHeight="1">
      <c r="B20" s="67" t="s">
        <v>43</v>
      </c>
      <c r="C20" s="68" t="s">
        <v>29</v>
      </c>
      <c r="D20" s="69">
        <v>5</v>
      </c>
      <c r="E20" s="100">
        <v>1</v>
      </c>
      <c r="F20" s="97">
        <v>0</v>
      </c>
      <c r="G20" s="74">
        <v>0</v>
      </c>
      <c r="H20" s="74">
        <v>4</v>
      </c>
      <c r="I20" s="71">
        <v>0</v>
      </c>
      <c r="J20" s="83">
        <v>12</v>
      </c>
      <c r="K20" s="75">
        <v>28</v>
      </c>
      <c r="L20" s="72">
        <f>'1.k.BKV_Nej'!P18+'2.k.BA_BKV'!Q18+'3.k.DouA_BKV'!Q18+'4.k.USK_BKV'!Q18+'4.k.BKV_BH'!P18</f>
        <v>30</v>
      </c>
      <c r="M20" s="75">
        <f>'1.k.BKV_Nej'!Q18+'2.k.BA_BKV'!P18+'3.k.DouA_BKV'!P18+'4.k.USK_BKV'!P18+'4.k.BKV_BH'!Q18</f>
        <v>58</v>
      </c>
      <c r="N20" s="72">
        <f>'1.k.BKV_Nej'!N18+'2.k.BA_BKV'!O18+'3.k.DouA_BKV'!O18+'4.k.USK_BKV'!O18+'4.k.BKV_BH'!N18</f>
        <v>1398</v>
      </c>
      <c r="O20" s="76">
        <f>'1.k.BKV_Nej'!O18+'2.k.BA_BKV'!N18+'3.k.DouA_BKV'!N18+'4.k.USK_BKV'!N18+'4.k.BKV_BH'!O18</f>
        <v>1706</v>
      </c>
      <c r="P20" s="73">
        <f t="shared" si="0"/>
        <v>8</v>
      </c>
    </row>
    <row r="21" spans="2:16" ht="23.25" customHeight="1" thickBot="1">
      <c r="B21" s="186" t="s">
        <v>44</v>
      </c>
      <c r="C21" s="77" t="s">
        <v>68</v>
      </c>
      <c r="D21" s="188">
        <v>5</v>
      </c>
      <c r="E21" s="101">
        <v>0</v>
      </c>
      <c r="F21" s="98">
        <v>0</v>
      </c>
      <c r="G21" s="78">
        <v>0</v>
      </c>
      <c r="H21" s="78">
        <v>4</v>
      </c>
      <c r="I21" s="79">
        <v>1</v>
      </c>
      <c r="J21" s="190">
        <v>4</v>
      </c>
      <c r="K21" s="192">
        <v>36</v>
      </c>
      <c r="L21" s="194">
        <f>'2.k.Nej_BH'!Q18+'2.k.BH_BA'!P18+'3.k.BH_USK'!P18+'4.k.BH_DouA'!P18+'4.k.BKV_BH'!Q18</f>
        <v>11</v>
      </c>
      <c r="M21" s="192">
        <f>'2.k.Nej_BH'!P18+'2.k.BH_BA'!Q18+'3.k.BH_USK'!Q18+'4.k.BH_DouA'!Q18+'4.k.BKV_BH'!P18</f>
        <v>74</v>
      </c>
      <c r="N21" s="194">
        <f>'2.k.Nej_BH'!O18+'2.k.BH_BA'!N18+'3.k.BH_USK'!N18+'4.k.BH_DouA'!N18+'4.k.BKV_BH'!O18</f>
        <v>975</v>
      </c>
      <c r="O21" s="196">
        <f>'2.k.Nej_BH'!N18+'2.k.BH_BA'!O18+'3.k.BH_USK'!O18+'4.k.BH_DouA'!O18+'4.k.BKV_BH'!N18</f>
        <v>1732</v>
      </c>
      <c r="P21" s="80">
        <f t="shared" si="0"/>
        <v>4</v>
      </c>
    </row>
    <row r="22" spans="2:16" ht="12.75" customHeight="1">
      <c r="B22" s="210"/>
      <c r="C22" s="81"/>
      <c r="D22" s="211"/>
      <c r="E22" s="210"/>
      <c r="F22" s="210"/>
      <c r="G22" s="210"/>
      <c r="H22" s="210"/>
      <c r="I22" s="210"/>
      <c r="J22" s="212"/>
      <c r="K22" s="212"/>
      <c r="L22" s="212"/>
      <c r="M22" s="212"/>
      <c r="N22" s="212"/>
      <c r="O22" s="212"/>
      <c r="P22" s="213"/>
    </row>
    <row r="23" spans="2:16" ht="16.5" customHeight="1">
      <c r="B23" s="219" t="s">
        <v>226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</row>
    <row r="24" spans="2:16" ht="9" customHeight="1" thickBot="1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ht="23.25" customHeight="1" thickBot="1">
      <c r="B25" s="59"/>
      <c r="C25" s="60" t="s">
        <v>32</v>
      </c>
      <c r="D25" s="61" t="s">
        <v>33</v>
      </c>
      <c r="E25" s="62" t="s">
        <v>52</v>
      </c>
      <c r="F25" s="62" t="s">
        <v>54</v>
      </c>
      <c r="G25" s="62" t="s">
        <v>53</v>
      </c>
      <c r="H25" s="62" t="s">
        <v>55</v>
      </c>
      <c r="I25" s="209" t="s">
        <v>57</v>
      </c>
      <c r="J25" s="63" t="s">
        <v>34</v>
      </c>
      <c r="K25" s="64" t="s">
        <v>35</v>
      </c>
      <c r="L25" s="64" t="s">
        <v>36</v>
      </c>
      <c r="M25" s="64" t="s">
        <v>37</v>
      </c>
      <c r="N25" s="64" t="s">
        <v>38</v>
      </c>
      <c r="O25" s="65" t="s">
        <v>39</v>
      </c>
      <c r="P25" s="66" t="s">
        <v>40</v>
      </c>
    </row>
    <row r="26" spans="2:16" ht="23.25" customHeight="1">
      <c r="B26" s="125" t="s">
        <v>28</v>
      </c>
      <c r="C26" s="68" t="s">
        <v>64</v>
      </c>
      <c r="D26" s="69">
        <v>5</v>
      </c>
      <c r="E26" s="99">
        <v>5</v>
      </c>
      <c r="F26" s="96">
        <v>0</v>
      </c>
      <c r="G26" s="70">
        <v>0</v>
      </c>
      <c r="H26" s="70">
        <v>0</v>
      </c>
      <c r="I26" s="71">
        <v>0</v>
      </c>
      <c r="J26" s="83">
        <v>36</v>
      </c>
      <c r="K26" s="123">
        <v>4</v>
      </c>
      <c r="L26" s="72">
        <v>73</v>
      </c>
      <c r="M26" s="123">
        <v>15</v>
      </c>
      <c r="N26" s="72">
        <v>1749</v>
      </c>
      <c r="O26" s="124">
        <v>1211</v>
      </c>
      <c r="P26" s="73">
        <f aca="true" t="shared" si="1" ref="P26:P31">E26*4+F26*3+G26*2+H26*1</f>
        <v>20</v>
      </c>
    </row>
    <row r="27" spans="2:16" ht="23.25" customHeight="1">
      <c r="B27" s="187" t="s">
        <v>41</v>
      </c>
      <c r="C27" s="68" t="s">
        <v>66</v>
      </c>
      <c r="D27" s="69">
        <v>5</v>
      </c>
      <c r="E27" s="100">
        <v>4</v>
      </c>
      <c r="F27" s="96">
        <v>0</v>
      </c>
      <c r="G27" s="82">
        <v>0</v>
      </c>
      <c r="H27" s="74">
        <v>1</v>
      </c>
      <c r="I27" s="71">
        <v>0</v>
      </c>
      <c r="J27" s="83">
        <v>28</v>
      </c>
      <c r="K27" s="185">
        <v>11</v>
      </c>
      <c r="L27" s="72">
        <v>59</v>
      </c>
      <c r="M27" s="75">
        <v>27</v>
      </c>
      <c r="N27" s="72">
        <v>1650</v>
      </c>
      <c r="O27" s="76">
        <v>1198</v>
      </c>
      <c r="P27" s="73">
        <f t="shared" si="1"/>
        <v>17</v>
      </c>
    </row>
    <row r="28" spans="2:16" ht="23.25" customHeight="1">
      <c r="B28" s="67" t="s">
        <v>42</v>
      </c>
      <c r="C28" s="68" t="s">
        <v>65</v>
      </c>
      <c r="D28" s="69">
        <v>3</v>
      </c>
      <c r="E28" s="100">
        <v>1</v>
      </c>
      <c r="F28" s="97">
        <v>0</v>
      </c>
      <c r="G28" s="74">
        <v>0</v>
      </c>
      <c r="H28" s="74">
        <v>2</v>
      </c>
      <c r="I28" s="71">
        <v>0</v>
      </c>
      <c r="J28" s="83">
        <v>13</v>
      </c>
      <c r="K28" s="75">
        <v>11</v>
      </c>
      <c r="L28" s="72">
        <v>31</v>
      </c>
      <c r="M28" s="75">
        <v>26</v>
      </c>
      <c r="N28" s="72">
        <v>1027</v>
      </c>
      <c r="O28" s="76">
        <v>919</v>
      </c>
      <c r="P28" s="73">
        <f t="shared" si="1"/>
        <v>6</v>
      </c>
    </row>
    <row r="29" spans="2:16" ht="23.25" customHeight="1">
      <c r="B29" s="67" t="s">
        <v>125</v>
      </c>
      <c r="C29" s="68" t="s">
        <v>50</v>
      </c>
      <c r="D29" s="189">
        <v>3</v>
      </c>
      <c r="E29" s="100">
        <v>1</v>
      </c>
      <c r="F29" s="97">
        <v>0</v>
      </c>
      <c r="G29" s="74">
        <v>0</v>
      </c>
      <c r="H29" s="74">
        <v>2</v>
      </c>
      <c r="I29" s="71">
        <v>0</v>
      </c>
      <c r="J29" s="191">
        <v>7</v>
      </c>
      <c r="K29" s="193">
        <v>16</v>
      </c>
      <c r="L29" s="195">
        <v>17</v>
      </c>
      <c r="M29" s="193">
        <v>32</v>
      </c>
      <c r="N29" s="195">
        <v>806</v>
      </c>
      <c r="O29" s="197">
        <v>949</v>
      </c>
      <c r="P29" s="73">
        <f t="shared" si="1"/>
        <v>6</v>
      </c>
    </row>
    <row r="30" spans="2:16" ht="23.25" customHeight="1">
      <c r="B30" s="67" t="s">
        <v>43</v>
      </c>
      <c r="C30" s="68" t="s">
        <v>29</v>
      </c>
      <c r="D30" s="69">
        <v>3</v>
      </c>
      <c r="E30" s="100">
        <v>0</v>
      </c>
      <c r="F30" s="97">
        <v>0</v>
      </c>
      <c r="G30" s="74">
        <v>0</v>
      </c>
      <c r="H30" s="74">
        <v>3</v>
      </c>
      <c r="I30" s="71">
        <v>0</v>
      </c>
      <c r="J30" s="83">
        <v>3</v>
      </c>
      <c r="K30" s="75">
        <v>21</v>
      </c>
      <c r="L30" s="72">
        <v>9</v>
      </c>
      <c r="M30" s="75">
        <v>43</v>
      </c>
      <c r="N30" s="72">
        <v>743</v>
      </c>
      <c r="O30" s="76">
        <v>1054</v>
      </c>
      <c r="P30" s="73">
        <f t="shared" si="1"/>
        <v>3</v>
      </c>
    </row>
    <row r="31" spans="2:16" ht="23.25" customHeight="1" thickBot="1">
      <c r="B31" s="186" t="s">
        <v>44</v>
      </c>
      <c r="C31" s="77" t="s">
        <v>68</v>
      </c>
      <c r="D31" s="188">
        <v>3</v>
      </c>
      <c r="E31" s="101">
        <v>0</v>
      </c>
      <c r="F31" s="98">
        <v>0</v>
      </c>
      <c r="G31" s="78">
        <v>0</v>
      </c>
      <c r="H31" s="78">
        <v>2</v>
      </c>
      <c r="I31" s="79">
        <v>1</v>
      </c>
      <c r="J31" s="190">
        <v>0</v>
      </c>
      <c r="K31" s="192">
        <v>24</v>
      </c>
      <c r="L31" s="194">
        <v>2</v>
      </c>
      <c r="M31" s="192">
        <v>48</v>
      </c>
      <c r="N31" s="194">
        <v>403</v>
      </c>
      <c r="O31" s="196">
        <v>1047</v>
      </c>
      <c r="P31" s="80">
        <f t="shared" si="1"/>
        <v>2</v>
      </c>
    </row>
    <row r="32" spans="2:16" ht="13.5" customHeight="1">
      <c r="B32" s="210"/>
      <c r="C32" s="81"/>
      <c r="D32" s="211"/>
      <c r="E32" s="210"/>
      <c r="F32" s="210"/>
      <c r="G32" s="210"/>
      <c r="H32" s="210"/>
      <c r="I32" s="210"/>
      <c r="J32" s="212"/>
      <c r="K32" s="212"/>
      <c r="L32" s="212"/>
      <c r="M32" s="212"/>
      <c r="N32" s="212"/>
      <c r="O32" s="212"/>
      <c r="P32" s="213"/>
    </row>
    <row r="33" spans="2:16" ht="15" customHeight="1">
      <c r="B33" s="219" t="s">
        <v>225</v>
      </c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</row>
    <row r="34" spans="2:16" ht="8.25" customHeight="1" thickBot="1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</row>
    <row r="35" spans="2:16" ht="23.25" customHeight="1" thickBot="1">
      <c r="B35" s="59"/>
      <c r="C35" s="60" t="s">
        <v>32</v>
      </c>
      <c r="D35" s="61" t="s">
        <v>33</v>
      </c>
      <c r="E35" s="62" t="s">
        <v>52</v>
      </c>
      <c r="F35" s="62" t="s">
        <v>54</v>
      </c>
      <c r="G35" s="62" t="s">
        <v>53</v>
      </c>
      <c r="H35" s="62" t="s">
        <v>55</v>
      </c>
      <c r="I35" s="209" t="s">
        <v>57</v>
      </c>
      <c r="J35" s="63" t="s">
        <v>34</v>
      </c>
      <c r="K35" s="64" t="s">
        <v>35</v>
      </c>
      <c r="L35" s="64" t="s">
        <v>36</v>
      </c>
      <c r="M35" s="64" t="s">
        <v>37</v>
      </c>
      <c r="N35" s="64" t="s">
        <v>38</v>
      </c>
      <c r="O35" s="65" t="s">
        <v>39</v>
      </c>
      <c r="P35" s="66" t="s">
        <v>40</v>
      </c>
    </row>
    <row r="36" spans="2:16" ht="23.25" customHeight="1">
      <c r="B36" s="125" t="s">
        <v>28</v>
      </c>
      <c r="C36" s="68" t="s">
        <v>64</v>
      </c>
      <c r="D36" s="69">
        <v>4</v>
      </c>
      <c r="E36" s="99">
        <v>4</v>
      </c>
      <c r="F36" s="96">
        <v>0</v>
      </c>
      <c r="G36" s="70">
        <v>0</v>
      </c>
      <c r="H36" s="70">
        <v>0</v>
      </c>
      <c r="I36" s="71">
        <v>0</v>
      </c>
      <c r="J36" s="83">
        <v>30</v>
      </c>
      <c r="K36" s="123">
        <v>2</v>
      </c>
      <c r="L36" s="72">
        <v>60</v>
      </c>
      <c r="M36" s="123">
        <v>10</v>
      </c>
      <c r="N36" s="72">
        <v>1404</v>
      </c>
      <c r="O36" s="124">
        <v>921</v>
      </c>
      <c r="P36" s="73">
        <f aca="true" t="shared" si="2" ref="P36:P41">E36*4+F36*3+G36*2+H36*1</f>
        <v>16</v>
      </c>
    </row>
    <row r="37" spans="2:16" ht="23.25" customHeight="1">
      <c r="B37" s="187" t="s">
        <v>41</v>
      </c>
      <c r="C37" s="68" t="s">
        <v>66</v>
      </c>
      <c r="D37" s="69">
        <v>4</v>
      </c>
      <c r="E37" s="100">
        <v>4</v>
      </c>
      <c r="F37" s="96">
        <v>0</v>
      </c>
      <c r="G37" s="82">
        <v>0</v>
      </c>
      <c r="H37" s="74">
        <v>0</v>
      </c>
      <c r="I37" s="71">
        <v>0</v>
      </c>
      <c r="J37" s="83">
        <v>26</v>
      </c>
      <c r="K37" s="185">
        <v>5</v>
      </c>
      <c r="L37" s="72">
        <v>54</v>
      </c>
      <c r="M37" s="75">
        <v>14</v>
      </c>
      <c r="N37" s="72">
        <v>1360</v>
      </c>
      <c r="O37" s="76">
        <v>853</v>
      </c>
      <c r="P37" s="73">
        <f t="shared" si="2"/>
        <v>16</v>
      </c>
    </row>
    <row r="38" spans="2:16" ht="23.25" customHeight="1">
      <c r="B38" s="67" t="s">
        <v>42</v>
      </c>
      <c r="C38" s="68" t="s">
        <v>65</v>
      </c>
      <c r="D38" s="69">
        <v>2</v>
      </c>
      <c r="E38" s="100">
        <v>0</v>
      </c>
      <c r="F38" s="97">
        <v>0</v>
      </c>
      <c r="G38" s="74">
        <v>0</v>
      </c>
      <c r="H38" s="74">
        <v>2</v>
      </c>
      <c r="I38" s="71">
        <v>0</v>
      </c>
      <c r="J38" s="83">
        <v>5</v>
      </c>
      <c r="K38" s="75">
        <v>11</v>
      </c>
      <c r="L38" s="72">
        <v>15</v>
      </c>
      <c r="M38" s="75">
        <v>24</v>
      </c>
      <c r="N38" s="72">
        <v>655</v>
      </c>
      <c r="O38" s="76">
        <v>703</v>
      </c>
      <c r="P38" s="73">
        <f t="shared" si="2"/>
        <v>2</v>
      </c>
    </row>
    <row r="39" spans="2:16" ht="23.25" customHeight="1">
      <c r="B39" s="67" t="s">
        <v>125</v>
      </c>
      <c r="C39" s="68" t="s">
        <v>50</v>
      </c>
      <c r="D39" s="189">
        <v>2</v>
      </c>
      <c r="E39" s="100">
        <v>0</v>
      </c>
      <c r="F39" s="97">
        <v>0</v>
      </c>
      <c r="G39" s="74">
        <v>0</v>
      </c>
      <c r="H39" s="74">
        <v>2</v>
      </c>
      <c r="I39" s="71">
        <v>0</v>
      </c>
      <c r="J39" s="191">
        <v>1</v>
      </c>
      <c r="K39" s="193">
        <v>14</v>
      </c>
      <c r="L39" s="195">
        <v>4</v>
      </c>
      <c r="M39" s="193">
        <v>28</v>
      </c>
      <c r="N39" s="195">
        <v>470</v>
      </c>
      <c r="O39" s="197">
        <v>668</v>
      </c>
      <c r="P39" s="73">
        <f t="shared" si="2"/>
        <v>2</v>
      </c>
    </row>
    <row r="40" spans="2:16" ht="23.25" customHeight="1">
      <c r="B40" s="67" t="s">
        <v>43</v>
      </c>
      <c r="C40" s="68" t="s">
        <v>29</v>
      </c>
      <c r="D40" s="69">
        <v>2</v>
      </c>
      <c r="E40" s="100">
        <v>0</v>
      </c>
      <c r="F40" s="97">
        <v>0</v>
      </c>
      <c r="G40" s="74">
        <v>0</v>
      </c>
      <c r="H40" s="74">
        <v>2</v>
      </c>
      <c r="I40" s="71">
        <v>0</v>
      </c>
      <c r="J40" s="83">
        <v>1</v>
      </c>
      <c r="K40" s="75">
        <v>15</v>
      </c>
      <c r="L40" s="72">
        <v>5</v>
      </c>
      <c r="M40" s="75">
        <v>30</v>
      </c>
      <c r="N40" s="72">
        <v>462</v>
      </c>
      <c r="O40" s="76">
        <v>718</v>
      </c>
      <c r="P40" s="73">
        <f t="shared" si="2"/>
        <v>2</v>
      </c>
    </row>
    <row r="41" spans="2:16" ht="23.25" customHeight="1" thickBot="1">
      <c r="B41" s="186" t="s">
        <v>44</v>
      </c>
      <c r="C41" s="77" t="s">
        <v>68</v>
      </c>
      <c r="D41" s="188">
        <v>2</v>
      </c>
      <c r="E41" s="101">
        <v>0</v>
      </c>
      <c r="F41" s="98">
        <v>0</v>
      </c>
      <c r="G41" s="78">
        <v>0</v>
      </c>
      <c r="H41" s="78">
        <v>1</v>
      </c>
      <c r="I41" s="79">
        <v>1</v>
      </c>
      <c r="J41" s="190">
        <v>0</v>
      </c>
      <c r="K41" s="192">
        <v>16</v>
      </c>
      <c r="L41" s="194">
        <v>0</v>
      </c>
      <c r="M41" s="192">
        <v>32</v>
      </c>
      <c r="N41" s="194">
        <v>187</v>
      </c>
      <c r="O41" s="196">
        <v>675</v>
      </c>
      <c r="P41" s="80">
        <f t="shared" si="2"/>
        <v>1</v>
      </c>
    </row>
    <row r="42" spans="2:16" ht="11.25" customHeight="1">
      <c r="B42" s="210"/>
      <c r="C42" s="81"/>
      <c r="D42" s="211"/>
      <c r="E42" s="210"/>
      <c r="F42" s="210"/>
      <c r="G42" s="210"/>
      <c r="H42" s="210"/>
      <c r="I42" s="210"/>
      <c r="J42" s="212"/>
      <c r="K42" s="212"/>
      <c r="L42" s="212"/>
      <c r="M42" s="212"/>
      <c r="N42" s="212"/>
      <c r="O42" s="212"/>
      <c r="P42" s="213"/>
    </row>
    <row r="43" spans="2:16" ht="15.75">
      <c r="B43" s="219" t="s">
        <v>224</v>
      </c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</row>
    <row r="44" spans="2:16" ht="12" customHeight="1" thickBot="1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</row>
    <row r="45" spans="2:16" ht="23.25" customHeight="1" thickBot="1">
      <c r="B45" s="59"/>
      <c r="C45" s="60" t="s">
        <v>32</v>
      </c>
      <c r="D45" s="61" t="s">
        <v>33</v>
      </c>
      <c r="E45" s="62" t="s">
        <v>52</v>
      </c>
      <c r="F45" s="62" t="s">
        <v>54</v>
      </c>
      <c r="G45" s="62" t="s">
        <v>53</v>
      </c>
      <c r="H45" s="62" t="s">
        <v>55</v>
      </c>
      <c r="I45" s="209" t="s">
        <v>57</v>
      </c>
      <c r="J45" s="63" t="s">
        <v>34</v>
      </c>
      <c r="K45" s="64" t="s">
        <v>35</v>
      </c>
      <c r="L45" s="64" t="s">
        <v>36</v>
      </c>
      <c r="M45" s="64" t="s">
        <v>37</v>
      </c>
      <c r="N45" s="64" t="s">
        <v>38</v>
      </c>
      <c r="O45" s="65" t="s">
        <v>39</v>
      </c>
      <c r="P45" s="66" t="s">
        <v>40</v>
      </c>
    </row>
    <row r="46" spans="2:16" ht="23.25" customHeight="1">
      <c r="B46" s="125" t="s">
        <v>28</v>
      </c>
      <c r="C46" s="68" t="s">
        <v>64</v>
      </c>
      <c r="D46" s="69">
        <v>2</v>
      </c>
      <c r="E46" s="99">
        <v>2</v>
      </c>
      <c r="F46" s="96">
        <v>0</v>
      </c>
      <c r="G46" s="70">
        <v>0</v>
      </c>
      <c r="H46" s="70">
        <v>0</v>
      </c>
      <c r="I46" s="71">
        <v>0</v>
      </c>
      <c r="J46" s="83">
        <v>14</v>
      </c>
      <c r="K46" s="123">
        <v>2</v>
      </c>
      <c r="L46" s="72">
        <v>28</v>
      </c>
      <c r="M46" s="123">
        <v>9</v>
      </c>
      <c r="N46" s="72">
        <v>712</v>
      </c>
      <c r="O46" s="124">
        <v>557</v>
      </c>
      <c r="P46" s="73">
        <f aca="true" t="shared" si="3" ref="P46:P51">E46*4+F46*3+G46*2+H46*1</f>
        <v>8</v>
      </c>
    </row>
    <row r="47" spans="2:16" ht="23.25" customHeight="1">
      <c r="B47" s="187" t="s">
        <v>41</v>
      </c>
      <c r="C47" s="68" t="s">
        <v>66</v>
      </c>
      <c r="D47" s="69">
        <v>2</v>
      </c>
      <c r="E47" s="100">
        <v>2</v>
      </c>
      <c r="F47" s="96">
        <v>0</v>
      </c>
      <c r="G47" s="82">
        <v>0</v>
      </c>
      <c r="H47" s="74">
        <v>0</v>
      </c>
      <c r="I47" s="71">
        <v>0</v>
      </c>
      <c r="J47" s="83">
        <v>12</v>
      </c>
      <c r="K47" s="185">
        <v>4</v>
      </c>
      <c r="L47" s="72">
        <v>26</v>
      </c>
      <c r="M47" s="75">
        <v>11</v>
      </c>
      <c r="N47" s="72">
        <v>714</v>
      </c>
      <c r="O47" s="76">
        <v>616</v>
      </c>
      <c r="P47" s="73">
        <f t="shared" si="3"/>
        <v>8</v>
      </c>
    </row>
    <row r="48" spans="2:16" ht="23.25" customHeight="1">
      <c r="B48" s="67" t="s">
        <v>42</v>
      </c>
      <c r="C48" s="68" t="s">
        <v>65</v>
      </c>
      <c r="D48" s="69">
        <v>2</v>
      </c>
      <c r="E48" s="100">
        <v>0</v>
      </c>
      <c r="F48" s="97">
        <v>0</v>
      </c>
      <c r="G48" s="74">
        <v>0</v>
      </c>
      <c r="H48" s="74">
        <v>2</v>
      </c>
      <c r="I48" s="71">
        <v>0</v>
      </c>
      <c r="J48" s="83">
        <v>5</v>
      </c>
      <c r="K48" s="75">
        <v>11</v>
      </c>
      <c r="L48" s="72">
        <v>15</v>
      </c>
      <c r="M48" s="75">
        <v>24</v>
      </c>
      <c r="N48" s="72">
        <v>655</v>
      </c>
      <c r="O48" s="76">
        <v>703</v>
      </c>
      <c r="P48" s="73">
        <f t="shared" si="3"/>
        <v>2</v>
      </c>
    </row>
    <row r="49" spans="2:16" ht="23.25" customHeight="1">
      <c r="B49" s="67" t="s">
        <v>125</v>
      </c>
      <c r="C49" s="68" t="s">
        <v>29</v>
      </c>
      <c r="D49" s="69">
        <v>1</v>
      </c>
      <c r="E49" s="100">
        <v>0</v>
      </c>
      <c r="F49" s="97">
        <v>0</v>
      </c>
      <c r="G49" s="74">
        <v>0</v>
      </c>
      <c r="H49" s="74">
        <v>1</v>
      </c>
      <c r="I49" s="71">
        <v>0</v>
      </c>
      <c r="J49" s="83">
        <v>1</v>
      </c>
      <c r="K49" s="75">
        <v>7</v>
      </c>
      <c r="L49" s="72">
        <v>4</v>
      </c>
      <c r="M49" s="75">
        <v>14</v>
      </c>
      <c r="N49" s="72">
        <v>285</v>
      </c>
      <c r="O49" s="76">
        <v>365</v>
      </c>
      <c r="P49" s="73">
        <f t="shared" si="3"/>
        <v>1</v>
      </c>
    </row>
    <row r="50" spans="2:16" ht="23.25" customHeight="1">
      <c r="B50" s="67" t="s">
        <v>43</v>
      </c>
      <c r="C50" s="68" t="s">
        <v>50</v>
      </c>
      <c r="D50" s="189">
        <v>1</v>
      </c>
      <c r="E50" s="100">
        <v>0</v>
      </c>
      <c r="F50" s="97">
        <v>0</v>
      </c>
      <c r="G50" s="74">
        <v>0</v>
      </c>
      <c r="H50" s="74">
        <v>1</v>
      </c>
      <c r="I50" s="71">
        <v>0</v>
      </c>
      <c r="J50" s="191">
        <v>0</v>
      </c>
      <c r="K50" s="193">
        <v>8</v>
      </c>
      <c r="L50" s="195">
        <v>1</v>
      </c>
      <c r="M50" s="193">
        <v>16</v>
      </c>
      <c r="N50" s="195">
        <v>233</v>
      </c>
      <c r="O50" s="197">
        <v>358</v>
      </c>
      <c r="P50" s="73">
        <f t="shared" si="3"/>
        <v>1</v>
      </c>
    </row>
    <row r="51" spans="2:16" ht="23.25" customHeight="1" thickBot="1">
      <c r="B51" s="186" t="s">
        <v>44</v>
      </c>
      <c r="C51" s="77" t="s">
        <v>68</v>
      </c>
      <c r="D51" s="188">
        <v>0</v>
      </c>
      <c r="E51" s="101">
        <v>0</v>
      </c>
      <c r="F51" s="98">
        <v>0</v>
      </c>
      <c r="G51" s="78">
        <v>0</v>
      </c>
      <c r="H51" s="78">
        <v>0</v>
      </c>
      <c r="I51" s="79">
        <v>0</v>
      </c>
      <c r="J51" s="190">
        <v>0</v>
      </c>
      <c r="K51" s="192">
        <v>0</v>
      </c>
      <c r="L51" s="194">
        <v>0</v>
      </c>
      <c r="M51" s="192">
        <v>0</v>
      </c>
      <c r="N51" s="194">
        <v>0</v>
      </c>
      <c r="O51" s="196">
        <v>0</v>
      </c>
      <c r="P51" s="80">
        <f t="shared" si="3"/>
        <v>0</v>
      </c>
    </row>
  </sheetData>
  <sheetProtection password="CC26" sheet="1"/>
  <mergeCells count="12">
    <mergeCell ref="B4:P4"/>
    <mergeCell ref="F6:K6"/>
    <mergeCell ref="F7:K7"/>
    <mergeCell ref="F8:K8"/>
    <mergeCell ref="F9:K9"/>
    <mergeCell ref="F10:K10"/>
    <mergeCell ref="F11:K11"/>
    <mergeCell ref="B2:P2"/>
    <mergeCell ref="B13:P13"/>
    <mergeCell ref="B43:P43"/>
    <mergeCell ref="B33:P33"/>
    <mergeCell ref="B23:P23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6" customWidth="1"/>
    <col min="2" max="2" width="10.75390625" style="126" customWidth="1"/>
    <col min="3" max="4" width="32.75390625" style="126" customWidth="1"/>
    <col min="5" max="5" width="3.75390625" style="126" customWidth="1"/>
    <col min="6" max="6" width="0.875" style="126" customWidth="1"/>
    <col min="7" max="8" width="3.75390625" style="126" customWidth="1"/>
    <col min="9" max="9" width="0.875" style="126" customWidth="1"/>
    <col min="10" max="11" width="3.75390625" style="126" customWidth="1"/>
    <col min="12" max="12" width="0.875" style="126" customWidth="1"/>
    <col min="13" max="13" width="3.75390625" style="126" customWidth="1"/>
    <col min="14" max="19" width="5.75390625" style="126" customWidth="1"/>
    <col min="20" max="20" width="15.00390625" style="126" customWidth="1"/>
    <col min="21" max="21" width="2.25390625" style="126" customWidth="1"/>
    <col min="22" max="16384" width="9.125" style="126" customWidth="1"/>
  </cols>
  <sheetData>
    <row r="1" ht="8.25" customHeight="1"/>
    <row r="2" spans="2:20" ht="27" thickBot="1">
      <c r="B2" s="266" t="s">
        <v>0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</row>
    <row r="3" spans="2:20" ht="19.5" customHeight="1" thickBot="1">
      <c r="B3" s="127" t="s">
        <v>1</v>
      </c>
      <c r="C3" s="128"/>
      <c r="D3" s="267" t="s">
        <v>48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8" t="s">
        <v>49</v>
      </c>
      <c r="R3" s="268"/>
      <c r="S3" s="269" t="s">
        <v>72</v>
      </c>
      <c r="T3" s="269"/>
    </row>
    <row r="4" spans="2:20" ht="19.5" customHeight="1" thickTop="1">
      <c r="B4" s="129" t="s">
        <v>3</v>
      </c>
      <c r="C4" s="130"/>
      <c r="D4" s="270" t="s">
        <v>29</v>
      </c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1" t="s">
        <v>14</v>
      </c>
      <c r="R4" s="271"/>
      <c r="S4" s="272" t="s">
        <v>228</v>
      </c>
      <c r="T4" s="272"/>
    </row>
    <row r="5" spans="2:20" ht="19.5" customHeight="1">
      <c r="B5" s="129" t="s">
        <v>4</v>
      </c>
      <c r="C5" s="131"/>
      <c r="D5" s="260" t="s">
        <v>68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1" t="s">
        <v>2</v>
      </c>
      <c r="R5" s="261"/>
      <c r="S5" s="262" t="s">
        <v>256</v>
      </c>
      <c r="T5" s="262"/>
    </row>
    <row r="6" spans="2:20" ht="19.5" customHeight="1" thickBot="1">
      <c r="B6" s="132" t="s">
        <v>5</v>
      </c>
      <c r="C6" s="133"/>
      <c r="D6" s="263" t="s">
        <v>31</v>
      </c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134"/>
      <c r="R6" s="135"/>
      <c r="S6" s="217" t="s">
        <v>125</v>
      </c>
      <c r="T6" s="137" t="s">
        <v>27</v>
      </c>
    </row>
    <row r="7" spans="2:20" ht="24.75" customHeight="1">
      <c r="B7" s="138"/>
      <c r="C7" s="139" t="str">
        <f>D4</f>
        <v>BKV Plzeň</v>
      </c>
      <c r="D7" s="139" t="str">
        <f>D5</f>
        <v>TJ Bílá Hora</v>
      </c>
      <c r="E7" s="264" t="s">
        <v>6</v>
      </c>
      <c r="F7" s="264"/>
      <c r="G7" s="264"/>
      <c r="H7" s="264"/>
      <c r="I7" s="264"/>
      <c r="J7" s="264"/>
      <c r="K7" s="264"/>
      <c r="L7" s="264"/>
      <c r="M7" s="264"/>
      <c r="N7" s="265" t="s">
        <v>15</v>
      </c>
      <c r="O7" s="265"/>
      <c r="P7" s="265" t="s">
        <v>16</v>
      </c>
      <c r="Q7" s="265"/>
      <c r="R7" s="265" t="s">
        <v>17</v>
      </c>
      <c r="S7" s="265"/>
      <c r="T7" s="140" t="s">
        <v>7</v>
      </c>
    </row>
    <row r="8" spans="2:20" ht="9.75" customHeight="1" thickBot="1">
      <c r="B8" s="141"/>
      <c r="C8" s="142"/>
      <c r="D8" s="143"/>
      <c r="E8" s="258">
        <v>1</v>
      </c>
      <c r="F8" s="258"/>
      <c r="G8" s="258"/>
      <c r="H8" s="258">
        <v>2</v>
      </c>
      <c r="I8" s="258"/>
      <c r="J8" s="258"/>
      <c r="K8" s="258">
        <v>3</v>
      </c>
      <c r="L8" s="258"/>
      <c r="M8" s="258"/>
      <c r="N8" s="144"/>
      <c r="O8" s="145"/>
      <c r="P8" s="144"/>
      <c r="Q8" s="145"/>
      <c r="R8" s="144"/>
      <c r="S8" s="145"/>
      <c r="T8" s="146"/>
    </row>
    <row r="9" spans="2:20" ht="30" customHeight="1" thickTop="1">
      <c r="B9" s="147" t="s">
        <v>26</v>
      </c>
      <c r="C9" s="148" t="s">
        <v>99</v>
      </c>
      <c r="D9" s="149" t="s">
        <v>175</v>
      </c>
      <c r="E9" s="150">
        <v>22</v>
      </c>
      <c r="F9" s="151" t="s">
        <v>24</v>
      </c>
      <c r="G9" s="152">
        <v>20</v>
      </c>
      <c r="H9" s="150">
        <v>14</v>
      </c>
      <c r="I9" s="151" t="s">
        <v>24</v>
      </c>
      <c r="J9" s="152">
        <v>21</v>
      </c>
      <c r="K9" s="150">
        <v>13</v>
      </c>
      <c r="L9" s="151" t="s">
        <v>24</v>
      </c>
      <c r="M9" s="152">
        <v>21</v>
      </c>
      <c r="N9" s="153">
        <f aca="true" t="shared" si="0" ref="N9:N17">E9+H9+K9</f>
        <v>49</v>
      </c>
      <c r="O9" s="154">
        <f aca="true" t="shared" si="1" ref="O9:O17">G9+J9+M9</f>
        <v>62</v>
      </c>
      <c r="P9" s="155">
        <f aca="true" t="shared" si="2" ref="P9:P17">IF(E9&gt;G9,1,0)+IF(H9&gt;J9,1,0)+IF(K9&gt;M9,1,0)</f>
        <v>1</v>
      </c>
      <c r="Q9" s="156">
        <f aca="true" t="shared" si="3" ref="Q9:Q17">IF(E9&lt;G9,1,0)+IF(H9&lt;J9,1,0)+IF(K9&lt;M9,1,0)</f>
        <v>2</v>
      </c>
      <c r="R9" s="157">
        <f aca="true" t="shared" si="4" ref="R9:S17">IF(P9=2,1,0)</f>
        <v>0</v>
      </c>
      <c r="S9" s="158">
        <f t="shared" si="4"/>
        <v>1</v>
      </c>
      <c r="T9" s="159"/>
    </row>
    <row r="10" spans="2:20" ht="30" customHeight="1">
      <c r="B10" s="147" t="s">
        <v>23</v>
      </c>
      <c r="C10" s="148" t="s">
        <v>257</v>
      </c>
      <c r="D10" s="148" t="s">
        <v>258</v>
      </c>
      <c r="E10" s="150">
        <v>21</v>
      </c>
      <c r="F10" s="156" t="s">
        <v>24</v>
      </c>
      <c r="G10" s="152">
        <v>14</v>
      </c>
      <c r="H10" s="150">
        <v>21</v>
      </c>
      <c r="I10" s="156" t="s">
        <v>24</v>
      </c>
      <c r="J10" s="152">
        <v>13</v>
      </c>
      <c r="K10" s="150"/>
      <c r="L10" s="156" t="s">
        <v>24</v>
      </c>
      <c r="M10" s="152"/>
      <c r="N10" s="153">
        <f t="shared" si="0"/>
        <v>42</v>
      </c>
      <c r="O10" s="154">
        <f t="shared" si="1"/>
        <v>27</v>
      </c>
      <c r="P10" s="155">
        <f t="shared" si="2"/>
        <v>2</v>
      </c>
      <c r="Q10" s="156">
        <f t="shared" si="3"/>
        <v>0</v>
      </c>
      <c r="R10" s="160">
        <f t="shared" si="4"/>
        <v>1</v>
      </c>
      <c r="S10" s="158">
        <f t="shared" si="4"/>
        <v>0</v>
      </c>
      <c r="T10" s="159"/>
    </row>
    <row r="11" spans="2:20" ht="30" customHeight="1">
      <c r="B11" s="147" t="s">
        <v>22</v>
      </c>
      <c r="C11" s="148" t="s">
        <v>259</v>
      </c>
      <c r="D11" s="148" t="s">
        <v>234</v>
      </c>
      <c r="E11" s="150">
        <v>21</v>
      </c>
      <c r="F11" s="156" t="s">
        <v>24</v>
      </c>
      <c r="G11" s="152">
        <v>16</v>
      </c>
      <c r="H11" s="150">
        <v>16</v>
      </c>
      <c r="I11" s="156" t="s">
        <v>24</v>
      </c>
      <c r="J11" s="152">
        <v>21</v>
      </c>
      <c r="K11" s="150">
        <v>16</v>
      </c>
      <c r="L11" s="156" t="s">
        <v>24</v>
      </c>
      <c r="M11" s="152">
        <v>21</v>
      </c>
      <c r="N11" s="153">
        <f t="shared" si="0"/>
        <v>53</v>
      </c>
      <c r="O11" s="154">
        <f t="shared" si="1"/>
        <v>58</v>
      </c>
      <c r="P11" s="155">
        <f t="shared" si="2"/>
        <v>1</v>
      </c>
      <c r="Q11" s="156">
        <f t="shared" si="3"/>
        <v>2</v>
      </c>
      <c r="R11" s="160">
        <f t="shared" si="4"/>
        <v>0</v>
      </c>
      <c r="S11" s="158">
        <f t="shared" si="4"/>
        <v>1</v>
      </c>
      <c r="T11" s="159"/>
    </row>
    <row r="12" spans="2:20" ht="30" customHeight="1">
      <c r="B12" s="147" t="s">
        <v>21</v>
      </c>
      <c r="C12" s="148" t="s">
        <v>260</v>
      </c>
      <c r="D12" s="148" t="s">
        <v>261</v>
      </c>
      <c r="E12" s="150">
        <v>21</v>
      </c>
      <c r="F12" s="156" t="s">
        <v>24</v>
      </c>
      <c r="G12" s="152">
        <v>17</v>
      </c>
      <c r="H12" s="150">
        <v>21</v>
      </c>
      <c r="I12" s="156" t="s">
        <v>24</v>
      </c>
      <c r="J12" s="152">
        <v>11</v>
      </c>
      <c r="K12" s="150"/>
      <c r="L12" s="156" t="s">
        <v>24</v>
      </c>
      <c r="M12" s="152"/>
      <c r="N12" s="153">
        <f t="shared" si="0"/>
        <v>42</v>
      </c>
      <c r="O12" s="154">
        <f t="shared" si="1"/>
        <v>28</v>
      </c>
      <c r="P12" s="155">
        <f t="shared" si="2"/>
        <v>2</v>
      </c>
      <c r="Q12" s="156">
        <f t="shared" si="3"/>
        <v>0</v>
      </c>
      <c r="R12" s="160">
        <f t="shared" si="4"/>
        <v>1</v>
      </c>
      <c r="S12" s="158">
        <f t="shared" si="4"/>
        <v>0</v>
      </c>
      <c r="T12" s="159"/>
    </row>
    <row r="13" spans="2:20" ht="30" customHeight="1">
      <c r="B13" s="147" t="s">
        <v>20</v>
      </c>
      <c r="C13" s="148" t="s">
        <v>30</v>
      </c>
      <c r="D13" s="148" t="s">
        <v>178</v>
      </c>
      <c r="E13" s="150">
        <v>21</v>
      </c>
      <c r="F13" s="156" t="s">
        <v>24</v>
      </c>
      <c r="G13" s="152">
        <v>14</v>
      </c>
      <c r="H13" s="150">
        <v>21</v>
      </c>
      <c r="I13" s="156" t="s">
        <v>24</v>
      </c>
      <c r="J13" s="152">
        <v>18</v>
      </c>
      <c r="K13" s="150"/>
      <c r="L13" s="156" t="s">
        <v>24</v>
      </c>
      <c r="M13" s="152"/>
      <c r="N13" s="153">
        <f t="shared" si="0"/>
        <v>42</v>
      </c>
      <c r="O13" s="154">
        <f t="shared" si="1"/>
        <v>32</v>
      </c>
      <c r="P13" s="155">
        <f t="shared" si="2"/>
        <v>2</v>
      </c>
      <c r="Q13" s="156">
        <f t="shared" si="3"/>
        <v>0</v>
      </c>
      <c r="R13" s="160">
        <f t="shared" si="4"/>
        <v>1</v>
      </c>
      <c r="S13" s="158">
        <f t="shared" si="4"/>
        <v>0</v>
      </c>
      <c r="T13" s="159"/>
    </row>
    <row r="14" spans="2:20" ht="30" customHeight="1">
      <c r="B14" s="147" t="s">
        <v>19</v>
      </c>
      <c r="C14" s="148" t="s">
        <v>108</v>
      </c>
      <c r="D14" s="148" t="s">
        <v>238</v>
      </c>
      <c r="E14" s="150">
        <v>21</v>
      </c>
      <c r="F14" s="156" t="s">
        <v>24</v>
      </c>
      <c r="G14" s="152">
        <v>18</v>
      </c>
      <c r="H14" s="150">
        <v>21</v>
      </c>
      <c r="I14" s="156" t="s">
        <v>24</v>
      </c>
      <c r="J14" s="152">
        <v>17</v>
      </c>
      <c r="K14" s="150"/>
      <c r="L14" s="156" t="s">
        <v>24</v>
      </c>
      <c r="M14" s="152"/>
      <c r="N14" s="153">
        <f t="shared" si="0"/>
        <v>42</v>
      </c>
      <c r="O14" s="154">
        <f t="shared" si="1"/>
        <v>35</v>
      </c>
      <c r="P14" s="155">
        <f t="shared" si="2"/>
        <v>2</v>
      </c>
      <c r="Q14" s="156">
        <f t="shared" si="3"/>
        <v>0</v>
      </c>
      <c r="R14" s="160">
        <f t="shared" si="4"/>
        <v>1</v>
      </c>
      <c r="S14" s="158">
        <f t="shared" si="4"/>
        <v>0</v>
      </c>
      <c r="T14" s="159"/>
    </row>
    <row r="15" spans="2:20" ht="30" customHeight="1">
      <c r="B15" s="147" t="s">
        <v>25</v>
      </c>
      <c r="C15" s="148" t="s">
        <v>56</v>
      </c>
      <c r="D15" s="148" t="s">
        <v>239</v>
      </c>
      <c r="E15" s="150">
        <v>21</v>
      </c>
      <c r="F15" s="156" t="s">
        <v>24</v>
      </c>
      <c r="G15" s="152">
        <v>18</v>
      </c>
      <c r="H15" s="150">
        <v>25</v>
      </c>
      <c r="I15" s="156" t="s">
        <v>24</v>
      </c>
      <c r="J15" s="152">
        <v>23</v>
      </c>
      <c r="K15" s="150"/>
      <c r="L15" s="156" t="s">
        <v>24</v>
      </c>
      <c r="M15" s="152"/>
      <c r="N15" s="153">
        <f t="shared" si="0"/>
        <v>46</v>
      </c>
      <c r="O15" s="154">
        <f t="shared" si="1"/>
        <v>41</v>
      </c>
      <c r="P15" s="155">
        <f t="shared" si="2"/>
        <v>2</v>
      </c>
      <c r="Q15" s="156">
        <f t="shared" si="3"/>
        <v>0</v>
      </c>
      <c r="R15" s="160">
        <f t="shared" si="4"/>
        <v>1</v>
      </c>
      <c r="S15" s="158">
        <f t="shared" si="4"/>
        <v>0</v>
      </c>
      <c r="T15" s="159"/>
    </row>
    <row r="16" spans="2:20" ht="30" customHeight="1">
      <c r="B16" s="147" t="s">
        <v>18</v>
      </c>
      <c r="C16" s="148" t="s">
        <v>51</v>
      </c>
      <c r="D16" s="148" t="s">
        <v>181</v>
      </c>
      <c r="E16" s="150">
        <v>21</v>
      </c>
      <c r="F16" s="156" t="s">
        <v>24</v>
      </c>
      <c r="G16" s="152">
        <v>6</v>
      </c>
      <c r="H16" s="150">
        <v>21</v>
      </c>
      <c r="I16" s="156" t="s">
        <v>24</v>
      </c>
      <c r="J16" s="152">
        <v>14</v>
      </c>
      <c r="K16" s="150"/>
      <c r="L16" s="156" t="s">
        <v>24</v>
      </c>
      <c r="M16" s="152"/>
      <c r="N16" s="153">
        <f t="shared" si="0"/>
        <v>42</v>
      </c>
      <c r="O16" s="154">
        <f t="shared" si="1"/>
        <v>20</v>
      </c>
      <c r="P16" s="155">
        <f t="shared" si="2"/>
        <v>2</v>
      </c>
      <c r="Q16" s="156">
        <f t="shared" si="3"/>
        <v>0</v>
      </c>
      <c r="R16" s="160">
        <f t="shared" si="4"/>
        <v>1</v>
      </c>
      <c r="S16" s="158">
        <f t="shared" si="4"/>
        <v>0</v>
      </c>
      <c r="T16" s="159"/>
    </row>
    <row r="17" spans="2:20" ht="30" customHeight="1" thickBot="1">
      <c r="B17" s="161"/>
      <c r="C17" s="162"/>
      <c r="D17" s="162"/>
      <c r="E17" s="163"/>
      <c r="F17" s="164" t="s">
        <v>24</v>
      </c>
      <c r="G17" s="165"/>
      <c r="H17" s="163"/>
      <c r="I17" s="164" t="s">
        <v>24</v>
      </c>
      <c r="J17" s="165"/>
      <c r="K17" s="163"/>
      <c r="L17" s="164" t="s">
        <v>24</v>
      </c>
      <c r="M17" s="165"/>
      <c r="N17" s="166">
        <f t="shared" si="0"/>
        <v>0</v>
      </c>
      <c r="O17" s="167">
        <f t="shared" si="1"/>
        <v>0</v>
      </c>
      <c r="P17" s="168">
        <f t="shared" si="2"/>
        <v>0</v>
      </c>
      <c r="Q17" s="164">
        <f t="shared" si="3"/>
        <v>0</v>
      </c>
      <c r="R17" s="169">
        <f t="shared" si="4"/>
        <v>0</v>
      </c>
      <c r="S17" s="170">
        <f t="shared" si="4"/>
        <v>0</v>
      </c>
      <c r="T17" s="171"/>
    </row>
    <row r="18" spans="2:20" ht="34.5" customHeight="1" thickBot="1">
      <c r="B18" s="172" t="s">
        <v>8</v>
      </c>
      <c r="C18" s="259" t="str">
        <f>IF(R18&gt;S18,D4,IF(S18&gt;R18,D5,"remíza"))</f>
        <v>BKV Plzeň</v>
      </c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173">
        <f aca="true" t="shared" si="5" ref="N18:S18">SUM(N9:N17)</f>
        <v>358</v>
      </c>
      <c r="O18" s="174">
        <f t="shared" si="5"/>
        <v>303</v>
      </c>
      <c r="P18" s="173">
        <f t="shared" si="5"/>
        <v>14</v>
      </c>
      <c r="Q18" s="175">
        <f t="shared" si="5"/>
        <v>4</v>
      </c>
      <c r="R18" s="173">
        <f t="shared" si="5"/>
        <v>6</v>
      </c>
      <c r="S18" s="174">
        <f t="shared" si="5"/>
        <v>2</v>
      </c>
      <c r="T18" s="176"/>
    </row>
    <row r="19" spans="2:20" ht="15">
      <c r="B19" s="177"/>
      <c r="C19" s="178"/>
      <c r="D19" s="17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79" t="s">
        <v>9</v>
      </c>
    </row>
    <row r="20" spans="2:20" ht="12.75">
      <c r="B20" s="55" t="s">
        <v>10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</row>
    <row r="21" spans="2:20" ht="12.75"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</row>
    <row r="22" spans="2:20" ht="19.5" customHeight="1">
      <c r="B22" s="30" t="s">
        <v>11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2:20" ht="19.5" customHeight="1">
      <c r="B23" s="3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</row>
    <row r="24" spans="2:20" ht="12.75"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</row>
    <row r="25" spans="2:21" ht="12.75">
      <c r="B25" s="32" t="s">
        <v>12</v>
      </c>
      <c r="C25" s="178"/>
      <c r="D25" s="182"/>
      <c r="E25" s="32" t="s">
        <v>13</v>
      </c>
      <c r="F25" s="32"/>
      <c r="G25" s="3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3"/>
    </row>
    <row r="26" spans="2:21" ht="12.75">
      <c r="B26" s="184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</row>
    <row r="27" spans="2:21" ht="12.75">
      <c r="B27" s="184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</row>
    <row r="28" spans="2:21" ht="12.75">
      <c r="B28" s="184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</row>
    <row r="29" spans="2:21" ht="12.75">
      <c r="B29" s="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</row>
    <row r="30" spans="2:21" ht="12.75">
      <c r="B30" s="184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</row>
  </sheetData>
  <sheetProtection selectLockedCells="1" selectUnlockedCell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43" t="s">
        <v>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</row>
    <row r="3" spans="2:20" ht="19.5" customHeight="1" thickBot="1">
      <c r="B3" s="5" t="s">
        <v>1</v>
      </c>
      <c r="C3" s="43"/>
      <c r="D3" s="244" t="s">
        <v>48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47" t="s">
        <v>49</v>
      </c>
      <c r="R3" s="248"/>
      <c r="S3" s="244" t="s">
        <v>72</v>
      </c>
      <c r="T3" s="249"/>
    </row>
    <row r="4" spans="2:20" ht="19.5" customHeight="1" thickTop="1">
      <c r="B4" s="6" t="s">
        <v>3</v>
      </c>
      <c r="C4" s="7"/>
      <c r="D4" s="250" t="s">
        <v>50</v>
      </c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2"/>
      <c r="Q4" s="253" t="s">
        <v>14</v>
      </c>
      <c r="R4" s="254"/>
      <c r="S4" s="255" t="s">
        <v>185</v>
      </c>
      <c r="T4" s="256"/>
    </row>
    <row r="5" spans="2:20" ht="19.5" customHeight="1">
      <c r="B5" s="6" t="s">
        <v>4</v>
      </c>
      <c r="C5" s="44"/>
      <c r="D5" s="228" t="s">
        <v>29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30"/>
      <c r="Q5" s="231" t="s">
        <v>2</v>
      </c>
      <c r="R5" s="232"/>
      <c r="S5" s="257" t="s">
        <v>143</v>
      </c>
      <c r="T5" s="257"/>
    </row>
    <row r="6" spans="2:20" ht="19.5" customHeight="1" thickBot="1">
      <c r="B6" s="8" t="s">
        <v>5</v>
      </c>
      <c r="C6" s="9"/>
      <c r="D6" s="235" t="s">
        <v>128</v>
      </c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/>
      <c r="Q6" s="45"/>
      <c r="R6" s="46"/>
      <c r="S6" s="84" t="s">
        <v>42</v>
      </c>
      <c r="T6" s="38" t="s">
        <v>27</v>
      </c>
    </row>
    <row r="7" spans="2:20" ht="24.75" customHeight="1">
      <c r="B7" s="10"/>
      <c r="C7" s="11" t="str">
        <f>D4</f>
        <v>TJ Sokol Doubravka A</v>
      </c>
      <c r="D7" s="11" t="str">
        <f>D5</f>
        <v>BKV Plzeň</v>
      </c>
      <c r="E7" s="238" t="s">
        <v>6</v>
      </c>
      <c r="F7" s="239"/>
      <c r="G7" s="239"/>
      <c r="H7" s="239"/>
      <c r="I7" s="239"/>
      <c r="J7" s="239"/>
      <c r="K7" s="239"/>
      <c r="L7" s="239"/>
      <c r="M7" s="240"/>
      <c r="N7" s="241" t="s">
        <v>15</v>
      </c>
      <c r="O7" s="242"/>
      <c r="P7" s="241" t="s">
        <v>16</v>
      </c>
      <c r="Q7" s="242"/>
      <c r="R7" s="241" t="s">
        <v>17</v>
      </c>
      <c r="S7" s="242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186</v>
      </c>
      <c r="D9" s="51" t="s">
        <v>187</v>
      </c>
      <c r="E9" s="39">
        <v>21</v>
      </c>
      <c r="F9" s="20" t="s">
        <v>24</v>
      </c>
      <c r="G9" s="40">
        <v>13</v>
      </c>
      <c r="H9" s="39">
        <v>21</v>
      </c>
      <c r="I9" s="20" t="s">
        <v>24</v>
      </c>
      <c r="J9" s="40">
        <v>19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32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188</v>
      </c>
      <c r="D10" s="50" t="s">
        <v>189</v>
      </c>
      <c r="E10" s="39">
        <v>17</v>
      </c>
      <c r="F10" s="19" t="s">
        <v>24</v>
      </c>
      <c r="G10" s="40">
        <v>21</v>
      </c>
      <c r="H10" s="39">
        <v>21</v>
      </c>
      <c r="I10" s="19" t="s">
        <v>24</v>
      </c>
      <c r="J10" s="40">
        <v>19</v>
      </c>
      <c r="K10" s="39">
        <v>15</v>
      </c>
      <c r="L10" s="19" t="s">
        <v>24</v>
      </c>
      <c r="M10" s="40">
        <v>21</v>
      </c>
      <c r="N10" s="22">
        <f t="shared" si="0"/>
        <v>53</v>
      </c>
      <c r="O10" s="23">
        <f t="shared" si="1"/>
        <v>61</v>
      </c>
      <c r="P10" s="24">
        <f t="shared" si="2"/>
        <v>1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190</v>
      </c>
      <c r="D11" s="50" t="s">
        <v>191</v>
      </c>
      <c r="E11" s="39">
        <v>26</v>
      </c>
      <c r="F11" s="19" t="s">
        <v>24</v>
      </c>
      <c r="G11" s="40">
        <v>24</v>
      </c>
      <c r="H11" s="39">
        <v>21</v>
      </c>
      <c r="I11" s="19" t="s">
        <v>24</v>
      </c>
      <c r="J11" s="40">
        <v>11</v>
      </c>
      <c r="K11" s="39"/>
      <c r="L11" s="19" t="s">
        <v>24</v>
      </c>
      <c r="M11" s="40"/>
      <c r="N11" s="22">
        <f t="shared" si="0"/>
        <v>47</v>
      </c>
      <c r="O11" s="23">
        <f t="shared" si="1"/>
        <v>35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192</v>
      </c>
      <c r="D12" s="50" t="s">
        <v>193</v>
      </c>
      <c r="E12" s="39">
        <v>21</v>
      </c>
      <c r="F12" s="19" t="s">
        <v>24</v>
      </c>
      <c r="G12" s="40">
        <v>12</v>
      </c>
      <c r="H12" s="39">
        <v>21</v>
      </c>
      <c r="I12" s="19" t="s">
        <v>24</v>
      </c>
      <c r="J12" s="40">
        <v>16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28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194</v>
      </c>
      <c r="D13" s="50" t="s">
        <v>30</v>
      </c>
      <c r="E13" s="39">
        <v>21</v>
      </c>
      <c r="F13" s="19" t="s">
        <v>24</v>
      </c>
      <c r="G13" s="40">
        <v>14</v>
      </c>
      <c r="H13" s="39">
        <v>21</v>
      </c>
      <c r="I13" s="19" t="s">
        <v>24</v>
      </c>
      <c r="J13" s="40">
        <v>15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29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169</v>
      </c>
      <c r="D14" s="50" t="s">
        <v>51</v>
      </c>
      <c r="E14" s="39">
        <v>12</v>
      </c>
      <c r="F14" s="19" t="s">
        <v>24</v>
      </c>
      <c r="G14" s="40">
        <v>21</v>
      </c>
      <c r="H14" s="39">
        <v>14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26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195</v>
      </c>
      <c r="D15" s="50" t="s">
        <v>56</v>
      </c>
      <c r="E15" s="39">
        <v>21</v>
      </c>
      <c r="F15" s="19" t="s">
        <v>24</v>
      </c>
      <c r="G15" s="40">
        <v>8</v>
      </c>
      <c r="H15" s="39">
        <v>21</v>
      </c>
      <c r="I15" s="19" t="s">
        <v>24</v>
      </c>
      <c r="J15" s="40">
        <v>11</v>
      </c>
      <c r="K15" s="39"/>
      <c r="L15" s="19" t="s">
        <v>24</v>
      </c>
      <c r="M15" s="40"/>
      <c r="N15" s="22">
        <f>E15+H15+K15</f>
        <v>42</v>
      </c>
      <c r="O15" s="23">
        <f>G15+J15+M15</f>
        <v>19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79</v>
      </c>
      <c r="D16" s="50" t="s">
        <v>158</v>
      </c>
      <c r="E16" s="39">
        <v>21</v>
      </c>
      <c r="F16" s="19" t="s">
        <v>24</v>
      </c>
      <c r="G16" s="40">
        <v>17</v>
      </c>
      <c r="H16" s="39">
        <v>21</v>
      </c>
      <c r="I16" s="19" t="s">
        <v>24</v>
      </c>
      <c r="J16" s="40">
        <v>18</v>
      </c>
      <c r="K16" s="39"/>
      <c r="L16" s="19" t="s">
        <v>24</v>
      </c>
      <c r="M16" s="40"/>
      <c r="N16" s="22">
        <f>E16+H16+K16</f>
        <v>42</v>
      </c>
      <c r="O16" s="23">
        <f>G16+J16+M16</f>
        <v>35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5"/>
      <c r="C17" s="86"/>
      <c r="D17" s="86"/>
      <c r="E17" s="87"/>
      <c r="F17" s="88" t="s">
        <v>24</v>
      </c>
      <c r="G17" s="89"/>
      <c r="H17" s="87"/>
      <c r="I17" s="88" t="s">
        <v>24</v>
      </c>
      <c r="J17" s="89"/>
      <c r="K17" s="87"/>
      <c r="L17" s="88" t="s">
        <v>24</v>
      </c>
      <c r="M17" s="89"/>
      <c r="N17" s="90">
        <f t="shared" si="0"/>
        <v>0</v>
      </c>
      <c r="O17" s="91">
        <f t="shared" si="1"/>
        <v>0</v>
      </c>
      <c r="P17" s="92">
        <f t="shared" si="2"/>
        <v>0</v>
      </c>
      <c r="Q17" s="88">
        <f t="shared" si="3"/>
        <v>0</v>
      </c>
      <c r="R17" s="93">
        <f t="shared" si="4"/>
        <v>0</v>
      </c>
      <c r="S17" s="94">
        <f t="shared" si="4"/>
        <v>0</v>
      </c>
      <c r="T17" s="95"/>
    </row>
    <row r="18" spans="2:20" ht="34.5" customHeight="1" thickBot="1">
      <c r="B18" s="53" t="s">
        <v>8</v>
      </c>
      <c r="C18" s="226" t="str">
        <f>IF(R18&gt;S18,D4,IF(S18&gt;R18,D5,"remíza"))</f>
        <v>TJ Sokol Doubravka A</v>
      </c>
      <c r="D18" s="226"/>
      <c r="E18" s="226"/>
      <c r="F18" s="226"/>
      <c r="G18" s="226"/>
      <c r="H18" s="226"/>
      <c r="I18" s="226"/>
      <c r="J18" s="226"/>
      <c r="K18" s="226"/>
      <c r="L18" s="226"/>
      <c r="M18" s="227"/>
      <c r="N18" s="25">
        <f aca="true" t="shared" si="5" ref="N18:S18">SUM(N9:N17)</f>
        <v>336</v>
      </c>
      <c r="O18" s="26">
        <f t="shared" si="5"/>
        <v>281</v>
      </c>
      <c r="P18" s="25">
        <f t="shared" si="5"/>
        <v>13</v>
      </c>
      <c r="Q18" s="27">
        <f t="shared" si="5"/>
        <v>4</v>
      </c>
      <c r="R18" s="25">
        <f t="shared" si="5"/>
        <v>6</v>
      </c>
      <c r="S18" s="26">
        <f t="shared" si="5"/>
        <v>2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196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43" t="s">
        <v>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</row>
    <row r="3" spans="2:20" ht="19.5" customHeight="1" thickBot="1">
      <c r="B3" s="5" t="s">
        <v>1</v>
      </c>
      <c r="C3" s="43"/>
      <c r="D3" s="244" t="s">
        <v>48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47" t="s">
        <v>49</v>
      </c>
      <c r="R3" s="248"/>
      <c r="S3" s="244" t="s">
        <v>72</v>
      </c>
      <c r="T3" s="249"/>
    </row>
    <row r="4" spans="2:20" ht="19.5" customHeight="1" thickTop="1">
      <c r="B4" s="6" t="s">
        <v>3</v>
      </c>
      <c r="C4" s="7"/>
      <c r="D4" s="250" t="s">
        <v>68</v>
      </c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2"/>
      <c r="Q4" s="253" t="s">
        <v>14</v>
      </c>
      <c r="R4" s="254"/>
      <c r="S4" s="255" t="s">
        <v>185</v>
      </c>
      <c r="T4" s="256"/>
    </row>
    <row r="5" spans="2:20" ht="19.5" customHeight="1">
      <c r="B5" s="6" t="s">
        <v>4</v>
      </c>
      <c r="C5" s="44"/>
      <c r="D5" s="228" t="s">
        <v>65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30"/>
      <c r="Q5" s="231" t="s">
        <v>2</v>
      </c>
      <c r="R5" s="232"/>
      <c r="S5" s="233" t="s">
        <v>197</v>
      </c>
      <c r="T5" s="234"/>
    </row>
    <row r="6" spans="2:20" ht="19.5" customHeight="1" thickBot="1">
      <c r="B6" s="8" t="s">
        <v>5</v>
      </c>
      <c r="C6" s="9"/>
      <c r="D6" s="235" t="s">
        <v>174</v>
      </c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/>
      <c r="Q6" s="45"/>
      <c r="R6" s="46"/>
      <c r="S6" s="84" t="s">
        <v>42</v>
      </c>
      <c r="T6" s="38" t="s">
        <v>27</v>
      </c>
    </row>
    <row r="7" spans="2:20" ht="24.75" customHeight="1">
      <c r="B7" s="10"/>
      <c r="C7" s="11" t="str">
        <f>D4</f>
        <v>TJ Bílá Hora</v>
      </c>
      <c r="D7" s="11" t="str">
        <f>D5</f>
        <v>USK Plzeň</v>
      </c>
      <c r="E7" s="238" t="s">
        <v>6</v>
      </c>
      <c r="F7" s="239"/>
      <c r="G7" s="239"/>
      <c r="H7" s="239"/>
      <c r="I7" s="239"/>
      <c r="J7" s="239"/>
      <c r="K7" s="239"/>
      <c r="L7" s="239"/>
      <c r="M7" s="240"/>
      <c r="N7" s="241" t="s">
        <v>15</v>
      </c>
      <c r="O7" s="242"/>
      <c r="P7" s="241" t="s">
        <v>16</v>
      </c>
      <c r="Q7" s="242"/>
      <c r="R7" s="241" t="s">
        <v>17</v>
      </c>
      <c r="S7" s="242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175</v>
      </c>
      <c r="D9" s="51" t="s">
        <v>198</v>
      </c>
      <c r="E9" s="39">
        <v>21</v>
      </c>
      <c r="F9" s="20" t="s">
        <v>24</v>
      </c>
      <c r="G9" s="40">
        <v>17</v>
      </c>
      <c r="H9" s="39">
        <v>15</v>
      </c>
      <c r="I9" s="20" t="s">
        <v>24</v>
      </c>
      <c r="J9" s="40">
        <v>21</v>
      </c>
      <c r="K9" s="39">
        <v>17</v>
      </c>
      <c r="L9" s="20" t="s">
        <v>24</v>
      </c>
      <c r="M9" s="40">
        <v>21</v>
      </c>
      <c r="N9" s="22">
        <f aca="true" t="shared" si="0" ref="N9:N17">E9+H9+K9</f>
        <v>53</v>
      </c>
      <c r="O9" s="23">
        <f aca="true" t="shared" si="1" ref="O9:O17">G9+J9+M9</f>
        <v>59</v>
      </c>
      <c r="P9" s="24">
        <f aca="true" t="shared" si="2" ref="P9:P17">IF(E9&gt;G9,1,0)+IF(H9&gt;J9,1,0)+IF(K9&gt;M9,1,0)</f>
        <v>1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57</v>
      </c>
      <c r="D10" s="50" t="s">
        <v>199</v>
      </c>
      <c r="E10" s="39">
        <v>0</v>
      </c>
      <c r="F10" s="19" t="s">
        <v>24</v>
      </c>
      <c r="G10" s="40">
        <v>21</v>
      </c>
      <c r="H10" s="39">
        <v>0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0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176</v>
      </c>
      <c r="D11" s="50" t="s">
        <v>200</v>
      </c>
      <c r="E11" s="39">
        <v>21</v>
      </c>
      <c r="F11" s="19" t="s">
        <v>24</v>
      </c>
      <c r="G11" s="40">
        <v>19</v>
      </c>
      <c r="H11" s="39">
        <v>18</v>
      </c>
      <c r="I11" s="19" t="s">
        <v>24</v>
      </c>
      <c r="J11" s="40">
        <v>21</v>
      </c>
      <c r="K11" s="39">
        <v>19</v>
      </c>
      <c r="L11" s="19" t="s">
        <v>24</v>
      </c>
      <c r="M11" s="40">
        <v>21</v>
      </c>
      <c r="N11" s="22">
        <f t="shared" si="0"/>
        <v>58</v>
      </c>
      <c r="O11" s="23">
        <f t="shared" si="1"/>
        <v>61</v>
      </c>
      <c r="P11" s="24">
        <f t="shared" si="2"/>
        <v>1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177</v>
      </c>
      <c r="D12" s="50" t="s">
        <v>201</v>
      </c>
      <c r="E12" s="39">
        <v>6</v>
      </c>
      <c r="F12" s="19" t="s">
        <v>24</v>
      </c>
      <c r="G12" s="40">
        <v>21</v>
      </c>
      <c r="H12" s="39">
        <v>10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16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178</v>
      </c>
      <c r="D13" s="50" t="s">
        <v>45</v>
      </c>
      <c r="E13" s="39">
        <v>11</v>
      </c>
      <c r="F13" s="19" t="s">
        <v>24</v>
      </c>
      <c r="G13" s="40">
        <v>21</v>
      </c>
      <c r="H13" s="39">
        <v>11</v>
      </c>
      <c r="I13" s="19" t="s">
        <v>24</v>
      </c>
      <c r="J13" s="40">
        <v>21</v>
      </c>
      <c r="K13" s="39"/>
      <c r="L13" s="19" t="s">
        <v>24</v>
      </c>
      <c r="M13" s="40"/>
      <c r="N13" s="22">
        <f t="shared" si="0"/>
        <v>22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179</v>
      </c>
      <c r="D14" s="50" t="s">
        <v>121</v>
      </c>
      <c r="E14" s="39">
        <v>17</v>
      </c>
      <c r="F14" s="19" t="s">
        <v>24</v>
      </c>
      <c r="G14" s="40">
        <v>21</v>
      </c>
      <c r="H14" s="39">
        <v>15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32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180</v>
      </c>
      <c r="D15" s="50" t="s">
        <v>122</v>
      </c>
      <c r="E15" s="39">
        <v>6</v>
      </c>
      <c r="F15" s="19" t="s">
        <v>24</v>
      </c>
      <c r="G15" s="40">
        <v>21</v>
      </c>
      <c r="H15" s="39">
        <v>7</v>
      </c>
      <c r="I15" s="19" t="s">
        <v>24</v>
      </c>
      <c r="J15" s="40">
        <v>21</v>
      </c>
      <c r="K15" s="39"/>
      <c r="L15" s="19" t="s">
        <v>24</v>
      </c>
      <c r="M15" s="40"/>
      <c r="N15" s="22">
        <f>E15+H15+K15</f>
        <v>13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181</v>
      </c>
      <c r="D16" s="50" t="s">
        <v>46</v>
      </c>
      <c r="E16" s="39">
        <v>10</v>
      </c>
      <c r="F16" s="19" t="s">
        <v>24</v>
      </c>
      <c r="G16" s="40">
        <v>21</v>
      </c>
      <c r="H16" s="39">
        <v>12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22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5"/>
      <c r="C17" s="86"/>
      <c r="D17" s="86"/>
      <c r="E17" s="87"/>
      <c r="F17" s="88" t="s">
        <v>24</v>
      </c>
      <c r="G17" s="89"/>
      <c r="H17" s="87"/>
      <c r="I17" s="88" t="s">
        <v>24</v>
      </c>
      <c r="J17" s="89"/>
      <c r="K17" s="87"/>
      <c r="L17" s="88" t="s">
        <v>24</v>
      </c>
      <c r="M17" s="89"/>
      <c r="N17" s="90">
        <f t="shared" si="0"/>
        <v>0</v>
      </c>
      <c r="O17" s="91">
        <f t="shared" si="1"/>
        <v>0</v>
      </c>
      <c r="P17" s="92">
        <f t="shared" si="2"/>
        <v>0</v>
      </c>
      <c r="Q17" s="88">
        <f t="shared" si="3"/>
        <v>0</v>
      </c>
      <c r="R17" s="93">
        <f t="shared" si="4"/>
        <v>0</v>
      </c>
      <c r="S17" s="94">
        <f t="shared" si="4"/>
        <v>0</v>
      </c>
      <c r="T17" s="95"/>
    </row>
    <row r="18" spans="2:20" ht="34.5" customHeight="1" thickBot="1">
      <c r="B18" s="53" t="s">
        <v>8</v>
      </c>
      <c r="C18" s="226" t="str">
        <f>IF(R18&gt;S18,D4,IF(S18&gt;R18,D5,"remíza"))</f>
        <v>USK Plzeň</v>
      </c>
      <c r="D18" s="226"/>
      <c r="E18" s="226"/>
      <c r="F18" s="226"/>
      <c r="G18" s="226"/>
      <c r="H18" s="226"/>
      <c r="I18" s="226"/>
      <c r="J18" s="226"/>
      <c r="K18" s="226"/>
      <c r="L18" s="226"/>
      <c r="M18" s="227"/>
      <c r="N18" s="25">
        <f aca="true" t="shared" si="5" ref="N18:S18">SUM(N9:N17)</f>
        <v>216</v>
      </c>
      <c r="O18" s="26">
        <f t="shared" si="5"/>
        <v>372</v>
      </c>
      <c r="P18" s="25">
        <f t="shared" si="5"/>
        <v>2</v>
      </c>
      <c r="Q18" s="27">
        <f t="shared" si="5"/>
        <v>16</v>
      </c>
      <c r="R18" s="25">
        <f t="shared" si="5"/>
        <v>0</v>
      </c>
      <c r="S18" s="26">
        <f t="shared" si="5"/>
        <v>8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6" customWidth="1"/>
    <col min="2" max="2" width="10.75390625" style="126" customWidth="1"/>
    <col min="3" max="4" width="32.75390625" style="126" customWidth="1"/>
    <col min="5" max="5" width="3.75390625" style="126" customWidth="1"/>
    <col min="6" max="6" width="0.875" style="126" customWidth="1"/>
    <col min="7" max="8" width="3.75390625" style="126" customWidth="1"/>
    <col min="9" max="9" width="0.875" style="126" customWidth="1"/>
    <col min="10" max="11" width="3.75390625" style="126" customWidth="1"/>
    <col min="12" max="12" width="0.875" style="126" customWidth="1"/>
    <col min="13" max="13" width="3.75390625" style="126" customWidth="1"/>
    <col min="14" max="19" width="5.75390625" style="126" customWidth="1"/>
    <col min="20" max="20" width="15.00390625" style="126" customWidth="1"/>
    <col min="21" max="21" width="2.25390625" style="126" customWidth="1"/>
    <col min="22" max="16384" width="9.125" style="126" customWidth="1"/>
  </cols>
  <sheetData>
    <row r="1" ht="8.25" customHeight="1"/>
    <row r="2" spans="2:20" ht="27" thickBot="1">
      <c r="B2" s="266" t="s">
        <v>0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</row>
    <row r="3" spans="2:20" ht="19.5" customHeight="1" thickBot="1">
      <c r="B3" s="127" t="s">
        <v>1</v>
      </c>
      <c r="C3" s="128"/>
      <c r="D3" s="267" t="s">
        <v>48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8" t="s">
        <v>49</v>
      </c>
      <c r="R3" s="268"/>
      <c r="S3" s="269" t="s">
        <v>72</v>
      </c>
      <c r="T3" s="269"/>
    </row>
    <row r="4" spans="2:20" ht="19.5" customHeight="1" thickTop="1">
      <c r="B4" s="129" t="s">
        <v>3</v>
      </c>
      <c r="C4" s="130"/>
      <c r="D4" s="260" t="s">
        <v>66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71" t="s">
        <v>14</v>
      </c>
      <c r="R4" s="271"/>
      <c r="S4" s="272" t="s">
        <v>203</v>
      </c>
      <c r="T4" s="272"/>
    </row>
    <row r="5" spans="2:20" ht="19.5" customHeight="1">
      <c r="B5" s="129" t="s">
        <v>4</v>
      </c>
      <c r="C5" s="131"/>
      <c r="D5" s="260" t="s">
        <v>64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1" t="s">
        <v>2</v>
      </c>
      <c r="R5" s="261"/>
      <c r="S5" s="262" t="s">
        <v>159</v>
      </c>
      <c r="T5" s="262"/>
    </row>
    <row r="6" spans="2:20" ht="19.5" customHeight="1" thickBot="1">
      <c r="B6" s="132" t="s">
        <v>5</v>
      </c>
      <c r="C6" s="133"/>
      <c r="D6" s="263" t="s">
        <v>204</v>
      </c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134"/>
      <c r="R6" s="135"/>
      <c r="S6" s="136" t="s">
        <v>42</v>
      </c>
      <c r="T6" s="137" t="s">
        <v>27</v>
      </c>
    </row>
    <row r="7" spans="2:20" ht="24.75" customHeight="1">
      <c r="B7" s="138"/>
      <c r="C7" s="139" t="str">
        <f>D4</f>
        <v>TJ Jiskra Nejdek</v>
      </c>
      <c r="D7" s="139" t="str">
        <f>D5</f>
        <v>BA Plzeň B</v>
      </c>
      <c r="E7" s="264" t="s">
        <v>6</v>
      </c>
      <c r="F7" s="264"/>
      <c r="G7" s="264"/>
      <c r="H7" s="264"/>
      <c r="I7" s="264"/>
      <c r="J7" s="264"/>
      <c r="K7" s="264"/>
      <c r="L7" s="264"/>
      <c r="M7" s="264"/>
      <c r="N7" s="265" t="s">
        <v>15</v>
      </c>
      <c r="O7" s="265"/>
      <c r="P7" s="265" t="s">
        <v>16</v>
      </c>
      <c r="Q7" s="265"/>
      <c r="R7" s="265" t="s">
        <v>17</v>
      </c>
      <c r="S7" s="265"/>
      <c r="T7" s="140" t="s">
        <v>7</v>
      </c>
    </row>
    <row r="8" spans="2:20" ht="9.75" customHeight="1" thickBot="1">
      <c r="B8" s="141"/>
      <c r="C8" s="142"/>
      <c r="D8" s="143"/>
      <c r="E8" s="258">
        <v>1</v>
      </c>
      <c r="F8" s="258"/>
      <c r="G8" s="258"/>
      <c r="H8" s="258">
        <v>2</v>
      </c>
      <c r="I8" s="258"/>
      <c r="J8" s="258"/>
      <c r="K8" s="258">
        <v>3</v>
      </c>
      <c r="L8" s="258"/>
      <c r="M8" s="258"/>
      <c r="N8" s="144"/>
      <c r="O8" s="145"/>
      <c r="P8" s="144"/>
      <c r="Q8" s="145"/>
      <c r="R8" s="144"/>
      <c r="S8" s="145"/>
      <c r="T8" s="146"/>
    </row>
    <row r="9" spans="2:20" ht="30" customHeight="1" thickTop="1">
      <c r="B9" s="147" t="s">
        <v>26</v>
      </c>
      <c r="C9" s="149" t="s">
        <v>205</v>
      </c>
      <c r="D9" s="214" t="s">
        <v>206</v>
      </c>
      <c r="E9" s="150">
        <v>18</v>
      </c>
      <c r="F9" s="151" t="s">
        <v>24</v>
      </c>
      <c r="G9" s="152">
        <v>21</v>
      </c>
      <c r="H9" s="150">
        <v>17</v>
      </c>
      <c r="I9" s="151" t="s">
        <v>24</v>
      </c>
      <c r="J9" s="152">
        <v>21</v>
      </c>
      <c r="K9" s="150"/>
      <c r="L9" s="151" t="s">
        <v>24</v>
      </c>
      <c r="M9" s="152"/>
      <c r="N9" s="153">
        <f aca="true" t="shared" si="0" ref="N9:N17">E9+H9+K9</f>
        <v>35</v>
      </c>
      <c r="O9" s="154">
        <f aca="true" t="shared" si="1" ref="O9:O17">G9+J9+M9</f>
        <v>42</v>
      </c>
      <c r="P9" s="155">
        <f aca="true" t="shared" si="2" ref="P9:P17">IF(E9&gt;G9,1,0)+IF(H9&gt;J9,1,0)+IF(K9&gt;M9,1,0)</f>
        <v>0</v>
      </c>
      <c r="Q9" s="156">
        <f aca="true" t="shared" si="3" ref="Q9:Q17">IF(E9&lt;G9,1,0)+IF(H9&lt;J9,1,0)+IF(K9&lt;M9,1,0)</f>
        <v>2</v>
      </c>
      <c r="R9" s="157">
        <f aca="true" t="shared" si="4" ref="R9:S17">IF(P9=2,1,0)</f>
        <v>0</v>
      </c>
      <c r="S9" s="158">
        <f t="shared" si="4"/>
        <v>1</v>
      </c>
      <c r="T9" s="159" t="s">
        <v>207</v>
      </c>
    </row>
    <row r="10" spans="2:20" ht="30" customHeight="1">
      <c r="B10" s="147" t="s">
        <v>23</v>
      </c>
      <c r="C10" s="148" t="s">
        <v>208</v>
      </c>
      <c r="D10" s="215" t="s">
        <v>209</v>
      </c>
      <c r="E10" s="150">
        <v>9</v>
      </c>
      <c r="F10" s="156" t="s">
        <v>24</v>
      </c>
      <c r="G10" s="152">
        <v>21</v>
      </c>
      <c r="H10" s="150">
        <v>9</v>
      </c>
      <c r="I10" s="156" t="s">
        <v>24</v>
      </c>
      <c r="J10" s="152">
        <v>21</v>
      </c>
      <c r="K10" s="150"/>
      <c r="L10" s="156" t="s">
        <v>24</v>
      </c>
      <c r="M10" s="152"/>
      <c r="N10" s="153">
        <f t="shared" si="0"/>
        <v>18</v>
      </c>
      <c r="O10" s="154">
        <f t="shared" si="1"/>
        <v>42</v>
      </c>
      <c r="P10" s="155">
        <f t="shared" si="2"/>
        <v>0</v>
      </c>
      <c r="Q10" s="156">
        <f t="shared" si="3"/>
        <v>2</v>
      </c>
      <c r="R10" s="160">
        <f t="shared" si="4"/>
        <v>0</v>
      </c>
      <c r="S10" s="158">
        <f t="shared" si="4"/>
        <v>1</v>
      </c>
      <c r="T10" s="159" t="s">
        <v>77</v>
      </c>
    </row>
    <row r="11" spans="2:20" ht="30" customHeight="1">
      <c r="B11" s="147" t="s">
        <v>22</v>
      </c>
      <c r="C11" s="148" t="s">
        <v>210</v>
      </c>
      <c r="D11" s="215" t="s">
        <v>211</v>
      </c>
      <c r="E11" s="150">
        <v>12</v>
      </c>
      <c r="F11" s="156" t="s">
        <v>24</v>
      </c>
      <c r="G11" s="152">
        <v>21</v>
      </c>
      <c r="H11" s="150">
        <v>22</v>
      </c>
      <c r="I11" s="156" t="s">
        <v>24</v>
      </c>
      <c r="J11" s="152">
        <v>20</v>
      </c>
      <c r="K11" s="150">
        <v>22</v>
      </c>
      <c r="L11" s="156" t="s">
        <v>24</v>
      </c>
      <c r="M11" s="152">
        <v>20</v>
      </c>
      <c r="N11" s="153">
        <f t="shared" si="0"/>
        <v>56</v>
      </c>
      <c r="O11" s="154">
        <f t="shared" si="1"/>
        <v>61</v>
      </c>
      <c r="P11" s="155">
        <f t="shared" si="2"/>
        <v>2</v>
      </c>
      <c r="Q11" s="156">
        <f t="shared" si="3"/>
        <v>1</v>
      </c>
      <c r="R11" s="160">
        <f t="shared" si="4"/>
        <v>1</v>
      </c>
      <c r="S11" s="158">
        <f t="shared" si="4"/>
        <v>0</v>
      </c>
      <c r="T11" s="159" t="s">
        <v>109</v>
      </c>
    </row>
    <row r="12" spans="2:20" ht="30" customHeight="1">
      <c r="B12" s="147" t="s">
        <v>21</v>
      </c>
      <c r="C12" s="148" t="s">
        <v>212</v>
      </c>
      <c r="D12" s="215" t="s">
        <v>213</v>
      </c>
      <c r="E12" s="150">
        <v>15</v>
      </c>
      <c r="F12" s="156" t="s">
        <v>24</v>
      </c>
      <c r="G12" s="152">
        <v>21</v>
      </c>
      <c r="H12" s="150">
        <v>20</v>
      </c>
      <c r="I12" s="156" t="s">
        <v>24</v>
      </c>
      <c r="J12" s="152">
        <v>22</v>
      </c>
      <c r="K12" s="150"/>
      <c r="L12" s="156" t="s">
        <v>24</v>
      </c>
      <c r="M12" s="152"/>
      <c r="N12" s="153">
        <f t="shared" si="0"/>
        <v>35</v>
      </c>
      <c r="O12" s="154">
        <f t="shared" si="1"/>
        <v>43</v>
      </c>
      <c r="P12" s="155">
        <f t="shared" si="2"/>
        <v>0</v>
      </c>
      <c r="Q12" s="156">
        <f t="shared" si="3"/>
        <v>2</v>
      </c>
      <c r="R12" s="160">
        <f t="shared" si="4"/>
        <v>0</v>
      </c>
      <c r="S12" s="158">
        <f t="shared" si="4"/>
        <v>1</v>
      </c>
      <c r="T12" s="159" t="s">
        <v>214</v>
      </c>
    </row>
    <row r="13" spans="2:20" ht="30" customHeight="1">
      <c r="B13" s="147" t="s">
        <v>20</v>
      </c>
      <c r="C13" s="148" t="s">
        <v>215</v>
      </c>
      <c r="D13" s="215" t="s">
        <v>216</v>
      </c>
      <c r="E13" s="150">
        <v>21</v>
      </c>
      <c r="F13" s="156" t="s">
        <v>24</v>
      </c>
      <c r="G13" s="152">
        <v>18</v>
      </c>
      <c r="H13" s="150">
        <v>21</v>
      </c>
      <c r="I13" s="156" t="s">
        <v>24</v>
      </c>
      <c r="J13" s="152">
        <v>0</v>
      </c>
      <c r="K13" s="150"/>
      <c r="L13" s="156" t="s">
        <v>24</v>
      </c>
      <c r="M13" s="152"/>
      <c r="N13" s="153">
        <f t="shared" si="0"/>
        <v>42</v>
      </c>
      <c r="O13" s="154">
        <f t="shared" si="1"/>
        <v>18</v>
      </c>
      <c r="P13" s="155">
        <f t="shared" si="2"/>
        <v>2</v>
      </c>
      <c r="Q13" s="156">
        <f t="shared" si="3"/>
        <v>0</v>
      </c>
      <c r="R13" s="160">
        <f t="shared" si="4"/>
        <v>1</v>
      </c>
      <c r="S13" s="158">
        <f t="shared" si="4"/>
        <v>0</v>
      </c>
      <c r="T13" s="159" t="s">
        <v>76</v>
      </c>
    </row>
    <row r="14" spans="2:20" ht="30" customHeight="1">
      <c r="B14" s="147" t="s">
        <v>19</v>
      </c>
      <c r="C14" s="148" t="s">
        <v>217</v>
      </c>
      <c r="D14" s="215" t="s">
        <v>83</v>
      </c>
      <c r="E14" s="150">
        <v>18</v>
      </c>
      <c r="F14" s="156" t="s">
        <v>24</v>
      </c>
      <c r="G14" s="152">
        <v>21</v>
      </c>
      <c r="H14" s="150">
        <v>21</v>
      </c>
      <c r="I14" s="156" t="s">
        <v>24</v>
      </c>
      <c r="J14" s="152">
        <v>13</v>
      </c>
      <c r="K14" s="150">
        <v>19</v>
      </c>
      <c r="L14" s="156" t="s">
        <v>24</v>
      </c>
      <c r="M14" s="152">
        <v>21</v>
      </c>
      <c r="N14" s="153">
        <f t="shared" si="0"/>
        <v>58</v>
      </c>
      <c r="O14" s="154">
        <f t="shared" si="1"/>
        <v>55</v>
      </c>
      <c r="P14" s="155">
        <f t="shared" si="2"/>
        <v>1</v>
      </c>
      <c r="Q14" s="156">
        <f t="shared" si="3"/>
        <v>2</v>
      </c>
      <c r="R14" s="160">
        <f t="shared" si="4"/>
        <v>0</v>
      </c>
      <c r="S14" s="158">
        <f t="shared" si="4"/>
        <v>1</v>
      </c>
      <c r="T14" s="159" t="s">
        <v>218</v>
      </c>
    </row>
    <row r="15" spans="2:20" ht="30" customHeight="1">
      <c r="B15" s="147" t="s">
        <v>25</v>
      </c>
      <c r="C15" s="148" t="s">
        <v>219</v>
      </c>
      <c r="D15" s="215" t="s">
        <v>220</v>
      </c>
      <c r="E15" s="150">
        <v>5</v>
      </c>
      <c r="F15" s="156" t="s">
        <v>24</v>
      </c>
      <c r="G15" s="152">
        <v>21</v>
      </c>
      <c r="H15" s="150">
        <v>11</v>
      </c>
      <c r="I15" s="156" t="s">
        <v>24</v>
      </c>
      <c r="J15" s="152">
        <v>21</v>
      </c>
      <c r="K15" s="150"/>
      <c r="L15" s="156" t="s">
        <v>24</v>
      </c>
      <c r="M15" s="152"/>
      <c r="N15" s="153">
        <f t="shared" si="0"/>
        <v>16</v>
      </c>
      <c r="O15" s="154">
        <f t="shared" si="1"/>
        <v>42</v>
      </c>
      <c r="P15" s="155">
        <f t="shared" si="2"/>
        <v>0</v>
      </c>
      <c r="Q15" s="156">
        <f t="shared" si="3"/>
        <v>2</v>
      </c>
      <c r="R15" s="160">
        <f t="shared" si="4"/>
        <v>0</v>
      </c>
      <c r="S15" s="158">
        <f t="shared" si="4"/>
        <v>1</v>
      </c>
      <c r="T15" s="159" t="s">
        <v>163</v>
      </c>
    </row>
    <row r="16" spans="2:20" ht="30" customHeight="1">
      <c r="B16" s="147" t="s">
        <v>18</v>
      </c>
      <c r="C16" s="148" t="s">
        <v>221</v>
      </c>
      <c r="D16" s="215" t="s">
        <v>85</v>
      </c>
      <c r="E16" s="150">
        <v>18</v>
      </c>
      <c r="F16" s="156" t="s">
        <v>24</v>
      </c>
      <c r="G16" s="152">
        <v>21</v>
      </c>
      <c r="H16" s="150">
        <v>12</v>
      </c>
      <c r="I16" s="156" t="s">
        <v>24</v>
      </c>
      <c r="J16" s="152">
        <v>21</v>
      </c>
      <c r="K16" s="150"/>
      <c r="L16" s="156" t="s">
        <v>24</v>
      </c>
      <c r="M16" s="152"/>
      <c r="N16" s="153">
        <f t="shared" si="0"/>
        <v>30</v>
      </c>
      <c r="O16" s="154">
        <f t="shared" si="1"/>
        <v>42</v>
      </c>
      <c r="P16" s="155">
        <f t="shared" si="2"/>
        <v>0</v>
      </c>
      <c r="Q16" s="156">
        <f t="shared" si="3"/>
        <v>2</v>
      </c>
      <c r="R16" s="160">
        <f t="shared" si="4"/>
        <v>0</v>
      </c>
      <c r="S16" s="158">
        <f t="shared" si="4"/>
        <v>1</v>
      </c>
      <c r="T16" s="159" t="s">
        <v>222</v>
      </c>
    </row>
    <row r="17" spans="2:20" ht="30" customHeight="1" thickBot="1">
      <c r="B17" s="161"/>
      <c r="C17" s="162"/>
      <c r="D17" s="162"/>
      <c r="E17" s="163"/>
      <c r="F17" s="164" t="s">
        <v>24</v>
      </c>
      <c r="G17" s="165"/>
      <c r="H17" s="163"/>
      <c r="I17" s="164" t="s">
        <v>24</v>
      </c>
      <c r="J17" s="165"/>
      <c r="K17" s="163"/>
      <c r="L17" s="164" t="s">
        <v>24</v>
      </c>
      <c r="M17" s="165"/>
      <c r="N17" s="166">
        <f t="shared" si="0"/>
        <v>0</v>
      </c>
      <c r="O17" s="167">
        <f t="shared" si="1"/>
        <v>0</v>
      </c>
      <c r="P17" s="168">
        <f t="shared" si="2"/>
        <v>0</v>
      </c>
      <c r="Q17" s="164">
        <f t="shared" si="3"/>
        <v>0</v>
      </c>
      <c r="R17" s="169">
        <f t="shared" si="4"/>
        <v>0</v>
      </c>
      <c r="S17" s="170">
        <f t="shared" si="4"/>
        <v>0</v>
      </c>
      <c r="T17" s="171"/>
    </row>
    <row r="18" spans="2:20" ht="34.5" customHeight="1" thickBot="1">
      <c r="B18" s="172" t="s">
        <v>8</v>
      </c>
      <c r="C18" s="259" t="str">
        <f>IF(R18&gt;S18,D4,IF(S18&gt;R18,D5,"remíza"))</f>
        <v>BA Plzeň B</v>
      </c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173">
        <f aca="true" t="shared" si="5" ref="N18:S18">SUM(N9:N17)</f>
        <v>290</v>
      </c>
      <c r="O18" s="174">
        <f t="shared" si="5"/>
        <v>345</v>
      </c>
      <c r="P18" s="173">
        <f t="shared" si="5"/>
        <v>5</v>
      </c>
      <c r="Q18" s="175">
        <f t="shared" si="5"/>
        <v>13</v>
      </c>
      <c r="R18" s="173">
        <f t="shared" si="5"/>
        <v>2</v>
      </c>
      <c r="S18" s="174">
        <f t="shared" si="5"/>
        <v>6</v>
      </c>
      <c r="T18" s="176"/>
    </row>
    <row r="19" spans="2:20" ht="15">
      <c r="B19" s="177"/>
      <c r="C19" s="178"/>
      <c r="D19" s="17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79" t="s">
        <v>9</v>
      </c>
    </row>
    <row r="20" spans="2:20" ht="12.75">
      <c r="B20" s="55" t="s">
        <v>10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</row>
    <row r="21" spans="2:20" ht="12.75"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</row>
    <row r="22" spans="2:20" ht="19.5" customHeight="1">
      <c r="B22" s="30" t="s">
        <v>11</v>
      </c>
      <c r="C22" s="180" t="s">
        <v>223</v>
      </c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2:20" ht="19.5" customHeight="1">
      <c r="B23" s="3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</row>
    <row r="24" spans="2:20" ht="12.75"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</row>
    <row r="25" spans="2:21" ht="12.75">
      <c r="B25" s="32" t="s">
        <v>12</v>
      </c>
      <c r="C25" s="178"/>
      <c r="D25" s="182"/>
      <c r="E25" s="32" t="s">
        <v>13</v>
      </c>
      <c r="F25" s="32"/>
      <c r="G25" s="3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3"/>
    </row>
    <row r="26" spans="2:21" ht="12.75">
      <c r="B26" s="184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</row>
    <row r="27" spans="2:21" ht="12.75">
      <c r="B27" s="184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</row>
    <row r="28" spans="2:21" ht="12.75">
      <c r="B28" s="184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</row>
    <row r="29" spans="2:21" ht="12.75">
      <c r="B29" s="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</row>
    <row r="30" spans="2:21" ht="12.75">
      <c r="B30" s="184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</row>
  </sheetData>
  <sheetProtection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4">
      <selection activeCell="A1" sqref="A1"/>
    </sheetView>
  </sheetViews>
  <sheetFormatPr defaultColWidth="9.00390625" defaultRowHeight="12.75"/>
  <cols>
    <col min="1" max="1" width="1.37890625" style="126" customWidth="1"/>
    <col min="2" max="2" width="10.75390625" style="126" customWidth="1"/>
    <col min="3" max="4" width="32.75390625" style="126" customWidth="1"/>
    <col min="5" max="5" width="3.75390625" style="126" customWidth="1"/>
    <col min="6" max="6" width="0.875" style="126" customWidth="1"/>
    <col min="7" max="8" width="3.75390625" style="126" customWidth="1"/>
    <col min="9" max="9" width="0.875" style="126" customWidth="1"/>
    <col min="10" max="11" width="3.75390625" style="126" customWidth="1"/>
    <col min="12" max="12" width="0.875" style="126" customWidth="1"/>
    <col min="13" max="13" width="3.75390625" style="126" customWidth="1"/>
    <col min="14" max="19" width="5.75390625" style="126" customWidth="1"/>
    <col min="20" max="20" width="15.00390625" style="126" customWidth="1"/>
    <col min="21" max="21" width="2.25390625" style="126" customWidth="1"/>
    <col min="22" max="16384" width="9.125" style="126" customWidth="1"/>
  </cols>
  <sheetData>
    <row r="1" ht="8.25" customHeight="1"/>
    <row r="2" spans="2:20" ht="27" thickBot="1">
      <c r="B2" s="266" t="s">
        <v>0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</row>
    <row r="3" spans="2:20" ht="19.5" customHeight="1" thickBot="1">
      <c r="B3" s="127" t="s">
        <v>1</v>
      </c>
      <c r="C3" s="128"/>
      <c r="D3" s="267" t="s">
        <v>48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8" t="s">
        <v>49</v>
      </c>
      <c r="R3" s="268"/>
      <c r="S3" s="269" t="s">
        <v>72</v>
      </c>
      <c r="T3" s="269"/>
    </row>
    <row r="4" spans="2:20" ht="19.5" customHeight="1" thickTop="1">
      <c r="B4" s="129" t="s">
        <v>3</v>
      </c>
      <c r="C4" s="130"/>
      <c r="D4" s="260" t="s">
        <v>64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71" t="s">
        <v>14</v>
      </c>
      <c r="R4" s="271"/>
      <c r="S4" s="272" t="s">
        <v>146</v>
      </c>
      <c r="T4" s="272"/>
    </row>
    <row r="5" spans="2:20" ht="19.5" customHeight="1">
      <c r="B5" s="129" t="s">
        <v>4</v>
      </c>
      <c r="C5" s="131"/>
      <c r="D5" s="260" t="s">
        <v>29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1" t="s">
        <v>2</v>
      </c>
      <c r="R5" s="261"/>
      <c r="S5" s="262" t="s">
        <v>147</v>
      </c>
      <c r="T5" s="262"/>
    </row>
    <row r="6" spans="2:20" ht="19.5" customHeight="1" thickBot="1">
      <c r="B6" s="132" t="s">
        <v>5</v>
      </c>
      <c r="C6" s="133"/>
      <c r="D6" s="263" t="s">
        <v>58</v>
      </c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134"/>
      <c r="R6" s="135"/>
      <c r="S6" s="136" t="s">
        <v>41</v>
      </c>
      <c r="T6" s="137" t="s">
        <v>27</v>
      </c>
    </row>
    <row r="7" spans="2:20" ht="24.75" customHeight="1">
      <c r="B7" s="138"/>
      <c r="C7" s="139" t="str">
        <f>D4</f>
        <v>BA Plzeň B</v>
      </c>
      <c r="D7" s="139" t="str">
        <f>D5</f>
        <v>BKV Plzeň</v>
      </c>
      <c r="E7" s="264" t="s">
        <v>6</v>
      </c>
      <c r="F7" s="264"/>
      <c r="G7" s="264"/>
      <c r="H7" s="264"/>
      <c r="I7" s="264"/>
      <c r="J7" s="264"/>
      <c r="K7" s="264"/>
      <c r="L7" s="264"/>
      <c r="M7" s="264"/>
      <c r="N7" s="265" t="s">
        <v>15</v>
      </c>
      <c r="O7" s="265"/>
      <c r="P7" s="265" t="s">
        <v>16</v>
      </c>
      <c r="Q7" s="265"/>
      <c r="R7" s="265" t="s">
        <v>17</v>
      </c>
      <c r="S7" s="265"/>
      <c r="T7" s="140" t="s">
        <v>7</v>
      </c>
    </row>
    <row r="8" spans="2:20" ht="9.75" customHeight="1" thickBot="1">
      <c r="B8" s="141"/>
      <c r="C8" s="142"/>
      <c r="D8" s="143"/>
      <c r="E8" s="258">
        <v>1</v>
      </c>
      <c r="F8" s="258"/>
      <c r="G8" s="258"/>
      <c r="H8" s="258">
        <v>2</v>
      </c>
      <c r="I8" s="258"/>
      <c r="J8" s="258"/>
      <c r="K8" s="258">
        <v>3</v>
      </c>
      <c r="L8" s="258"/>
      <c r="M8" s="258"/>
      <c r="N8" s="144"/>
      <c r="O8" s="145"/>
      <c r="P8" s="144"/>
      <c r="Q8" s="145"/>
      <c r="R8" s="144"/>
      <c r="S8" s="145"/>
      <c r="T8" s="146"/>
    </row>
    <row r="9" spans="2:20" ht="30" customHeight="1" thickTop="1">
      <c r="B9" s="147" t="s">
        <v>26</v>
      </c>
      <c r="C9" s="149" t="s">
        <v>148</v>
      </c>
      <c r="D9" s="148" t="s">
        <v>149</v>
      </c>
      <c r="E9" s="150">
        <v>21</v>
      </c>
      <c r="F9" s="151" t="s">
        <v>24</v>
      </c>
      <c r="G9" s="152">
        <v>9</v>
      </c>
      <c r="H9" s="150">
        <v>21</v>
      </c>
      <c r="I9" s="151" t="s">
        <v>24</v>
      </c>
      <c r="J9" s="152">
        <v>1</v>
      </c>
      <c r="K9" s="150"/>
      <c r="L9" s="151" t="s">
        <v>24</v>
      </c>
      <c r="M9" s="152"/>
      <c r="N9" s="153">
        <f aca="true" t="shared" si="0" ref="N9:N17">E9+H9+K9</f>
        <v>42</v>
      </c>
      <c r="O9" s="154">
        <f aca="true" t="shared" si="1" ref="O9:O17">G9+J9+M9</f>
        <v>10</v>
      </c>
      <c r="P9" s="155">
        <f aca="true" t="shared" si="2" ref="P9:P17">IF(E9&gt;G9,1,0)+IF(H9&gt;J9,1,0)+IF(K9&gt;M9,1,0)</f>
        <v>2</v>
      </c>
      <c r="Q9" s="156">
        <f aca="true" t="shared" si="3" ref="Q9:Q17">IF(E9&lt;G9,1,0)+IF(H9&lt;J9,1,0)+IF(K9&lt;M9,1,0)</f>
        <v>0</v>
      </c>
      <c r="R9" s="157">
        <f aca="true" t="shared" si="4" ref="R9:S17">IF(P9=2,1,0)</f>
        <v>1</v>
      </c>
      <c r="S9" s="158">
        <f t="shared" si="4"/>
        <v>0</v>
      </c>
      <c r="T9" s="159"/>
    </row>
    <row r="10" spans="2:20" ht="30" customHeight="1">
      <c r="B10" s="147" t="s">
        <v>23</v>
      </c>
      <c r="C10" s="148" t="s">
        <v>150</v>
      </c>
      <c r="D10" s="148" t="s">
        <v>151</v>
      </c>
      <c r="E10" s="150">
        <v>21</v>
      </c>
      <c r="F10" s="156" t="s">
        <v>24</v>
      </c>
      <c r="G10" s="152">
        <v>7</v>
      </c>
      <c r="H10" s="150">
        <v>21</v>
      </c>
      <c r="I10" s="156" t="s">
        <v>24</v>
      </c>
      <c r="J10" s="152">
        <v>7</v>
      </c>
      <c r="K10" s="150"/>
      <c r="L10" s="156" t="s">
        <v>24</v>
      </c>
      <c r="M10" s="152"/>
      <c r="N10" s="153">
        <f t="shared" si="0"/>
        <v>42</v>
      </c>
      <c r="O10" s="154">
        <f t="shared" si="1"/>
        <v>14</v>
      </c>
      <c r="P10" s="155">
        <f t="shared" si="2"/>
        <v>2</v>
      </c>
      <c r="Q10" s="156">
        <f t="shared" si="3"/>
        <v>0</v>
      </c>
      <c r="R10" s="160">
        <f t="shared" si="4"/>
        <v>1</v>
      </c>
      <c r="S10" s="158">
        <f t="shared" si="4"/>
        <v>0</v>
      </c>
      <c r="T10" s="159"/>
    </row>
    <row r="11" spans="2:20" ht="30" customHeight="1">
      <c r="B11" s="147" t="s">
        <v>22</v>
      </c>
      <c r="C11" s="148" t="s">
        <v>152</v>
      </c>
      <c r="D11" s="148" t="s">
        <v>57</v>
      </c>
      <c r="E11" s="150">
        <v>21</v>
      </c>
      <c r="F11" s="156" t="s">
        <v>24</v>
      </c>
      <c r="G11" s="152">
        <v>0</v>
      </c>
      <c r="H11" s="150">
        <v>21</v>
      </c>
      <c r="I11" s="156" t="s">
        <v>24</v>
      </c>
      <c r="J11" s="152">
        <v>0</v>
      </c>
      <c r="K11" s="150"/>
      <c r="L11" s="156" t="s">
        <v>24</v>
      </c>
      <c r="M11" s="152"/>
      <c r="N11" s="153">
        <f t="shared" si="0"/>
        <v>42</v>
      </c>
      <c r="O11" s="154">
        <f t="shared" si="1"/>
        <v>0</v>
      </c>
      <c r="P11" s="155">
        <f t="shared" si="2"/>
        <v>2</v>
      </c>
      <c r="Q11" s="156">
        <f t="shared" si="3"/>
        <v>0</v>
      </c>
      <c r="R11" s="160">
        <f t="shared" si="4"/>
        <v>1</v>
      </c>
      <c r="S11" s="158">
        <f t="shared" si="4"/>
        <v>0</v>
      </c>
      <c r="T11" s="159" t="s">
        <v>153</v>
      </c>
    </row>
    <row r="12" spans="2:20" ht="30" customHeight="1">
      <c r="B12" s="147" t="s">
        <v>21</v>
      </c>
      <c r="C12" s="148" t="s">
        <v>154</v>
      </c>
      <c r="D12" s="148" t="s">
        <v>155</v>
      </c>
      <c r="E12" s="150">
        <v>21</v>
      </c>
      <c r="F12" s="156" t="s">
        <v>24</v>
      </c>
      <c r="G12" s="152">
        <v>16</v>
      </c>
      <c r="H12" s="150">
        <v>21</v>
      </c>
      <c r="I12" s="156" t="s">
        <v>24</v>
      </c>
      <c r="J12" s="152">
        <v>11</v>
      </c>
      <c r="K12" s="150"/>
      <c r="L12" s="156" t="s">
        <v>24</v>
      </c>
      <c r="M12" s="152"/>
      <c r="N12" s="153">
        <f t="shared" si="0"/>
        <v>42</v>
      </c>
      <c r="O12" s="154">
        <f t="shared" si="1"/>
        <v>27</v>
      </c>
      <c r="P12" s="155">
        <f t="shared" si="2"/>
        <v>2</v>
      </c>
      <c r="Q12" s="156">
        <f t="shared" si="3"/>
        <v>0</v>
      </c>
      <c r="R12" s="160">
        <f t="shared" si="4"/>
        <v>1</v>
      </c>
      <c r="S12" s="158">
        <f t="shared" si="4"/>
        <v>0</v>
      </c>
      <c r="T12" s="159"/>
    </row>
    <row r="13" spans="2:20" ht="30" customHeight="1">
      <c r="B13" s="147" t="s">
        <v>20</v>
      </c>
      <c r="C13" s="148" t="s">
        <v>59</v>
      </c>
      <c r="D13" s="148" t="s">
        <v>30</v>
      </c>
      <c r="E13" s="150">
        <v>17</v>
      </c>
      <c r="F13" s="156" t="s">
        <v>24</v>
      </c>
      <c r="G13" s="152">
        <v>21</v>
      </c>
      <c r="H13" s="150">
        <v>21</v>
      </c>
      <c r="I13" s="156" t="s">
        <v>24</v>
      </c>
      <c r="J13" s="152">
        <v>16</v>
      </c>
      <c r="K13" s="150">
        <v>21</v>
      </c>
      <c r="L13" s="156" t="s">
        <v>24</v>
      </c>
      <c r="M13" s="152">
        <v>16</v>
      </c>
      <c r="N13" s="153">
        <f t="shared" si="0"/>
        <v>59</v>
      </c>
      <c r="O13" s="154">
        <f t="shared" si="1"/>
        <v>53</v>
      </c>
      <c r="P13" s="155">
        <f t="shared" si="2"/>
        <v>2</v>
      </c>
      <c r="Q13" s="156">
        <f t="shared" si="3"/>
        <v>1</v>
      </c>
      <c r="R13" s="160">
        <f t="shared" si="4"/>
        <v>1</v>
      </c>
      <c r="S13" s="158">
        <f t="shared" si="4"/>
        <v>0</v>
      </c>
      <c r="T13" s="159"/>
    </row>
    <row r="14" spans="2:20" ht="30" customHeight="1">
      <c r="B14" s="147" t="s">
        <v>19</v>
      </c>
      <c r="C14" s="148" t="s">
        <v>77</v>
      </c>
      <c r="D14" s="148" t="s">
        <v>108</v>
      </c>
      <c r="E14" s="150">
        <v>21</v>
      </c>
      <c r="F14" s="156" t="s">
        <v>24</v>
      </c>
      <c r="G14" s="152">
        <v>15</v>
      </c>
      <c r="H14" s="150">
        <v>21</v>
      </c>
      <c r="I14" s="156" t="s">
        <v>24</v>
      </c>
      <c r="J14" s="152">
        <v>6</v>
      </c>
      <c r="K14" s="150"/>
      <c r="L14" s="156" t="s">
        <v>24</v>
      </c>
      <c r="M14" s="152"/>
      <c r="N14" s="153">
        <f t="shared" si="0"/>
        <v>42</v>
      </c>
      <c r="O14" s="154">
        <f t="shared" si="1"/>
        <v>21</v>
      </c>
      <c r="P14" s="155">
        <f t="shared" si="2"/>
        <v>2</v>
      </c>
      <c r="Q14" s="156">
        <f t="shared" si="3"/>
        <v>0</v>
      </c>
      <c r="R14" s="160">
        <f t="shared" si="4"/>
        <v>1</v>
      </c>
      <c r="S14" s="158">
        <f t="shared" si="4"/>
        <v>0</v>
      </c>
      <c r="T14" s="159"/>
    </row>
    <row r="15" spans="2:20" ht="30" customHeight="1">
      <c r="B15" s="147" t="s">
        <v>25</v>
      </c>
      <c r="C15" s="148" t="s">
        <v>156</v>
      </c>
      <c r="D15" s="148" t="s">
        <v>157</v>
      </c>
      <c r="E15" s="150">
        <v>21</v>
      </c>
      <c r="F15" s="156" t="s">
        <v>24</v>
      </c>
      <c r="G15" s="152">
        <v>10</v>
      </c>
      <c r="H15" s="150">
        <v>21</v>
      </c>
      <c r="I15" s="156" t="s">
        <v>24</v>
      </c>
      <c r="J15" s="152">
        <v>9</v>
      </c>
      <c r="K15" s="150"/>
      <c r="L15" s="156" t="s">
        <v>24</v>
      </c>
      <c r="M15" s="152"/>
      <c r="N15" s="153">
        <f t="shared" si="0"/>
        <v>42</v>
      </c>
      <c r="O15" s="154">
        <f t="shared" si="1"/>
        <v>19</v>
      </c>
      <c r="P15" s="155">
        <f t="shared" si="2"/>
        <v>2</v>
      </c>
      <c r="Q15" s="156">
        <f t="shared" si="3"/>
        <v>0</v>
      </c>
      <c r="R15" s="160">
        <f t="shared" si="4"/>
        <v>1</v>
      </c>
      <c r="S15" s="158">
        <f t="shared" si="4"/>
        <v>0</v>
      </c>
      <c r="T15" s="159"/>
    </row>
    <row r="16" spans="2:20" ht="30" customHeight="1">
      <c r="B16" s="147" t="s">
        <v>18</v>
      </c>
      <c r="C16" s="148" t="s">
        <v>75</v>
      </c>
      <c r="D16" s="148" t="s">
        <v>158</v>
      </c>
      <c r="E16" s="150">
        <v>21</v>
      </c>
      <c r="F16" s="156" t="s">
        <v>24</v>
      </c>
      <c r="G16" s="152">
        <v>14</v>
      </c>
      <c r="H16" s="150">
        <v>21</v>
      </c>
      <c r="I16" s="156" t="s">
        <v>24</v>
      </c>
      <c r="J16" s="152">
        <v>19</v>
      </c>
      <c r="K16" s="150"/>
      <c r="L16" s="156" t="s">
        <v>24</v>
      </c>
      <c r="M16" s="152"/>
      <c r="N16" s="153">
        <f t="shared" si="0"/>
        <v>42</v>
      </c>
      <c r="O16" s="154">
        <f t="shared" si="1"/>
        <v>33</v>
      </c>
      <c r="P16" s="155">
        <f t="shared" si="2"/>
        <v>2</v>
      </c>
      <c r="Q16" s="156">
        <f t="shared" si="3"/>
        <v>0</v>
      </c>
      <c r="R16" s="160">
        <f t="shared" si="4"/>
        <v>1</v>
      </c>
      <c r="S16" s="158">
        <f t="shared" si="4"/>
        <v>0</v>
      </c>
      <c r="T16" s="159"/>
    </row>
    <row r="17" spans="2:20" ht="30" customHeight="1" thickBot="1">
      <c r="B17" s="161"/>
      <c r="C17" s="162"/>
      <c r="D17" s="162"/>
      <c r="E17" s="163"/>
      <c r="F17" s="164" t="s">
        <v>24</v>
      </c>
      <c r="G17" s="165"/>
      <c r="H17" s="163"/>
      <c r="I17" s="164" t="s">
        <v>24</v>
      </c>
      <c r="J17" s="165"/>
      <c r="K17" s="163"/>
      <c r="L17" s="164" t="s">
        <v>24</v>
      </c>
      <c r="M17" s="165"/>
      <c r="N17" s="166">
        <f t="shared" si="0"/>
        <v>0</v>
      </c>
      <c r="O17" s="167">
        <f t="shared" si="1"/>
        <v>0</v>
      </c>
      <c r="P17" s="168">
        <f t="shared" si="2"/>
        <v>0</v>
      </c>
      <c r="Q17" s="164">
        <f t="shared" si="3"/>
        <v>0</v>
      </c>
      <c r="R17" s="169">
        <f t="shared" si="4"/>
        <v>0</v>
      </c>
      <c r="S17" s="170">
        <f t="shared" si="4"/>
        <v>0</v>
      </c>
      <c r="T17" s="171"/>
    </row>
    <row r="18" spans="2:20" ht="34.5" customHeight="1" thickBot="1">
      <c r="B18" s="172" t="s">
        <v>8</v>
      </c>
      <c r="C18" s="259" t="str">
        <f>IF(R18&gt;S18,D4,IF(S18&gt;R18,D5,"remíza"))</f>
        <v>BA Plzeň B</v>
      </c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173">
        <f aca="true" t="shared" si="5" ref="N18:S18">SUM(N9:N17)</f>
        <v>353</v>
      </c>
      <c r="O18" s="174">
        <f t="shared" si="5"/>
        <v>177</v>
      </c>
      <c r="P18" s="173">
        <f t="shared" si="5"/>
        <v>16</v>
      </c>
      <c r="Q18" s="175">
        <f t="shared" si="5"/>
        <v>1</v>
      </c>
      <c r="R18" s="173">
        <f t="shared" si="5"/>
        <v>8</v>
      </c>
      <c r="S18" s="174">
        <f t="shared" si="5"/>
        <v>0</v>
      </c>
      <c r="T18" s="176"/>
    </row>
    <row r="19" spans="2:20" ht="15">
      <c r="B19" s="177"/>
      <c r="C19" s="178"/>
      <c r="D19" s="17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79" t="s">
        <v>9</v>
      </c>
    </row>
    <row r="20" spans="2:20" ht="12.75">
      <c r="B20" s="55" t="s">
        <v>10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</row>
    <row r="21" spans="2:20" ht="12.75"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</row>
    <row r="22" spans="2:20" ht="19.5" customHeight="1">
      <c r="B22" s="30" t="s">
        <v>11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2:20" ht="19.5" customHeight="1">
      <c r="B23" s="3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</row>
    <row r="24" spans="2:20" ht="12.75"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</row>
    <row r="25" spans="2:21" ht="12.75">
      <c r="B25" s="32" t="s">
        <v>12</v>
      </c>
      <c r="C25" s="178"/>
      <c r="D25" s="182"/>
      <c r="E25" s="32" t="s">
        <v>13</v>
      </c>
      <c r="F25" s="32"/>
      <c r="G25" s="3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3"/>
    </row>
    <row r="26" spans="2:21" ht="12.75">
      <c r="B26" s="184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</row>
    <row r="27" spans="2:21" ht="12.75">
      <c r="B27" s="184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</row>
    <row r="28" spans="2:21" ht="12.75">
      <c r="B28" s="184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</row>
    <row r="29" spans="2:21" ht="12.75">
      <c r="B29" s="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</row>
    <row r="30" spans="2:21" ht="12.75">
      <c r="B30" s="184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4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43" t="s">
        <v>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</row>
    <row r="3" spans="2:20" ht="19.5" customHeight="1" thickBot="1">
      <c r="B3" s="5" t="s">
        <v>1</v>
      </c>
      <c r="C3" s="43"/>
      <c r="D3" s="244" t="s">
        <v>48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47" t="s">
        <v>49</v>
      </c>
      <c r="R3" s="248"/>
      <c r="S3" s="244" t="s">
        <v>72</v>
      </c>
      <c r="T3" s="249"/>
    </row>
    <row r="4" spans="2:20" ht="19.5" customHeight="1" thickTop="1">
      <c r="B4" s="6" t="s">
        <v>3</v>
      </c>
      <c r="C4" s="7"/>
      <c r="D4" s="250" t="s">
        <v>66</v>
      </c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2"/>
      <c r="Q4" s="253" t="s">
        <v>14</v>
      </c>
      <c r="R4" s="254"/>
      <c r="S4" s="255" t="s">
        <v>146</v>
      </c>
      <c r="T4" s="256"/>
    </row>
    <row r="5" spans="2:20" ht="19.5" customHeight="1">
      <c r="B5" s="6" t="s">
        <v>4</v>
      </c>
      <c r="C5" s="44"/>
      <c r="D5" s="228" t="s">
        <v>68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30"/>
      <c r="Q5" s="231" t="s">
        <v>2</v>
      </c>
      <c r="R5" s="232"/>
      <c r="S5" s="233" t="s">
        <v>159</v>
      </c>
      <c r="T5" s="234"/>
    </row>
    <row r="6" spans="2:20" ht="19.5" customHeight="1" thickBot="1">
      <c r="B6" s="8" t="s">
        <v>5</v>
      </c>
      <c r="C6" s="9"/>
      <c r="D6" s="235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/>
      <c r="Q6" s="45"/>
      <c r="R6" s="46"/>
      <c r="S6" s="84" t="s">
        <v>41</v>
      </c>
      <c r="T6" s="38" t="s">
        <v>27</v>
      </c>
    </row>
    <row r="7" spans="2:20" ht="24.75" customHeight="1">
      <c r="B7" s="10"/>
      <c r="C7" s="11" t="str">
        <f>D4</f>
        <v>TJ Jiskra Nejdek</v>
      </c>
      <c r="D7" s="11" t="str">
        <f>D5</f>
        <v>TJ Bílá Hora</v>
      </c>
      <c r="E7" s="238" t="s">
        <v>6</v>
      </c>
      <c r="F7" s="239"/>
      <c r="G7" s="239"/>
      <c r="H7" s="239"/>
      <c r="I7" s="239"/>
      <c r="J7" s="239"/>
      <c r="K7" s="239"/>
      <c r="L7" s="239"/>
      <c r="M7" s="240"/>
      <c r="N7" s="241" t="s">
        <v>15</v>
      </c>
      <c r="O7" s="242"/>
      <c r="P7" s="241" t="s">
        <v>16</v>
      </c>
      <c r="Q7" s="242"/>
      <c r="R7" s="241" t="s">
        <v>17</v>
      </c>
      <c r="S7" s="242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100</v>
      </c>
      <c r="D9" s="51" t="s">
        <v>57</v>
      </c>
      <c r="E9" s="39">
        <v>21</v>
      </c>
      <c r="F9" s="20" t="s">
        <v>24</v>
      </c>
      <c r="G9" s="40">
        <v>0</v>
      </c>
      <c r="H9" s="39">
        <v>21</v>
      </c>
      <c r="I9" s="20" t="s">
        <v>24</v>
      </c>
      <c r="J9" s="40">
        <v>0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0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160</v>
      </c>
      <c r="D10" s="50" t="s">
        <v>57</v>
      </c>
      <c r="E10" s="39">
        <v>21</v>
      </c>
      <c r="F10" s="19" t="s">
        <v>24</v>
      </c>
      <c r="G10" s="40">
        <v>0</v>
      </c>
      <c r="H10" s="39">
        <v>21</v>
      </c>
      <c r="I10" s="19" t="s">
        <v>24</v>
      </c>
      <c r="J10" s="40">
        <v>0</v>
      </c>
      <c r="K10" s="39"/>
      <c r="L10" s="19" t="s">
        <v>24</v>
      </c>
      <c r="M10" s="40"/>
      <c r="N10" s="22">
        <f t="shared" si="0"/>
        <v>42</v>
      </c>
      <c r="O10" s="23">
        <f t="shared" si="1"/>
        <v>0</v>
      </c>
      <c r="P10" s="24">
        <f t="shared" si="2"/>
        <v>2</v>
      </c>
      <c r="Q10" s="19">
        <f t="shared" si="3"/>
        <v>0</v>
      </c>
      <c r="R10" s="35">
        <f aca="true" t="shared" si="4" ref="R10:S17">IF(P10=2,1,0)</f>
        <v>1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161</v>
      </c>
      <c r="D11" s="50" t="s">
        <v>57</v>
      </c>
      <c r="E11" s="39">
        <v>21</v>
      </c>
      <c r="F11" s="19" t="s">
        <v>24</v>
      </c>
      <c r="G11" s="40">
        <v>0</v>
      </c>
      <c r="H11" s="39">
        <v>21</v>
      </c>
      <c r="I11" s="19" t="s">
        <v>24</v>
      </c>
      <c r="J11" s="40">
        <v>0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162</v>
      </c>
      <c r="D12" s="50" t="s">
        <v>57</v>
      </c>
      <c r="E12" s="39">
        <v>21</v>
      </c>
      <c r="F12" s="19" t="s">
        <v>24</v>
      </c>
      <c r="G12" s="40">
        <v>0</v>
      </c>
      <c r="H12" s="39">
        <v>21</v>
      </c>
      <c r="I12" s="19" t="s">
        <v>24</v>
      </c>
      <c r="J12" s="40">
        <v>0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0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107</v>
      </c>
      <c r="D13" s="50" t="s">
        <v>57</v>
      </c>
      <c r="E13" s="39">
        <v>21</v>
      </c>
      <c r="F13" s="19" t="s">
        <v>24</v>
      </c>
      <c r="G13" s="40">
        <v>0</v>
      </c>
      <c r="H13" s="39">
        <v>21</v>
      </c>
      <c r="I13" s="19" t="s">
        <v>24</v>
      </c>
      <c r="J13" s="40">
        <v>0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0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109</v>
      </c>
      <c r="D14" s="50" t="s">
        <v>57</v>
      </c>
      <c r="E14" s="39">
        <v>21</v>
      </c>
      <c r="F14" s="19" t="s">
        <v>24</v>
      </c>
      <c r="G14" s="40">
        <v>0</v>
      </c>
      <c r="H14" s="39">
        <v>21</v>
      </c>
      <c r="I14" s="19" t="s">
        <v>24</v>
      </c>
      <c r="J14" s="40">
        <v>0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0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163</v>
      </c>
      <c r="D15" s="50" t="s">
        <v>57</v>
      </c>
      <c r="E15" s="39">
        <v>21</v>
      </c>
      <c r="F15" s="19" t="s">
        <v>24</v>
      </c>
      <c r="G15" s="40">
        <v>0</v>
      </c>
      <c r="H15" s="39">
        <v>21</v>
      </c>
      <c r="I15" s="19" t="s">
        <v>24</v>
      </c>
      <c r="J15" s="40">
        <v>0</v>
      </c>
      <c r="K15" s="39"/>
      <c r="L15" s="19" t="s">
        <v>24</v>
      </c>
      <c r="M15" s="40"/>
      <c r="N15" s="22">
        <f>E15+H15+K15</f>
        <v>42</v>
      </c>
      <c r="O15" s="23">
        <f>G15+J15+M15</f>
        <v>0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111</v>
      </c>
      <c r="D16" s="50" t="s">
        <v>57</v>
      </c>
      <c r="E16" s="39">
        <v>21</v>
      </c>
      <c r="F16" s="19" t="s">
        <v>24</v>
      </c>
      <c r="G16" s="40">
        <v>0</v>
      </c>
      <c r="H16" s="39">
        <v>21</v>
      </c>
      <c r="I16" s="19" t="s">
        <v>24</v>
      </c>
      <c r="J16" s="40">
        <v>0</v>
      </c>
      <c r="K16" s="39"/>
      <c r="L16" s="19" t="s">
        <v>24</v>
      </c>
      <c r="M16" s="40"/>
      <c r="N16" s="22">
        <f>E16+H16+K16</f>
        <v>42</v>
      </c>
      <c r="O16" s="23">
        <f>G16+J16+M16</f>
        <v>0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5"/>
      <c r="C17" s="86"/>
      <c r="D17" s="86"/>
      <c r="E17" s="87"/>
      <c r="F17" s="88" t="s">
        <v>24</v>
      </c>
      <c r="G17" s="89"/>
      <c r="H17" s="87"/>
      <c r="I17" s="88" t="s">
        <v>24</v>
      </c>
      <c r="J17" s="89"/>
      <c r="K17" s="87"/>
      <c r="L17" s="88" t="s">
        <v>24</v>
      </c>
      <c r="M17" s="89"/>
      <c r="N17" s="90">
        <f t="shared" si="0"/>
        <v>0</v>
      </c>
      <c r="O17" s="91">
        <f t="shared" si="1"/>
        <v>0</v>
      </c>
      <c r="P17" s="92">
        <f t="shared" si="2"/>
        <v>0</v>
      </c>
      <c r="Q17" s="88">
        <f t="shared" si="3"/>
        <v>0</v>
      </c>
      <c r="R17" s="93">
        <f t="shared" si="4"/>
        <v>0</v>
      </c>
      <c r="S17" s="94">
        <f t="shared" si="4"/>
        <v>0</v>
      </c>
      <c r="T17" s="95"/>
    </row>
    <row r="18" spans="2:20" ht="34.5" customHeight="1" thickBot="1">
      <c r="B18" s="53" t="s">
        <v>8</v>
      </c>
      <c r="C18" s="226" t="str">
        <f>IF(R18&gt;S18,D4,IF(S18&gt;R18,D5,"remíza"))</f>
        <v>TJ Jiskra Nejdek</v>
      </c>
      <c r="D18" s="226"/>
      <c r="E18" s="226"/>
      <c r="F18" s="226"/>
      <c r="G18" s="226"/>
      <c r="H18" s="226"/>
      <c r="I18" s="226"/>
      <c r="J18" s="226"/>
      <c r="K18" s="226"/>
      <c r="L18" s="226"/>
      <c r="M18" s="227"/>
      <c r="N18" s="25">
        <f aca="true" t="shared" si="5" ref="N18:S18">SUM(N9:N17)</f>
        <v>336</v>
      </c>
      <c r="O18" s="26">
        <f t="shared" si="5"/>
        <v>0</v>
      </c>
      <c r="P18" s="25">
        <f t="shared" si="5"/>
        <v>16</v>
      </c>
      <c r="Q18" s="27">
        <f t="shared" si="5"/>
        <v>0</v>
      </c>
      <c r="R18" s="25">
        <f t="shared" si="5"/>
        <v>8</v>
      </c>
      <c r="S18" s="26">
        <f t="shared" si="5"/>
        <v>0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164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4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43" t="s">
        <v>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</row>
    <row r="3" spans="2:20" ht="19.5" customHeight="1" thickBot="1">
      <c r="B3" s="5" t="s">
        <v>1</v>
      </c>
      <c r="C3" s="43"/>
      <c r="D3" s="244" t="s">
        <v>48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47" t="s">
        <v>49</v>
      </c>
      <c r="R3" s="248"/>
      <c r="S3" s="244" t="s">
        <v>72</v>
      </c>
      <c r="T3" s="249"/>
    </row>
    <row r="4" spans="2:20" ht="19.5" customHeight="1" thickTop="1">
      <c r="B4" s="6" t="s">
        <v>3</v>
      </c>
      <c r="C4" s="7"/>
      <c r="D4" s="250" t="s">
        <v>66</v>
      </c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2"/>
      <c r="Q4" s="253" t="s">
        <v>14</v>
      </c>
      <c r="R4" s="254"/>
      <c r="S4" s="255" t="s">
        <v>146</v>
      </c>
      <c r="T4" s="256"/>
    </row>
    <row r="5" spans="2:20" ht="19.5" customHeight="1">
      <c r="B5" s="6" t="s">
        <v>4</v>
      </c>
      <c r="C5" s="44"/>
      <c r="D5" s="228" t="s">
        <v>50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30"/>
      <c r="Q5" s="231" t="s">
        <v>2</v>
      </c>
      <c r="R5" s="232"/>
      <c r="S5" s="233" t="s">
        <v>159</v>
      </c>
      <c r="T5" s="234"/>
    </row>
    <row r="6" spans="2:20" ht="19.5" customHeight="1" thickBot="1">
      <c r="B6" s="8" t="s">
        <v>5</v>
      </c>
      <c r="C6" s="9"/>
      <c r="D6" s="235" t="s">
        <v>165</v>
      </c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/>
      <c r="Q6" s="45"/>
      <c r="R6" s="46"/>
      <c r="S6" s="84" t="s">
        <v>41</v>
      </c>
      <c r="T6" s="38" t="s">
        <v>27</v>
      </c>
    </row>
    <row r="7" spans="2:20" ht="24.75" customHeight="1">
      <c r="B7" s="10"/>
      <c r="C7" s="11" t="str">
        <f>D4</f>
        <v>TJ Jiskra Nejdek</v>
      </c>
      <c r="D7" s="11" t="str">
        <f>D5</f>
        <v>TJ Sokol Doubravka A</v>
      </c>
      <c r="E7" s="238" t="s">
        <v>6</v>
      </c>
      <c r="F7" s="239"/>
      <c r="G7" s="239"/>
      <c r="H7" s="239"/>
      <c r="I7" s="239"/>
      <c r="J7" s="239"/>
      <c r="K7" s="239"/>
      <c r="L7" s="239"/>
      <c r="M7" s="240"/>
      <c r="N7" s="241" t="s">
        <v>15</v>
      </c>
      <c r="O7" s="242"/>
      <c r="P7" s="241" t="s">
        <v>16</v>
      </c>
      <c r="Q7" s="242"/>
      <c r="R7" s="241" t="s">
        <v>17</v>
      </c>
      <c r="S7" s="242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100</v>
      </c>
      <c r="D9" s="51" t="s">
        <v>166</v>
      </c>
      <c r="E9" s="39">
        <v>21</v>
      </c>
      <c r="F9" s="20" t="s">
        <v>24</v>
      </c>
      <c r="G9" s="40">
        <v>18</v>
      </c>
      <c r="H9" s="39">
        <v>21</v>
      </c>
      <c r="I9" s="20" t="s">
        <v>24</v>
      </c>
      <c r="J9" s="40">
        <v>16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34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162</v>
      </c>
      <c r="D10" s="50" t="s">
        <v>57</v>
      </c>
      <c r="E10" s="39">
        <v>0</v>
      </c>
      <c r="F10" s="19" t="s">
        <v>24</v>
      </c>
      <c r="G10" s="40">
        <v>0</v>
      </c>
      <c r="H10" s="39">
        <v>0</v>
      </c>
      <c r="I10" s="19" t="s">
        <v>24</v>
      </c>
      <c r="J10" s="40">
        <v>0</v>
      </c>
      <c r="K10" s="39"/>
      <c r="L10" s="19" t="s">
        <v>24</v>
      </c>
      <c r="M10" s="40"/>
      <c r="N10" s="22">
        <f t="shared" si="0"/>
        <v>0</v>
      </c>
      <c r="O10" s="23">
        <f t="shared" si="1"/>
        <v>0</v>
      </c>
      <c r="P10" s="24">
        <f t="shared" si="2"/>
        <v>0</v>
      </c>
      <c r="Q10" s="19">
        <f t="shared" si="3"/>
        <v>0</v>
      </c>
      <c r="R10" s="35">
        <f aca="true" t="shared" si="4" ref="R10:S17">IF(P10=2,1,0)</f>
        <v>0</v>
      </c>
      <c r="S10" s="21">
        <f t="shared" si="4"/>
        <v>0</v>
      </c>
      <c r="T10" s="52"/>
    </row>
    <row r="11" spans="2:20" ht="30" customHeight="1">
      <c r="B11" s="18" t="s">
        <v>22</v>
      </c>
      <c r="C11" s="50" t="s">
        <v>161</v>
      </c>
      <c r="D11" s="50" t="s">
        <v>167</v>
      </c>
      <c r="E11" s="39">
        <v>23</v>
      </c>
      <c r="F11" s="19" t="s">
        <v>24</v>
      </c>
      <c r="G11" s="40">
        <v>21</v>
      </c>
      <c r="H11" s="39">
        <v>23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46</v>
      </c>
      <c r="O11" s="23">
        <f t="shared" si="1"/>
        <v>42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160</v>
      </c>
      <c r="D12" s="50" t="s">
        <v>168</v>
      </c>
      <c r="E12" s="39">
        <v>18</v>
      </c>
      <c r="F12" s="19" t="s">
        <v>24</v>
      </c>
      <c r="G12" s="40">
        <v>21</v>
      </c>
      <c r="H12" s="39">
        <v>21</v>
      </c>
      <c r="I12" s="19" t="s">
        <v>24</v>
      </c>
      <c r="J12" s="40">
        <v>14</v>
      </c>
      <c r="K12" s="39">
        <v>21</v>
      </c>
      <c r="L12" s="19" t="s">
        <v>24</v>
      </c>
      <c r="M12" s="40">
        <v>10</v>
      </c>
      <c r="N12" s="22">
        <f t="shared" si="0"/>
        <v>60</v>
      </c>
      <c r="O12" s="23">
        <f t="shared" si="1"/>
        <v>45</v>
      </c>
      <c r="P12" s="24">
        <f t="shared" si="2"/>
        <v>2</v>
      </c>
      <c r="Q12" s="19">
        <f t="shared" si="3"/>
        <v>1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107</v>
      </c>
      <c r="D13" s="50" t="s">
        <v>78</v>
      </c>
      <c r="E13" s="39">
        <v>21</v>
      </c>
      <c r="F13" s="19" t="s">
        <v>24</v>
      </c>
      <c r="G13" s="40">
        <v>14</v>
      </c>
      <c r="H13" s="39">
        <v>21</v>
      </c>
      <c r="I13" s="19" t="s">
        <v>24</v>
      </c>
      <c r="J13" s="40">
        <v>9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23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109</v>
      </c>
      <c r="D14" s="50" t="s">
        <v>169</v>
      </c>
      <c r="E14" s="39">
        <v>21</v>
      </c>
      <c r="F14" s="19" t="s">
        <v>24</v>
      </c>
      <c r="G14" s="40">
        <v>8</v>
      </c>
      <c r="H14" s="39">
        <v>21</v>
      </c>
      <c r="I14" s="19" t="s">
        <v>24</v>
      </c>
      <c r="J14" s="40">
        <v>9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17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163</v>
      </c>
      <c r="D15" s="50" t="s">
        <v>170</v>
      </c>
      <c r="E15" s="39">
        <v>18</v>
      </c>
      <c r="F15" s="19" t="s">
        <v>24</v>
      </c>
      <c r="G15" s="40">
        <v>21</v>
      </c>
      <c r="H15" s="39">
        <v>18</v>
      </c>
      <c r="I15" s="19" t="s">
        <v>24</v>
      </c>
      <c r="J15" s="40">
        <v>21</v>
      </c>
      <c r="K15" s="39"/>
      <c r="L15" s="19" t="s">
        <v>24</v>
      </c>
      <c r="M15" s="40"/>
      <c r="N15" s="22">
        <f>E15+H15+K15</f>
        <v>36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111</v>
      </c>
      <c r="D16" s="50" t="s">
        <v>79</v>
      </c>
      <c r="E16" s="39">
        <v>21</v>
      </c>
      <c r="F16" s="19" t="s">
        <v>24</v>
      </c>
      <c r="G16" s="40">
        <v>17</v>
      </c>
      <c r="H16" s="39">
        <v>21</v>
      </c>
      <c r="I16" s="19" t="s">
        <v>24</v>
      </c>
      <c r="J16" s="40">
        <v>17</v>
      </c>
      <c r="K16" s="39"/>
      <c r="L16" s="19" t="s">
        <v>24</v>
      </c>
      <c r="M16" s="40"/>
      <c r="N16" s="22">
        <f>E16+H16+K16</f>
        <v>42</v>
      </c>
      <c r="O16" s="23">
        <f>G16+J16+M16</f>
        <v>34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5"/>
      <c r="C17" s="86"/>
      <c r="D17" s="86"/>
      <c r="E17" s="87"/>
      <c r="F17" s="88" t="s">
        <v>24</v>
      </c>
      <c r="G17" s="89"/>
      <c r="H17" s="87"/>
      <c r="I17" s="88" t="s">
        <v>24</v>
      </c>
      <c r="J17" s="89"/>
      <c r="K17" s="87"/>
      <c r="L17" s="88" t="s">
        <v>24</v>
      </c>
      <c r="M17" s="89"/>
      <c r="N17" s="90">
        <f t="shared" si="0"/>
        <v>0</v>
      </c>
      <c r="O17" s="91">
        <f t="shared" si="1"/>
        <v>0</v>
      </c>
      <c r="P17" s="92">
        <f t="shared" si="2"/>
        <v>0</v>
      </c>
      <c r="Q17" s="88">
        <f t="shared" si="3"/>
        <v>0</v>
      </c>
      <c r="R17" s="93">
        <f t="shared" si="4"/>
        <v>0</v>
      </c>
      <c r="S17" s="94">
        <f t="shared" si="4"/>
        <v>0</v>
      </c>
      <c r="T17" s="95"/>
    </row>
    <row r="18" spans="2:20" ht="34.5" customHeight="1" thickBot="1">
      <c r="B18" s="53" t="s">
        <v>8</v>
      </c>
      <c r="C18" s="226" t="str">
        <f>IF(R18&gt;S18,D4,IF(S18&gt;R18,D5,"remíza"))</f>
        <v>TJ Jiskra Nejdek</v>
      </c>
      <c r="D18" s="226"/>
      <c r="E18" s="226"/>
      <c r="F18" s="226"/>
      <c r="G18" s="226"/>
      <c r="H18" s="226"/>
      <c r="I18" s="226"/>
      <c r="J18" s="226"/>
      <c r="K18" s="226"/>
      <c r="L18" s="226"/>
      <c r="M18" s="227"/>
      <c r="N18" s="25">
        <f aca="true" t="shared" si="5" ref="N18:S18">SUM(N9:N17)</f>
        <v>310</v>
      </c>
      <c r="O18" s="26">
        <f t="shared" si="5"/>
        <v>237</v>
      </c>
      <c r="P18" s="25">
        <f t="shared" si="5"/>
        <v>12</v>
      </c>
      <c r="Q18" s="27">
        <f t="shared" si="5"/>
        <v>3</v>
      </c>
      <c r="R18" s="25">
        <f t="shared" si="5"/>
        <v>6</v>
      </c>
      <c r="S18" s="26">
        <f t="shared" si="5"/>
        <v>1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171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 t="s">
        <v>172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4">
      <selection activeCell="A18" sqref="A18"/>
    </sheetView>
  </sheetViews>
  <sheetFormatPr defaultColWidth="9.00390625" defaultRowHeight="12.75"/>
  <cols>
    <col min="1" max="1" width="1.37890625" style="126" customWidth="1"/>
    <col min="2" max="2" width="10.75390625" style="126" customWidth="1"/>
    <col min="3" max="4" width="32.75390625" style="126" customWidth="1"/>
    <col min="5" max="5" width="3.75390625" style="126" customWidth="1"/>
    <col min="6" max="6" width="0.875" style="126" customWidth="1"/>
    <col min="7" max="8" width="3.75390625" style="126" customWidth="1"/>
    <col min="9" max="9" width="0.875" style="126" customWidth="1"/>
    <col min="10" max="11" width="3.75390625" style="126" customWidth="1"/>
    <col min="12" max="12" width="0.875" style="126" customWidth="1"/>
    <col min="13" max="13" width="3.75390625" style="126" customWidth="1"/>
    <col min="14" max="19" width="5.75390625" style="126" customWidth="1"/>
    <col min="20" max="20" width="15.00390625" style="126" customWidth="1"/>
    <col min="21" max="21" width="2.25390625" style="126" customWidth="1"/>
    <col min="22" max="16384" width="9.125" style="126" customWidth="1"/>
  </cols>
  <sheetData>
    <row r="1" ht="8.25" customHeight="1"/>
    <row r="2" spans="2:20" ht="27" thickBot="1">
      <c r="B2" s="266" t="s">
        <v>0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</row>
    <row r="3" spans="2:20" ht="19.5" customHeight="1" thickBot="1">
      <c r="B3" s="127" t="s">
        <v>1</v>
      </c>
      <c r="C3" s="128"/>
      <c r="D3" s="267" t="s">
        <v>48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8" t="s">
        <v>49</v>
      </c>
      <c r="R3" s="268"/>
      <c r="S3" s="269" t="s">
        <v>72</v>
      </c>
      <c r="T3" s="269"/>
    </row>
    <row r="4" spans="2:20" ht="19.5" customHeight="1" thickTop="1">
      <c r="B4" s="129" t="s">
        <v>3</v>
      </c>
      <c r="C4" s="130"/>
      <c r="D4" s="270" t="s">
        <v>173</v>
      </c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1" t="s">
        <v>14</v>
      </c>
      <c r="R4" s="271"/>
      <c r="S4" s="272" t="s">
        <v>146</v>
      </c>
      <c r="T4" s="272"/>
    </row>
    <row r="5" spans="2:20" ht="19.5" customHeight="1">
      <c r="B5" s="129" t="s">
        <v>4</v>
      </c>
      <c r="C5" s="131"/>
      <c r="D5" s="260" t="s">
        <v>64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1" t="s">
        <v>2</v>
      </c>
      <c r="R5" s="261"/>
      <c r="S5" s="262" t="s">
        <v>147</v>
      </c>
      <c r="T5" s="262"/>
    </row>
    <row r="6" spans="2:20" ht="19.5" customHeight="1" thickBot="1">
      <c r="B6" s="132" t="s">
        <v>5</v>
      </c>
      <c r="C6" s="133"/>
      <c r="D6" s="263" t="s">
        <v>174</v>
      </c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134"/>
      <c r="R6" s="135"/>
      <c r="S6" s="136" t="s">
        <v>41</v>
      </c>
      <c r="T6" s="137" t="s">
        <v>27</v>
      </c>
    </row>
    <row r="7" spans="2:20" ht="24.75" customHeight="1">
      <c r="B7" s="138"/>
      <c r="C7" s="139" t="str">
        <f>D4</f>
        <v>TJ Bílá Hora </v>
      </c>
      <c r="D7" s="139" t="str">
        <f>D5</f>
        <v>BA Plzeň B</v>
      </c>
      <c r="E7" s="264" t="s">
        <v>6</v>
      </c>
      <c r="F7" s="264"/>
      <c r="G7" s="264"/>
      <c r="H7" s="264"/>
      <c r="I7" s="264"/>
      <c r="J7" s="264"/>
      <c r="K7" s="264"/>
      <c r="L7" s="264"/>
      <c r="M7" s="264"/>
      <c r="N7" s="265" t="s">
        <v>15</v>
      </c>
      <c r="O7" s="265"/>
      <c r="P7" s="265" t="s">
        <v>16</v>
      </c>
      <c r="Q7" s="265"/>
      <c r="R7" s="265" t="s">
        <v>17</v>
      </c>
      <c r="S7" s="265"/>
      <c r="T7" s="140" t="s">
        <v>7</v>
      </c>
    </row>
    <row r="8" spans="2:20" ht="9.75" customHeight="1" thickBot="1">
      <c r="B8" s="141"/>
      <c r="C8" s="142"/>
      <c r="D8" s="143"/>
      <c r="E8" s="258">
        <v>1</v>
      </c>
      <c r="F8" s="258"/>
      <c r="G8" s="258"/>
      <c r="H8" s="258">
        <v>2</v>
      </c>
      <c r="I8" s="258"/>
      <c r="J8" s="258"/>
      <c r="K8" s="258">
        <v>3</v>
      </c>
      <c r="L8" s="258"/>
      <c r="M8" s="258"/>
      <c r="N8" s="144"/>
      <c r="O8" s="145"/>
      <c r="P8" s="144"/>
      <c r="Q8" s="145"/>
      <c r="R8" s="144"/>
      <c r="S8" s="145"/>
      <c r="T8" s="146"/>
    </row>
    <row r="9" spans="2:20" ht="30" customHeight="1" thickTop="1">
      <c r="B9" s="147" t="s">
        <v>26</v>
      </c>
      <c r="C9" s="148" t="s">
        <v>175</v>
      </c>
      <c r="D9" s="149" t="s">
        <v>148</v>
      </c>
      <c r="E9" s="150">
        <v>17</v>
      </c>
      <c r="F9" s="151" t="s">
        <v>24</v>
      </c>
      <c r="G9" s="152">
        <v>21</v>
      </c>
      <c r="H9" s="150">
        <v>18</v>
      </c>
      <c r="I9" s="151" t="s">
        <v>24</v>
      </c>
      <c r="J9" s="152">
        <v>21</v>
      </c>
      <c r="K9" s="150"/>
      <c r="L9" s="151" t="s">
        <v>24</v>
      </c>
      <c r="M9" s="152"/>
      <c r="N9" s="153">
        <f aca="true" t="shared" si="0" ref="N9:N17">E9+H9+K9</f>
        <v>35</v>
      </c>
      <c r="O9" s="154">
        <f aca="true" t="shared" si="1" ref="O9:O17">G9+J9+M9</f>
        <v>42</v>
      </c>
      <c r="P9" s="155">
        <f aca="true" t="shared" si="2" ref="P9:P17">IF(E9&gt;G9,1,0)+IF(H9&gt;J9,1,0)+IF(K9&gt;M9,1,0)</f>
        <v>0</v>
      </c>
      <c r="Q9" s="156">
        <f aca="true" t="shared" si="3" ref="Q9:Q17">IF(E9&lt;G9,1,0)+IF(H9&lt;J9,1,0)+IF(K9&lt;M9,1,0)</f>
        <v>2</v>
      </c>
      <c r="R9" s="157">
        <f>IF(P9=2,1,0)</f>
        <v>0</v>
      </c>
      <c r="S9" s="158">
        <f>IF(Q9=2,1,0)</f>
        <v>1</v>
      </c>
      <c r="T9" s="159"/>
    </row>
    <row r="10" spans="2:20" ht="30" customHeight="1">
      <c r="B10" s="147" t="s">
        <v>23</v>
      </c>
      <c r="C10" s="148" t="s">
        <v>57</v>
      </c>
      <c r="D10" s="148" t="s">
        <v>150</v>
      </c>
      <c r="E10" s="150">
        <v>0</v>
      </c>
      <c r="F10" s="156" t="s">
        <v>24</v>
      </c>
      <c r="G10" s="152">
        <v>21</v>
      </c>
      <c r="H10" s="150">
        <v>0</v>
      </c>
      <c r="I10" s="156" t="s">
        <v>24</v>
      </c>
      <c r="J10" s="152">
        <v>21</v>
      </c>
      <c r="K10" s="150"/>
      <c r="L10" s="156" t="s">
        <v>24</v>
      </c>
      <c r="M10" s="152"/>
      <c r="N10" s="153">
        <f t="shared" si="0"/>
        <v>0</v>
      </c>
      <c r="O10" s="154">
        <f t="shared" si="1"/>
        <v>42</v>
      </c>
      <c r="P10" s="155">
        <f t="shared" si="2"/>
        <v>0</v>
      </c>
      <c r="Q10" s="156">
        <f t="shared" si="3"/>
        <v>2</v>
      </c>
      <c r="R10" s="160">
        <f aca="true" t="shared" si="4" ref="R10:S17">IF(P10=2,1,0)</f>
        <v>0</v>
      </c>
      <c r="S10" s="158">
        <f t="shared" si="4"/>
        <v>1</v>
      </c>
      <c r="T10" s="159"/>
    </row>
    <row r="11" spans="2:20" ht="30" customHeight="1">
      <c r="B11" s="147" t="s">
        <v>22</v>
      </c>
      <c r="C11" s="148" t="s">
        <v>176</v>
      </c>
      <c r="D11" s="148" t="s">
        <v>152</v>
      </c>
      <c r="E11" s="150">
        <v>13</v>
      </c>
      <c r="F11" s="156" t="s">
        <v>24</v>
      </c>
      <c r="G11" s="152">
        <v>21</v>
      </c>
      <c r="H11" s="150">
        <v>15</v>
      </c>
      <c r="I11" s="156" t="s">
        <v>24</v>
      </c>
      <c r="J11" s="152">
        <v>21</v>
      </c>
      <c r="K11" s="150"/>
      <c r="L11" s="156" t="s">
        <v>24</v>
      </c>
      <c r="M11" s="152"/>
      <c r="N11" s="153">
        <f t="shared" si="0"/>
        <v>28</v>
      </c>
      <c r="O11" s="154">
        <f t="shared" si="1"/>
        <v>42</v>
      </c>
      <c r="P11" s="155">
        <f t="shared" si="2"/>
        <v>0</v>
      </c>
      <c r="Q11" s="156">
        <f t="shared" si="3"/>
        <v>2</v>
      </c>
      <c r="R11" s="160">
        <f t="shared" si="4"/>
        <v>0</v>
      </c>
      <c r="S11" s="158">
        <f t="shared" si="4"/>
        <v>1</v>
      </c>
      <c r="T11" s="159"/>
    </row>
    <row r="12" spans="2:20" ht="30" customHeight="1">
      <c r="B12" s="147" t="s">
        <v>21</v>
      </c>
      <c r="C12" s="148" t="s">
        <v>177</v>
      </c>
      <c r="D12" s="148" t="s">
        <v>154</v>
      </c>
      <c r="E12" s="150">
        <v>7</v>
      </c>
      <c r="F12" s="156" t="s">
        <v>24</v>
      </c>
      <c r="G12" s="152">
        <v>21</v>
      </c>
      <c r="H12" s="150">
        <v>4</v>
      </c>
      <c r="I12" s="156" t="s">
        <v>24</v>
      </c>
      <c r="J12" s="152">
        <v>21</v>
      </c>
      <c r="K12" s="150"/>
      <c r="L12" s="156" t="s">
        <v>24</v>
      </c>
      <c r="M12" s="152"/>
      <c r="N12" s="153">
        <f t="shared" si="0"/>
        <v>11</v>
      </c>
      <c r="O12" s="154">
        <f t="shared" si="1"/>
        <v>42</v>
      </c>
      <c r="P12" s="155">
        <f t="shared" si="2"/>
        <v>0</v>
      </c>
      <c r="Q12" s="156">
        <f t="shared" si="3"/>
        <v>2</v>
      </c>
      <c r="R12" s="160">
        <f t="shared" si="4"/>
        <v>0</v>
      </c>
      <c r="S12" s="158">
        <f t="shared" si="4"/>
        <v>1</v>
      </c>
      <c r="T12" s="159"/>
    </row>
    <row r="13" spans="2:20" ht="30" customHeight="1">
      <c r="B13" s="147" t="s">
        <v>20</v>
      </c>
      <c r="C13" s="148" t="s">
        <v>178</v>
      </c>
      <c r="D13" s="148" t="s">
        <v>59</v>
      </c>
      <c r="E13" s="150">
        <v>19</v>
      </c>
      <c r="F13" s="156" t="s">
        <v>24</v>
      </c>
      <c r="G13" s="152">
        <v>21</v>
      </c>
      <c r="H13" s="150">
        <v>21</v>
      </c>
      <c r="I13" s="156" t="s">
        <v>24</v>
      </c>
      <c r="J13" s="152">
        <v>23</v>
      </c>
      <c r="K13" s="150"/>
      <c r="L13" s="156" t="s">
        <v>24</v>
      </c>
      <c r="M13" s="152"/>
      <c r="N13" s="153">
        <f t="shared" si="0"/>
        <v>40</v>
      </c>
      <c r="O13" s="154">
        <f t="shared" si="1"/>
        <v>44</v>
      </c>
      <c r="P13" s="155">
        <f t="shared" si="2"/>
        <v>0</v>
      </c>
      <c r="Q13" s="156">
        <f t="shared" si="3"/>
        <v>2</v>
      </c>
      <c r="R13" s="160">
        <f t="shared" si="4"/>
        <v>0</v>
      </c>
      <c r="S13" s="158">
        <f t="shared" si="4"/>
        <v>1</v>
      </c>
      <c r="T13" s="159"/>
    </row>
    <row r="14" spans="2:20" ht="30" customHeight="1">
      <c r="B14" s="147" t="s">
        <v>19</v>
      </c>
      <c r="C14" s="148" t="s">
        <v>179</v>
      </c>
      <c r="D14" s="148" t="s">
        <v>77</v>
      </c>
      <c r="E14" s="150">
        <v>15</v>
      </c>
      <c r="F14" s="156" t="s">
        <v>24</v>
      </c>
      <c r="G14" s="152">
        <v>21</v>
      </c>
      <c r="H14" s="150">
        <v>20</v>
      </c>
      <c r="I14" s="156" t="s">
        <v>24</v>
      </c>
      <c r="J14" s="152">
        <v>22</v>
      </c>
      <c r="K14" s="150"/>
      <c r="L14" s="156" t="s">
        <v>24</v>
      </c>
      <c r="M14" s="152"/>
      <c r="N14" s="153">
        <f t="shared" si="0"/>
        <v>35</v>
      </c>
      <c r="O14" s="154">
        <f t="shared" si="1"/>
        <v>43</v>
      </c>
      <c r="P14" s="155">
        <f t="shared" si="2"/>
        <v>0</v>
      </c>
      <c r="Q14" s="156">
        <f t="shared" si="3"/>
        <v>2</v>
      </c>
      <c r="R14" s="160">
        <f t="shared" si="4"/>
        <v>0</v>
      </c>
      <c r="S14" s="158">
        <f t="shared" si="4"/>
        <v>1</v>
      </c>
      <c r="T14" s="159"/>
    </row>
    <row r="15" spans="2:20" ht="30" customHeight="1">
      <c r="B15" s="147" t="s">
        <v>25</v>
      </c>
      <c r="C15" s="148" t="s">
        <v>180</v>
      </c>
      <c r="D15" s="148" t="s">
        <v>156</v>
      </c>
      <c r="E15" s="150">
        <v>4</v>
      </c>
      <c r="F15" s="156" t="s">
        <v>24</v>
      </c>
      <c r="G15" s="152">
        <v>21</v>
      </c>
      <c r="H15" s="150">
        <v>9</v>
      </c>
      <c r="I15" s="156" t="s">
        <v>24</v>
      </c>
      <c r="J15" s="152">
        <v>21</v>
      </c>
      <c r="K15" s="150"/>
      <c r="L15" s="156" t="s">
        <v>24</v>
      </c>
      <c r="M15" s="152"/>
      <c r="N15" s="153">
        <f>E15+H15+K15</f>
        <v>13</v>
      </c>
      <c r="O15" s="154">
        <f>G15+J15+M15</f>
        <v>42</v>
      </c>
      <c r="P15" s="155">
        <f>IF(E15&gt;G15,1,0)+IF(H15&gt;J15,1,0)+IF(K15&gt;M15,1,0)</f>
        <v>0</v>
      </c>
      <c r="Q15" s="156">
        <f>IF(E15&lt;G15,1,0)+IF(H15&lt;J15,1,0)+IF(K15&lt;M15,1,0)</f>
        <v>2</v>
      </c>
      <c r="R15" s="160">
        <f>IF(P15=2,1,0)</f>
        <v>0</v>
      </c>
      <c r="S15" s="158">
        <f>IF(Q15=2,1,0)</f>
        <v>1</v>
      </c>
      <c r="T15" s="159"/>
    </row>
    <row r="16" spans="2:20" ht="30" customHeight="1">
      <c r="B16" s="147" t="s">
        <v>18</v>
      </c>
      <c r="C16" s="148" t="s">
        <v>181</v>
      </c>
      <c r="D16" s="148" t="s">
        <v>75</v>
      </c>
      <c r="E16" s="150">
        <v>16</v>
      </c>
      <c r="F16" s="156" t="s">
        <v>24</v>
      </c>
      <c r="G16" s="152">
        <v>21</v>
      </c>
      <c r="H16" s="150">
        <v>9</v>
      </c>
      <c r="I16" s="156" t="s">
        <v>24</v>
      </c>
      <c r="J16" s="152">
        <v>21</v>
      </c>
      <c r="K16" s="150"/>
      <c r="L16" s="156" t="s">
        <v>24</v>
      </c>
      <c r="M16" s="152"/>
      <c r="N16" s="153">
        <f>E16+H16+K16</f>
        <v>25</v>
      </c>
      <c r="O16" s="154">
        <f>G16+J16+M16</f>
        <v>42</v>
      </c>
      <c r="P16" s="155">
        <f>IF(E16&gt;G16,1,0)+IF(H16&gt;J16,1,0)+IF(K16&gt;M16,1,0)</f>
        <v>0</v>
      </c>
      <c r="Q16" s="156">
        <f>IF(E16&lt;G16,1,0)+IF(H16&lt;J16,1,0)+IF(K16&lt;M16,1,0)</f>
        <v>2</v>
      </c>
      <c r="R16" s="160">
        <f>IF(P16=2,1,0)</f>
        <v>0</v>
      </c>
      <c r="S16" s="158">
        <f>IF(Q16=2,1,0)</f>
        <v>1</v>
      </c>
      <c r="T16" s="159"/>
    </row>
    <row r="17" spans="2:20" ht="30" customHeight="1" thickBot="1">
      <c r="B17" s="161"/>
      <c r="C17" s="162"/>
      <c r="D17" s="162"/>
      <c r="E17" s="163"/>
      <c r="F17" s="164" t="s">
        <v>24</v>
      </c>
      <c r="G17" s="165"/>
      <c r="H17" s="163"/>
      <c r="I17" s="164" t="s">
        <v>24</v>
      </c>
      <c r="J17" s="165"/>
      <c r="K17" s="163"/>
      <c r="L17" s="164" t="s">
        <v>24</v>
      </c>
      <c r="M17" s="165"/>
      <c r="N17" s="166">
        <f t="shared" si="0"/>
        <v>0</v>
      </c>
      <c r="O17" s="167">
        <f t="shared" si="1"/>
        <v>0</v>
      </c>
      <c r="P17" s="168">
        <f t="shared" si="2"/>
        <v>0</v>
      </c>
      <c r="Q17" s="164">
        <f t="shared" si="3"/>
        <v>0</v>
      </c>
      <c r="R17" s="169">
        <f t="shared" si="4"/>
        <v>0</v>
      </c>
      <c r="S17" s="170">
        <f t="shared" si="4"/>
        <v>0</v>
      </c>
      <c r="T17" s="171"/>
    </row>
    <row r="18" spans="2:20" ht="34.5" customHeight="1" thickBot="1">
      <c r="B18" s="172" t="s">
        <v>8</v>
      </c>
      <c r="C18" s="259" t="str">
        <f>IF(R18&gt;S18,D4,IF(S18&gt;R18,D5,"remíza"))</f>
        <v>BA Plzeň B</v>
      </c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173">
        <f aca="true" t="shared" si="5" ref="N18:S18">SUM(N9:N17)</f>
        <v>187</v>
      </c>
      <c r="O18" s="174">
        <f t="shared" si="5"/>
        <v>339</v>
      </c>
      <c r="P18" s="173">
        <f t="shared" si="5"/>
        <v>0</v>
      </c>
      <c r="Q18" s="175">
        <f t="shared" si="5"/>
        <v>16</v>
      </c>
      <c r="R18" s="173">
        <f t="shared" si="5"/>
        <v>0</v>
      </c>
      <c r="S18" s="174">
        <f t="shared" si="5"/>
        <v>8</v>
      </c>
      <c r="T18" s="176"/>
    </row>
    <row r="19" spans="2:20" ht="15">
      <c r="B19" s="177"/>
      <c r="C19" s="178"/>
      <c r="D19" s="17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79" t="s">
        <v>9</v>
      </c>
    </row>
    <row r="20" spans="2:20" ht="12.75">
      <c r="B20" s="55" t="s">
        <v>10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</row>
    <row r="21" spans="2:20" ht="12.75"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</row>
    <row r="22" spans="2:20" ht="19.5" customHeight="1">
      <c r="B22" s="30" t="s">
        <v>11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2:20" ht="19.5" customHeight="1">
      <c r="B23" s="3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</row>
    <row r="24" spans="2:20" ht="12.75"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</row>
    <row r="25" spans="2:21" ht="12.75">
      <c r="B25" s="32" t="s">
        <v>12</v>
      </c>
      <c r="C25" s="178"/>
      <c r="D25" s="182"/>
      <c r="E25" s="32" t="s">
        <v>13</v>
      </c>
      <c r="F25" s="32"/>
      <c r="G25" s="3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3"/>
    </row>
    <row r="26" spans="2:21" ht="12.75">
      <c r="B26" s="184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</row>
    <row r="27" spans="2:21" ht="12.75">
      <c r="B27" s="184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</row>
    <row r="28" spans="2:21" ht="12.75">
      <c r="B28" s="184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</row>
    <row r="29" spans="2:21" ht="12.75">
      <c r="B29" s="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</row>
    <row r="30" spans="2:21" ht="12.75">
      <c r="B30" s="184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C1" sqref="C1"/>
    </sheetView>
  </sheetViews>
  <sheetFormatPr defaultColWidth="9.00390625" defaultRowHeight="12.75"/>
  <cols>
    <col min="1" max="1" width="1.37890625" style="126" customWidth="1"/>
    <col min="2" max="2" width="10.75390625" style="126" customWidth="1"/>
    <col min="3" max="4" width="32.75390625" style="126" customWidth="1"/>
    <col min="5" max="5" width="3.75390625" style="126" customWidth="1"/>
    <col min="6" max="6" width="0.875" style="126" customWidth="1"/>
    <col min="7" max="8" width="3.75390625" style="126" customWidth="1"/>
    <col min="9" max="9" width="0.875" style="126" customWidth="1"/>
    <col min="10" max="11" width="3.75390625" style="126" customWidth="1"/>
    <col min="12" max="12" width="0.875" style="126" customWidth="1"/>
    <col min="13" max="13" width="3.75390625" style="126" customWidth="1"/>
    <col min="14" max="19" width="5.75390625" style="126" customWidth="1"/>
    <col min="20" max="20" width="15.00390625" style="126" customWidth="1"/>
    <col min="21" max="21" width="2.25390625" style="126" customWidth="1"/>
    <col min="22" max="16384" width="9.125" style="126" customWidth="1"/>
  </cols>
  <sheetData>
    <row r="1" ht="8.25" customHeight="1"/>
    <row r="2" spans="2:20" ht="27" thickBot="1">
      <c r="B2" s="266" t="s">
        <v>0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</row>
    <row r="3" spans="2:20" ht="19.5" customHeight="1" thickBot="1">
      <c r="B3" s="127" t="s">
        <v>1</v>
      </c>
      <c r="C3" s="128"/>
      <c r="D3" s="267" t="s">
        <v>48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8" t="s">
        <v>49</v>
      </c>
      <c r="R3" s="268"/>
      <c r="S3" s="269" t="s">
        <v>72</v>
      </c>
      <c r="T3" s="269"/>
    </row>
    <row r="4" spans="2:20" ht="19.5" customHeight="1" thickTop="1">
      <c r="B4" s="129" t="s">
        <v>3</v>
      </c>
      <c r="C4" s="130"/>
      <c r="D4" s="270" t="s">
        <v>64</v>
      </c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1" t="s">
        <v>14</v>
      </c>
      <c r="R4" s="271"/>
      <c r="S4" s="272" t="s">
        <v>127</v>
      </c>
      <c r="T4" s="272"/>
    </row>
    <row r="5" spans="2:20" ht="19.5" customHeight="1">
      <c r="B5" s="129" t="s">
        <v>4</v>
      </c>
      <c r="C5" s="131"/>
      <c r="D5" s="260" t="s">
        <v>65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1" t="s">
        <v>2</v>
      </c>
      <c r="R5" s="261"/>
      <c r="S5" s="257" t="s">
        <v>143</v>
      </c>
      <c r="T5" s="257"/>
    </row>
    <row r="6" spans="2:20" ht="19.5" customHeight="1" thickBot="1">
      <c r="B6" s="132" t="s">
        <v>5</v>
      </c>
      <c r="C6" s="133"/>
      <c r="D6" s="263" t="s">
        <v>128</v>
      </c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134"/>
      <c r="R6" s="135"/>
      <c r="S6" s="136" t="s">
        <v>28</v>
      </c>
      <c r="T6" s="137" t="s">
        <v>27</v>
      </c>
    </row>
    <row r="7" spans="2:20" ht="24.75" customHeight="1">
      <c r="B7" s="138"/>
      <c r="C7" s="139" t="str">
        <f>D4</f>
        <v>BA Plzeň B</v>
      </c>
      <c r="D7" s="139" t="str">
        <f>D5</f>
        <v>USK Plzeň</v>
      </c>
      <c r="E7" s="264" t="s">
        <v>6</v>
      </c>
      <c r="F7" s="264"/>
      <c r="G7" s="264"/>
      <c r="H7" s="264"/>
      <c r="I7" s="264"/>
      <c r="J7" s="264"/>
      <c r="K7" s="264"/>
      <c r="L7" s="264"/>
      <c r="M7" s="264"/>
      <c r="N7" s="265" t="s">
        <v>15</v>
      </c>
      <c r="O7" s="265"/>
      <c r="P7" s="265" t="s">
        <v>16</v>
      </c>
      <c r="Q7" s="265"/>
      <c r="R7" s="265" t="s">
        <v>17</v>
      </c>
      <c r="S7" s="265"/>
      <c r="T7" s="140" t="s">
        <v>7</v>
      </c>
    </row>
    <row r="8" spans="2:20" ht="9.75" customHeight="1" thickBot="1">
      <c r="B8" s="141"/>
      <c r="C8" s="142"/>
      <c r="D8" s="143"/>
      <c r="E8" s="258">
        <v>1</v>
      </c>
      <c r="F8" s="258"/>
      <c r="G8" s="258"/>
      <c r="H8" s="258">
        <v>2</v>
      </c>
      <c r="I8" s="258"/>
      <c r="J8" s="258"/>
      <c r="K8" s="258">
        <v>3</v>
      </c>
      <c r="L8" s="258"/>
      <c r="M8" s="258"/>
      <c r="N8" s="144"/>
      <c r="O8" s="145"/>
      <c r="P8" s="144"/>
      <c r="Q8" s="145"/>
      <c r="R8" s="144"/>
      <c r="S8" s="145"/>
      <c r="T8" s="146"/>
    </row>
    <row r="9" spans="2:20" ht="30" customHeight="1" thickTop="1">
      <c r="B9" s="147" t="s">
        <v>26</v>
      </c>
      <c r="C9" s="148" t="s">
        <v>138</v>
      </c>
      <c r="D9" s="149" t="s">
        <v>139</v>
      </c>
      <c r="E9" s="150">
        <v>18</v>
      </c>
      <c r="F9" s="151" t="s">
        <v>24</v>
      </c>
      <c r="G9" s="152">
        <v>21</v>
      </c>
      <c r="H9" s="150">
        <v>14</v>
      </c>
      <c r="I9" s="151" t="s">
        <v>24</v>
      </c>
      <c r="J9" s="152">
        <v>21</v>
      </c>
      <c r="K9" s="150"/>
      <c r="L9" s="151" t="s">
        <v>24</v>
      </c>
      <c r="M9" s="152"/>
      <c r="N9" s="153">
        <f aca="true" t="shared" si="0" ref="N9:N17">E9+H9+K9</f>
        <v>32</v>
      </c>
      <c r="O9" s="154">
        <f aca="true" t="shared" si="1" ref="O9:O17">G9+J9+M9</f>
        <v>42</v>
      </c>
      <c r="P9" s="155">
        <f aca="true" t="shared" si="2" ref="P9:P17">IF(E9&gt;G9,1,0)+IF(H9&gt;J9,1,0)+IF(K9&gt;M9,1,0)</f>
        <v>0</v>
      </c>
      <c r="Q9" s="156">
        <f aca="true" t="shared" si="3" ref="Q9:Q17">IF(E9&lt;G9,1,0)+IF(H9&lt;J9,1,0)+IF(K9&lt;M9,1,0)</f>
        <v>2</v>
      </c>
      <c r="R9" s="157">
        <f>IF(P9=2,1,0)</f>
        <v>0</v>
      </c>
      <c r="S9" s="158">
        <f>IF(Q9=2,1,0)</f>
        <v>1</v>
      </c>
      <c r="T9" s="159" t="s">
        <v>129</v>
      </c>
    </row>
    <row r="10" spans="2:20" ht="30" customHeight="1">
      <c r="B10" s="147" t="s">
        <v>23</v>
      </c>
      <c r="C10" s="148" t="s">
        <v>130</v>
      </c>
      <c r="D10" s="148" t="s">
        <v>131</v>
      </c>
      <c r="E10" s="150">
        <v>21</v>
      </c>
      <c r="F10" s="156" t="s">
        <v>24</v>
      </c>
      <c r="G10" s="152">
        <v>23</v>
      </c>
      <c r="H10" s="150">
        <v>21</v>
      </c>
      <c r="I10" s="156" t="s">
        <v>24</v>
      </c>
      <c r="J10" s="152">
        <v>13</v>
      </c>
      <c r="K10" s="150">
        <v>21</v>
      </c>
      <c r="L10" s="156" t="s">
        <v>24</v>
      </c>
      <c r="M10" s="152">
        <v>12</v>
      </c>
      <c r="N10" s="153">
        <f t="shared" si="0"/>
        <v>63</v>
      </c>
      <c r="O10" s="154">
        <f t="shared" si="1"/>
        <v>48</v>
      </c>
      <c r="P10" s="155">
        <f t="shared" si="2"/>
        <v>2</v>
      </c>
      <c r="Q10" s="156">
        <f t="shared" si="3"/>
        <v>1</v>
      </c>
      <c r="R10" s="160">
        <f aca="true" t="shared" si="4" ref="R10:S17">IF(P10=2,1,0)</f>
        <v>1</v>
      </c>
      <c r="S10" s="158">
        <f t="shared" si="4"/>
        <v>0</v>
      </c>
      <c r="T10" s="159" t="s">
        <v>46</v>
      </c>
    </row>
    <row r="11" spans="2:20" ht="30" customHeight="1">
      <c r="B11" s="147" t="s">
        <v>22</v>
      </c>
      <c r="C11" s="148" t="s">
        <v>57</v>
      </c>
      <c r="D11" s="148" t="s">
        <v>140</v>
      </c>
      <c r="E11" s="150">
        <v>0</v>
      </c>
      <c r="F11" s="156" t="s">
        <v>24</v>
      </c>
      <c r="G11" s="152">
        <v>21</v>
      </c>
      <c r="H11" s="150">
        <v>0</v>
      </c>
      <c r="I11" s="156" t="s">
        <v>24</v>
      </c>
      <c r="J11" s="152">
        <v>21</v>
      </c>
      <c r="K11" s="150"/>
      <c r="L11" s="156" t="s">
        <v>24</v>
      </c>
      <c r="M11" s="152"/>
      <c r="N11" s="153">
        <f t="shared" si="0"/>
        <v>0</v>
      </c>
      <c r="O11" s="154">
        <f t="shared" si="1"/>
        <v>42</v>
      </c>
      <c r="P11" s="155">
        <f t="shared" si="2"/>
        <v>0</v>
      </c>
      <c r="Q11" s="156">
        <f t="shared" si="3"/>
        <v>2</v>
      </c>
      <c r="R11" s="160">
        <f t="shared" si="4"/>
        <v>0</v>
      </c>
      <c r="S11" s="158">
        <f t="shared" si="4"/>
        <v>1</v>
      </c>
      <c r="T11" s="159"/>
    </row>
    <row r="12" spans="2:20" ht="30" customHeight="1">
      <c r="B12" s="147" t="s">
        <v>21</v>
      </c>
      <c r="C12" s="148" t="s">
        <v>142</v>
      </c>
      <c r="D12" s="148" t="s">
        <v>141</v>
      </c>
      <c r="E12" s="150">
        <v>21</v>
      </c>
      <c r="F12" s="156" t="s">
        <v>24</v>
      </c>
      <c r="G12" s="152">
        <v>19</v>
      </c>
      <c r="H12" s="150">
        <v>21</v>
      </c>
      <c r="I12" s="156" t="s">
        <v>24</v>
      </c>
      <c r="J12" s="152">
        <v>15</v>
      </c>
      <c r="K12" s="150"/>
      <c r="L12" s="156" t="s">
        <v>24</v>
      </c>
      <c r="M12" s="152"/>
      <c r="N12" s="153">
        <f t="shared" si="0"/>
        <v>42</v>
      </c>
      <c r="O12" s="154">
        <f t="shared" si="1"/>
        <v>34</v>
      </c>
      <c r="P12" s="155">
        <f t="shared" si="2"/>
        <v>2</v>
      </c>
      <c r="Q12" s="156">
        <f t="shared" si="3"/>
        <v>0</v>
      </c>
      <c r="R12" s="160">
        <f t="shared" si="4"/>
        <v>1</v>
      </c>
      <c r="S12" s="158">
        <f t="shared" si="4"/>
        <v>0</v>
      </c>
      <c r="T12" s="159" t="s">
        <v>75</v>
      </c>
    </row>
    <row r="13" spans="2:20" ht="30" customHeight="1">
      <c r="B13" s="147" t="s">
        <v>20</v>
      </c>
      <c r="C13" s="148" t="s">
        <v>59</v>
      </c>
      <c r="D13" s="148" t="s">
        <v>45</v>
      </c>
      <c r="E13" s="150">
        <v>9</v>
      </c>
      <c r="F13" s="156" t="s">
        <v>24</v>
      </c>
      <c r="G13" s="152">
        <v>21</v>
      </c>
      <c r="H13" s="150">
        <v>21</v>
      </c>
      <c r="I13" s="156" t="s">
        <v>24</v>
      </c>
      <c r="J13" s="152">
        <v>16</v>
      </c>
      <c r="K13" s="150">
        <v>21</v>
      </c>
      <c r="L13" s="156" t="s">
        <v>24</v>
      </c>
      <c r="M13" s="152">
        <v>5</v>
      </c>
      <c r="N13" s="153">
        <f t="shared" si="0"/>
        <v>51</v>
      </c>
      <c r="O13" s="154">
        <f t="shared" si="1"/>
        <v>42</v>
      </c>
      <c r="P13" s="155">
        <f t="shared" si="2"/>
        <v>2</v>
      </c>
      <c r="Q13" s="156">
        <f t="shared" si="3"/>
        <v>1</v>
      </c>
      <c r="R13" s="160">
        <f t="shared" si="4"/>
        <v>1</v>
      </c>
      <c r="S13" s="158">
        <f t="shared" si="4"/>
        <v>0</v>
      </c>
      <c r="T13" s="159" t="s">
        <v>132</v>
      </c>
    </row>
    <row r="14" spans="2:20" ht="30" customHeight="1">
      <c r="B14" s="147" t="s">
        <v>19</v>
      </c>
      <c r="C14" s="148" t="s">
        <v>133</v>
      </c>
      <c r="D14" s="148" t="s">
        <v>121</v>
      </c>
      <c r="E14" s="150">
        <v>21</v>
      </c>
      <c r="F14" s="156" t="s">
        <v>24</v>
      </c>
      <c r="G14" s="152">
        <v>8</v>
      </c>
      <c r="H14" s="150">
        <v>19</v>
      </c>
      <c r="I14" s="156" t="s">
        <v>24</v>
      </c>
      <c r="J14" s="152">
        <v>21</v>
      </c>
      <c r="K14" s="150">
        <v>21</v>
      </c>
      <c r="L14" s="156" t="s">
        <v>24</v>
      </c>
      <c r="M14" s="152">
        <v>18</v>
      </c>
      <c r="N14" s="153">
        <f t="shared" si="0"/>
        <v>61</v>
      </c>
      <c r="O14" s="154">
        <f t="shared" si="1"/>
        <v>47</v>
      </c>
      <c r="P14" s="155">
        <f t="shared" si="2"/>
        <v>2</v>
      </c>
      <c r="Q14" s="156">
        <f t="shared" si="3"/>
        <v>1</v>
      </c>
      <c r="R14" s="160">
        <f t="shared" si="4"/>
        <v>1</v>
      </c>
      <c r="S14" s="158">
        <f t="shared" si="4"/>
        <v>0</v>
      </c>
      <c r="T14" s="159" t="s">
        <v>76</v>
      </c>
    </row>
    <row r="15" spans="2:20" ht="30" customHeight="1">
      <c r="B15" s="147" t="s">
        <v>25</v>
      </c>
      <c r="C15" s="148" t="s">
        <v>134</v>
      </c>
      <c r="D15" s="148" t="s">
        <v>122</v>
      </c>
      <c r="E15" s="150">
        <v>22</v>
      </c>
      <c r="F15" s="156" t="s">
        <v>24</v>
      </c>
      <c r="G15" s="152">
        <v>20</v>
      </c>
      <c r="H15" s="150">
        <v>21</v>
      </c>
      <c r="I15" s="156" t="s">
        <v>24</v>
      </c>
      <c r="J15" s="152">
        <v>9</v>
      </c>
      <c r="K15" s="150"/>
      <c r="L15" s="156" t="s">
        <v>24</v>
      </c>
      <c r="M15" s="152"/>
      <c r="N15" s="153">
        <f>E15+H15+K15</f>
        <v>43</v>
      </c>
      <c r="O15" s="154">
        <f>G15+J15+M15</f>
        <v>29</v>
      </c>
      <c r="P15" s="155">
        <f>IF(E15&gt;G15,1,0)+IF(H15&gt;J15,1,0)+IF(K15&gt;M15,1,0)</f>
        <v>2</v>
      </c>
      <c r="Q15" s="156">
        <f>IF(E15&lt;G15,1,0)+IF(H15&lt;J15,1,0)+IF(K15&lt;M15,1,0)</f>
        <v>0</v>
      </c>
      <c r="R15" s="160">
        <f>IF(P15=2,1,0)</f>
        <v>1</v>
      </c>
      <c r="S15" s="158">
        <f>IF(Q15=2,1,0)</f>
        <v>0</v>
      </c>
      <c r="T15" s="159" t="s">
        <v>121</v>
      </c>
    </row>
    <row r="16" spans="2:20" ht="30" customHeight="1">
      <c r="B16" s="147" t="s">
        <v>18</v>
      </c>
      <c r="C16" s="148" t="s">
        <v>75</v>
      </c>
      <c r="D16" s="148" t="s">
        <v>135</v>
      </c>
      <c r="E16" s="150">
        <v>21</v>
      </c>
      <c r="F16" s="156" t="s">
        <v>24</v>
      </c>
      <c r="G16" s="152">
        <v>7</v>
      </c>
      <c r="H16" s="150">
        <v>20</v>
      </c>
      <c r="I16" s="156" t="s">
        <v>24</v>
      </c>
      <c r="J16" s="152">
        <v>22</v>
      </c>
      <c r="K16" s="150">
        <v>21</v>
      </c>
      <c r="L16" s="156" t="s">
        <v>24</v>
      </c>
      <c r="M16" s="152">
        <v>11</v>
      </c>
      <c r="N16" s="153">
        <f>E16+H16+K16</f>
        <v>62</v>
      </c>
      <c r="O16" s="154">
        <f>G16+J16+M16</f>
        <v>40</v>
      </c>
      <c r="P16" s="155">
        <f>IF(E16&gt;G16,1,0)+IF(H16&gt;J16,1,0)+IF(K16&gt;M16,1,0)</f>
        <v>2</v>
      </c>
      <c r="Q16" s="156">
        <f>IF(E16&lt;G16,1,0)+IF(H16&lt;J16,1,0)+IF(K16&lt;M16,1,0)</f>
        <v>1</v>
      </c>
      <c r="R16" s="160">
        <f>IF(P16=2,1,0)</f>
        <v>1</v>
      </c>
      <c r="S16" s="158">
        <f>IF(Q16=2,1,0)</f>
        <v>0</v>
      </c>
      <c r="T16" s="159" t="s">
        <v>134</v>
      </c>
    </row>
    <row r="17" spans="2:20" ht="30" customHeight="1" thickBot="1">
      <c r="B17" s="161"/>
      <c r="C17" s="162"/>
      <c r="D17" s="162"/>
      <c r="E17" s="163"/>
      <c r="F17" s="164" t="s">
        <v>24</v>
      </c>
      <c r="G17" s="165"/>
      <c r="H17" s="163"/>
      <c r="I17" s="164" t="s">
        <v>24</v>
      </c>
      <c r="J17" s="165"/>
      <c r="K17" s="163"/>
      <c r="L17" s="164" t="s">
        <v>24</v>
      </c>
      <c r="M17" s="165"/>
      <c r="N17" s="166">
        <f t="shared" si="0"/>
        <v>0</v>
      </c>
      <c r="O17" s="167">
        <f t="shared" si="1"/>
        <v>0</v>
      </c>
      <c r="P17" s="168">
        <f t="shared" si="2"/>
        <v>0</v>
      </c>
      <c r="Q17" s="164">
        <f t="shared" si="3"/>
        <v>0</v>
      </c>
      <c r="R17" s="169">
        <f t="shared" si="4"/>
        <v>0</v>
      </c>
      <c r="S17" s="170">
        <f t="shared" si="4"/>
        <v>0</v>
      </c>
      <c r="T17" s="171"/>
    </row>
    <row r="18" spans="2:20" ht="34.5" customHeight="1" thickBot="1">
      <c r="B18" s="172" t="s">
        <v>8</v>
      </c>
      <c r="C18" s="259" t="str">
        <f>IF(R18&gt;S18,D4,IF(S18&gt;R18,D5,"remíza"))</f>
        <v>BA Plzeň B</v>
      </c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173">
        <f aca="true" t="shared" si="5" ref="N18:S18">SUM(N9:N17)</f>
        <v>354</v>
      </c>
      <c r="O18" s="174">
        <f t="shared" si="5"/>
        <v>324</v>
      </c>
      <c r="P18" s="173">
        <f t="shared" si="5"/>
        <v>12</v>
      </c>
      <c r="Q18" s="175">
        <f t="shared" si="5"/>
        <v>8</v>
      </c>
      <c r="R18" s="173">
        <f t="shared" si="5"/>
        <v>6</v>
      </c>
      <c r="S18" s="174">
        <f t="shared" si="5"/>
        <v>2</v>
      </c>
      <c r="T18" s="176"/>
    </row>
    <row r="19" spans="2:20" ht="15">
      <c r="B19" s="177"/>
      <c r="C19" s="178"/>
      <c r="D19" s="17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79" t="s">
        <v>9</v>
      </c>
    </row>
    <row r="20" spans="2:20" ht="12.75">
      <c r="B20" s="55" t="s">
        <v>10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</row>
    <row r="21" spans="2:20" ht="12.75"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</row>
    <row r="22" spans="2:20" ht="19.5" customHeight="1">
      <c r="B22" s="30" t="s">
        <v>11</v>
      </c>
      <c r="C22" s="180" t="s">
        <v>136</v>
      </c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2:20" ht="19.5" customHeight="1">
      <c r="B23" s="3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</row>
    <row r="24" spans="2:20" ht="12.75"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</row>
    <row r="25" spans="2:21" ht="12.75">
      <c r="B25" s="32" t="s">
        <v>12</v>
      </c>
      <c r="C25" s="178"/>
      <c r="D25" s="182"/>
      <c r="E25" s="32" t="s">
        <v>13</v>
      </c>
      <c r="F25" s="32"/>
      <c r="G25" s="3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3"/>
    </row>
    <row r="26" spans="2:21" ht="12.75">
      <c r="B26" s="184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</row>
    <row r="27" spans="2:21" ht="12.75">
      <c r="B27" s="184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</row>
    <row r="28" spans="2:21" ht="12.75">
      <c r="B28" s="184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</row>
    <row r="29" spans="2:21" ht="12.75">
      <c r="B29" s="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</row>
    <row r="30" spans="2:21" ht="12.75">
      <c r="B30" s="184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8:M18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43" t="s">
        <v>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</row>
    <row r="3" spans="2:20" ht="19.5" customHeight="1" thickBot="1">
      <c r="B3" s="5" t="s">
        <v>1</v>
      </c>
      <c r="C3" s="43"/>
      <c r="D3" s="244" t="s">
        <v>48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47" t="s">
        <v>49</v>
      </c>
      <c r="R3" s="248"/>
      <c r="S3" s="244" t="s">
        <v>72</v>
      </c>
      <c r="T3" s="249"/>
    </row>
    <row r="4" spans="2:20" ht="19.5" customHeight="1" thickTop="1">
      <c r="B4" s="6" t="s">
        <v>3</v>
      </c>
      <c r="C4" s="7"/>
      <c r="D4" s="250" t="s">
        <v>29</v>
      </c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2"/>
      <c r="Q4" s="253" t="s">
        <v>14</v>
      </c>
      <c r="R4" s="254"/>
      <c r="S4" s="255" t="s">
        <v>97</v>
      </c>
      <c r="T4" s="256"/>
    </row>
    <row r="5" spans="2:20" ht="19.5" customHeight="1">
      <c r="B5" s="6" t="s">
        <v>4</v>
      </c>
      <c r="C5" s="44"/>
      <c r="D5" s="228" t="s">
        <v>66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30"/>
      <c r="Q5" s="231" t="s">
        <v>2</v>
      </c>
      <c r="R5" s="232"/>
      <c r="S5" s="233" t="s">
        <v>98</v>
      </c>
      <c r="T5" s="234"/>
    </row>
    <row r="6" spans="2:20" ht="19.5" customHeight="1" thickBot="1">
      <c r="B6" s="8" t="s">
        <v>5</v>
      </c>
      <c r="C6" s="9"/>
      <c r="D6" s="235" t="s">
        <v>31</v>
      </c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/>
      <c r="Q6" s="45"/>
      <c r="R6" s="46"/>
      <c r="S6" s="84" t="s">
        <v>28</v>
      </c>
      <c r="T6" s="38" t="s">
        <v>27</v>
      </c>
    </row>
    <row r="7" spans="2:20" ht="24.75" customHeight="1">
      <c r="B7" s="10"/>
      <c r="C7" s="11" t="str">
        <f>D4</f>
        <v>BKV Plzeň</v>
      </c>
      <c r="D7" s="11" t="str">
        <f>D5</f>
        <v>TJ Jiskra Nejdek</v>
      </c>
      <c r="E7" s="238" t="s">
        <v>6</v>
      </c>
      <c r="F7" s="239"/>
      <c r="G7" s="239"/>
      <c r="H7" s="239"/>
      <c r="I7" s="239"/>
      <c r="J7" s="239"/>
      <c r="K7" s="239"/>
      <c r="L7" s="239"/>
      <c r="M7" s="240"/>
      <c r="N7" s="241" t="s">
        <v>15</v>
      </c>
      <c r="O7" s="242"/>
      <c r="P7" s="241" t="s">
        <v>16</v>
      </c>
      <c r="Q7" s="242"/>
      <c r="R7" s="241" t="s">
        <v>17</v>
      </c>
      <c r="S7" s="242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99</v>
      </c>
      <c r="D9" s="51" t="s">
        <v>100</v>
      </c>
      <c r="E9" s="39">
        <v>11</v>
      </c>
      <c r="F9" s="20" t="s">
        <v>24</v>
      </c>
      <c r="G9" s="40">
        <v>21</v>
      </c>
      <c r="H9" s="39">
        <v>16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27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101</v>
      </c>
      <c r="D10" s="50" t="s">
        <v>102</v>
      </c>
      <c r="E10" s="39">
        <v>10</v>
      </c>
      <c r="F10" s="19" t="s">
        <v>24</v>
      </c>
      <c r="G10" s="40">
        <v>21</v>
      </c>
      <c r="H10" s="39">
        <v>16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26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103</v>
      </c>
      <c r="D11" s="50" t="s">
        <v>104</v>
      </c>
      <c r="E11" s="39">
        <v>21</v>
      </c>
      <c r="F11" s="19" t="s">
        <v>24</v>
      </c>
      <c r="G11" s="40">
        <v>17</v>
      </c>
      <c r="H11" s="39">
        <v>21</v>
      </c>
      <c r="I11" s="19" t="s">
        <v>24</v>
      </c>
      <c r="J11" s="40">
        <v>18</v>
      </c>
      <c r="K11" s="39"/>
      <c r="L11" s="19" t="s">
        <v>24</v>
      </c>
      <c r="M11" s="40"/>
      <c r="N11" s="22">
        <f t="shared" si="0"/>
        <v>42</v>
      </c>
      <c r="O11" s="23">
        <f t="shared" si="1"/>
        <v>35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52"/>
    </row>
    <row r="12" spans="2:20" ht="30" customHeight="1">
      <c r="B12" s="18" t="s">
        <v>21</v>
      </c>
      <c r="C12" s="50" t="s">
        <v>105</v>
      </c>
      <c r="D12" s="50" t="s">
        <v>106</v>
      </c>
      <c r="E12" s="39">
        <v>15</v>
      </c>
      <c r="F12" s="19" t="s">
        <v>24</v>
      </c>
      <c r="G12" s="40">
        <v>21</v>
      </c>
      <c r="H12" s="39">
        <v>20</v>
      </c>
      <c r="I12" s="19" t="s">
        <v>24</v>
      </c>
      <c r="J12" s="40">
        <v>22</v>
      </c>
      <c r="K12" s="39"/>
      <c r="L12" s="19" t="s">
        <v>24</v>
      </c>
      <c r="M12" s="40"/>
      <c r="N12" s="22">
        <f t="shared" si="0"/>
        <v>35</v>
      </c>
      <c r="O12" s="23">
        <f t="shared" si="1"/>
        <v>43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30</v>
      </c>
      <c r="D13" s="50" t="s">
        <v>107</v>
      </c>
      <c r="E13" s="39">
        <v>21</v>
      </c>
      <c r="F13" s="19" t="s">
        <v>24</v>
      </c>
      <c r="G13" s="40">
        <v>17</v>
      </c>
      <c r="H13" s="39">
        <v>12</v>
      </c>
      <c r="I13" s="19" t="s">
        <v>24</v>
      </c>
      <c r="J13" s="40">
        <v>21</v>
      </c>
      <c r="K13" s="39">
        <v>13</v>
      </c>
      <c r="L13" s="19" t="s">
        <v>24</v>
      </c>
      <c r="M13" s="40">
        <v>21</v>
      </c>
      <c r="N13" s="22">
        <f t="shared" si="0"/>
        <v>46</v>
      </c>
      <c r="O13" s="23">
        <f t="shared" si="1"/>
        <v>59</v>
      </c>
      <c r="P13" s="24">
        <f t="shared" si="2"/>
        <v>1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108</v>
      </c>
      <c r="D14" s="50" t="s">
        <v>109</v>
      </c>
      <c r="E14" s="39">
        <v>17</v>
      </c>
      <c r="F14" s="19" t="s">
        <v>24</v>
      </c>
      <c r="G14" s="40">
        <v>21</v>
      </c>
      <c r="H14" s="39">
        <v>9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26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56</v>
      </c>
      <c r="D15" s="50" t="s">
        <v>110</v>
      </c>
      <c r="E15" s="39">
        <v>21</v>
      </c>
      <c r="F15" s="19" t="s">
        <v>24</v>
      </c>
      <c r="G15" s="40">
        <v>18</v>
      </c>
      <c r="H15" s="39">
        <v>15</v>
      </c>
      <c r="I15" s="19" t="s">
        <v>24</v>
      </c>
      <c r="J15" s="40">
        <v>21</v>
      </c>
      <c r="K15" s="39">
        <v>15</v>
      </c>
      <c r="L15" s="19" t="s">
        <v>24</v>
      </c>
      <c r="M15" s="40">
        <v>21</v>
      </c>
      <c r="N15" s="22">
        <f>E15+H15+K15</f>
        <v>51</v>
      </c>
      <c r="O15" s="23">
        <f>G15+J15+M15</f>
        <v>60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51</v>
      </c>
      <c r="D16" s="50" t="s">
        <v>111</v>
      </c>
      <c r="E16" s="39">
        <v>15</v>
      </c>
      <c r="F16" s="19" t="s">
        <v>24</v>
      </c>
      <c r="G16" s="40">
        <v>21</v>
      </c>
      <c r="H16" s="39">
        <v>17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32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5"/>
      <c r="C17" s="86"/>
      <c r="D17" s="86"/>
      <c r="E17" s="87"/>
      <c r="F17" s="88" t="s">
        <v>24</v>
      </c>
      <c r="G17" s="89"/>
      <c r="H17" s="87"/>
      <c r="I17" s="88" t="s">
        <v>24</v>
      </c>
      <c r="J17" s="89"/>
      <c r="K17" s="87"/>
      <c r="L17" s="88" t="s">
        <v>24</v>
      </c>
      <c r="M17" s="89"/>
      <c r="N17" s="90">
        <f t="shared" si="0"/>
        <v>0</v>
      </c>
      <c r="O17" s="91">
        <f t="shared" si="1"/>
        <v>0</v>
      </c>
      <c r="P17" s="92">
        <f t="shared" si="2"/>
        <v>0</v>
      </c>
      <c r="Q17" s="88">
        <f t="shared" si="3"/>
        <v>0</v>
      </c>
      <c r="R17" s="93">
        <f t="shared" si="4"/>
        <v>0</v>
      </c>
      <c r="S17" s="94">
        <f t="shared" si="4"/>
        <v>0</v>
      </c>
      <c r="T17" s="95"/>
    </row>
    <row r="18" spans="2:20" ht="34.5" customHeight="1" thickBot="1">
      <c r="B18" s="53" t="s">
        <v>8</v>
      </c>
      <c r="C18" s="226" t="str">
        <f>IF(R18&gt;S18,D4,IF(S18&gt;R18,D5,"remíza"))</f>
        <v>TJ Jiskra Nejdek</v>
      </c>
      <c r="D18" s="226"/>
      <c r="E18" s="226"/>
      <c r="F18" s="226"/>
      <c r="G18" s="226"/>
      <c r="H18" s="226"/>
      <c r="I18" s="226"/>
      <c r="J18" s="226"/>
      <c r="K18" s="226"/>
      <c r="L18" s="226"/>
      <c r="M18" s="227"/>
      <c r="N18" s="25">
        <f aca="true" t="shared" si="5" ref="N18:S18">SUM(N9:N17)</f>
        <v>285</v>
      </c>
      <c r="O18" s="26">
        <f t="shared" si="5"/>
        <v>365</v>
      </c>
      <c r="P18" s="25">
        <f t="shared" si="5"/>
        <v>4</v>
      </c>
      <c r="Q18" s="27">
        <f t="shared" si="5"/>
        <v>14</v>
      </c>
      <c r="R18" s="25">
        <f t="shared" si="5"/>
        <v>1</v>
      </c>
      <c r="S18" s="26">
        <f t="shared" si="5"/>
        <v>7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3"/>
  <sheetViews>
    <sheetView showGridLines="0" showRowColHeaders="0"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1.00390625" style="103" customWidth="1"/>
    <col min="2" max="2" width="1.875" style="103" customWidth="1"/>
    <col min="3" max="3" width="18.875" style="103" customWidth="1"/>
    <col min="4" max="4" width="2.625" style="108" customWidth="1"/>
    <col min="5" max="5" width="21.125" style="103" customWidth="1"/>
    <col min="6" max="6" width="6.125" style="119" customWidth="1"/>
    <col min="7" max="7" width="2.875" style="103" customWidth="1"/>
    <col min="8" max="8" width="17.25390625" style="103" customWidth="1"/>
    <col min="9" max="9" width="2.625" style="103" customWidth="1"/>
    <col min="10" max="10" width="21.375" style="103" customWidth="1"/>
    <col min="11" max="11" width="6.125" style="103" customWidth="1"/>
    <col min="12" max="12" width="2.875" style="103" customWidth="1"/>
    <col min="13" max="16384" width="9.125" style="103" customWidth="1"/>
  </cols>
  <sheetData>
    <row r="2" spans="2:11" ht="23.25">
      <c r="B2" s="225" t="s">
        <v>145</v>
      </c>
      <c r="C2" s="225"/>
      <c r="D2" s="225"/>
      <c r="E2" s="225"/>
      <c r="F2" s="225"/>
      <c r="G2" s="225"/>
      <c r="H2" s="225"/>
      <c r="I2" s="225"/>
      <c r="J2" s="225"/>
      <c r="K2" s="225"/>
    </row>
    <row r="3" spans="2:11" ht="9" customHeight="1"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2:11" ht="16.5" customHeight="1">
      <c r="B4" s="104"/>
      <c r="C4" s="222" t="s">
        <v>63</v>
      </c>
      <c r="D4" s="222"/>
      <c r="E4" s="222"/>
      <c r="F4" s="222"/>
      <c r="G4" s="222"/>
      <c r="H4" s="222"/>
      <c r="I4" s="222"/>
      <c r="J4" s="222"/>
      <c r="K4" s="222"/>
    </row>
    <row r="5" spans="2:11" ht="9.75" customHeight="1">
      <c r="B5" s="104"/>
      <c r="C5" s="105"/>
      <c r="D5" s="105"/>
      <c r="E5" s="105"/>
      <c r="F5" s="105"/>
      <c r="G5" s="105"/>
      <c r="H5" s="105"/>
      <c r="I5" s="105"/>
      <c r="J5" s="105"/>
      <c r="K5" s="105"/>
    </row>
    <row r="6" spans="2:11" ht="12" customHeight="1">
      <c r="B6" s="106"/>
      <c r="C6" s="223" t="s">
        <v>60</v>
      </c>
      <c r="D6" s="223"/>
      <c r="E6" s="223"/>
      <c r="F6" s="107"/>
      <c r="G6" s="107"/>
      <c r="H6" s="223" t="s">
        <v>61</v>
      </c>
      <c r="I6" s="223"/>
      <c r="J6" s="223"/>
      <c r="K6" s="108"/>
    </row>
    <row r="7" spans="2:11" ht="12" customHeight="1">
      <c r="B7" s="109"/>
      <c r="C7" s="110" t="s">
        <v>64</v>
      </c>
      <c r="D7" s="111" t="s">
        <v>62</v>
      </c>
      <c r="E7" s="112" t="s">
        <v>65</v>
      </c>
      <c r="F7" s="113" t="s">
        <v>137</v>
      </c>
      <c r="G7" s="121"/>
      <c r="H7" s="110" t="s">
        <v>64</v>
      </c>
      <c r="I7" s="111" t="s">
        <v>62</v>
      </c>
      <c r="J7" s="112" t="s">
        <v>50</v>
      </c>
      <c r="K7" s="113" t="s">
        <v>71</v>
      </c>
    </row>
    <row r="8" spans="2:11" ht="12">
      <c r="B8" s="109"/>
      <c r="C8" s="110" t="s">
        <v>29</v>
      </c>
      <c r="D8" s="111" t="s">
        <v>62</v>
      </c>
      <c r="E8" s="112" t="s">
        <v>66</v>
      </c>
      <c r="F8" s="113" t="s">
        <v>112</v>
      </c>
      <c r="G8" s="122"/>
      <c r="H8" s="110" t="s">
        <v>65</v>
      </c>
      <c r="I8" s="111" t="s">
        <v>62</v>
      </c>
      <c r="J8" s="112" t="s">
        <v>66</v>
      </c>
      <c r="K8" s="113" t="s">
        <v>124</v>
      </c>
    </row>
    <row r="9" spans="2:11" ht="12">
      <c r="B9" s="109"/>
      <c r="C9" s="110"/>
      <c r="D9" s="111"/>
      <c r="E9" s="112"/>
      <c r="F9" s="114"/>
      <c r="G9" s="122"/>
      <c r="H9" s="110"/>
      <c r="I9" s="111"/>
      <c r="J9" s="108"/>
      <c r="K9" s="108"/>
    </row>
    <row r="10" spans="2:11" ht="16.5" customHeight="1">
      <c r="B10" s="104"/>
      <c r="C10" s="222" t="s">
        <v>67</v>
      </c>
      <c r="D10" s="222"/>
      <c r="E10" s="222"/>
      <c r="F10" s="222"/>
      <c r="G10" s="222"/>
      <c r="H10" s="222"/>
      <c r="I10" s="222"/>
      <c r="J10" s="222"/>
      <c r="K10" s="222"/>
    </row>
    <row r="11" spans="2:11" ht="9.75" customHeight="1">
      <c r="B11" s="104"/>
      <c r="C11" s="105"/>
      <c r="D11" s="105"/>
      <c r="E11" s="105"/>
      <c r="F11" s="105"/>
      <c r="G11" s="105"/>
      <c r="H11" s="105"/>
      <c r="I11" s="105"/>
      <c r="J11" s="105"/>
      <c r="K11" s="105"/>
    </row>
    <row r="12" spans="2:11" ht="12" customHeight="1">
      <c r="B12" s="115"/>
      <c r="C12" s="223" t="s">
        <v>60</v>
      </c>
      <c r="D12" s="223"/>
      <c r="E12" s="223"/>
      <c r="F12" s="107"/>
      <c r="G12" s="107"/>
      <c r="H12" s="223" t="s">
        <v>61</v>
      </c>
      <c r="I12" s="223"/>
      <c r="J12" s="223"/>
      <c r="K12" s="108"/>
    </row>
    <row r="13" spans="2:11" ht="12">
      <c r="B13" s="109"/>
      <c r="C13" s="110" t="s">
        <v>68</v>
      </c>
      <c r="D13" s="111" t="s">
        <v>62</v>
      </c>
      <c r="E13" s="112" t="s">
        <v>64</v>
      </c>
      <c r="F13" s="113" t="s">
        <v>182</v>
      </c>
      <c r="G13" s="121"/>
      <c r="H13" s="110" t="s">
        <v>66</v>
      </c>
      <c r="I13" s="111" t="s">
        <v>62</v>
      </c>
      <c r="J13" s="112" t="s">
        <v>68</v>
      </c>
      <c r="K13" s="113" t="s">
        <v>71</v>
      </c>
    </row>
    <row r="14" spans="2:11" ht="12" customHeight="1">
      <c r="B14" s="109"/>
      <c r="C14" s="110" t="s">
        <v>66</v>
      </c>
      <c r="D14" s="111" t="s">
        <v>62</v>
      </c>
      <c r="E14" s="112" t="s">
        <v>50</v>
      </c>
      <c r="F14" s="113" t="s">
        <v>183</v>
      </c>
      <c r="G14" s="114"/>
      <c r="H14" s="110" t="s">
        <v>64</v>
      </c>
      <c r="I14" s="111" t="s">
        <v>62</v>
      </c>
      <c r="J14" s="112" t="s">
        <v>29</v>
      </c>
      <c r="K14" s="113" t="s">
        <v>71</v>
      </c>
    </row>
    <row r="15" spans="2:11" ht="12">
      <c r="B15" s="109"/>
      <c r="C15" s="110"/>
      <c r="D15" s="116"/>
      <c r="E15" s="112"/>
      <c r="F15" s="117"/>
      <c r="G15" s="114"/>
      <c r="H15" s="110"/>
      <c r="I15" s="116"/>
      <c r="J15" s="112"/>
      <c r="K15" s="108"/>
    </row>
    <row r="16" spans="2:11" ht="16.5" customHeight="1">
      <c r="B16" s="104"/>
      <c r="C16" s="222" t="s">
        <v>69</v>
      </c>
      <c r="D16" s="222"/>
      <c r="E16" s="222"/>
      <c r="F16" s="222"/>
      <c r="G16" s="222"/>
      <c r="H16" s="222"/>
      <c r="I16" s="222"/>
      <c r="J16" s="222"/>
      <c r="K16" s="222"/>
    </row>
    <row r="17" spans="2:11" ht="9.75" customHeight="1">
      <c r="B17" s="104"/>
      <c r="C17" s="105"/>
      <c r="D17" s="105"/>
      <c r="E17" s="105"/>
      <c r="F17" s="105"/>
      <c r="G17" s="105"/>
      <c r="H17" s="105"/>
      <c r="I17" s="105"/>
      <c r="J17" s="105"/>
      <c r="K17" s="105"/>
    </row>
    <row r="18" spans="2:11" ht="12" customHeight="1">
      <c r="B18" s="115"/>
      <c r="C18" s="223" t="s">
        <v>60</v>
      </c>
      <c r="D18" s="223"/>
      <c r="E18" s="223"/>
      <c r="F18" s="107"/>
      <c r="G18" s="107"/>
      <c r="H18" s="223"/>
      <c r="I18" s="223"/>
      <c r="J18" s="223"/>
      <c r="K18" s="108"/>
    </row>
    <row r="19" spans="2:11" ht="12">
      <c r="B19" s="109"/>
      <c r="C19" s="110" t="s">
        <v>50</v>
      </c>
      <c r="D19" s="111" t="s">
        <v>62</v>
      </c>
      <c r="E19" s="112" t="s">
        <v>29</v>
      </c>
      <c r="F19" s="113" t="s">
        <v>137</v>
      </c>
      <c r="G19" s="121"/>
      <c r="H19" s="110"/>
      <c r="I19" s="111"/>
      <c r="J19" s="108"/>
      <c r="K19" s="108"/>
    </row>
    <row r="20" spans="2:11" ht="12">
      <c r="B20" s="109"/>
      <c r="C20" s="110" t="s">
        <v>68</v>
      </c>
      <c r="D20" s="111" t="s">
        <v>62</v>
      </c>
      <c r="E20" s="112" t="s">
        <v>65</v>
      </c>
      <c r="F20" s="113" t="s">
        <v>182</v>
      </c>
      <c r="G20" s="114"/>
      <c r="H20" s="110"/>
      <c r="I20" s="111"/>
      <c r="J20" s="108"/>
      <c r="K20" s="108"/>
    </row>
    <row r="21" spans="2:11" ht="12">
      <c r="B21" s="109"/>
      <c r="C21" s="110" t="s">
        <v>66</v>
      </c>
      <c r="D21" s="111" t="s">
        <v>62</v>
      </c>
      <c r="E21" s="112" t="s">
        <v>64</v>
      </c>
      <c r="F21" s="113" t="s">
        <v>202</v>
      </c>
      <c r="G21" s="114"/>
      <c r="H21" s="110"/>
      <c r="I21" s="111"/>
      <c r="J21" s="108"/>
      <c r="K21" s="108"/>
    </row>
    <row r="22" spans="2:10" s="108" customFormat="1" ht="12">
      <c r="B22" s="109"/>
      <c r="C22" s="110"/>
      <c r="D22" s="116"/>
      <c r="E22" s="118"/>
      <c r="F22" s="114"/>
      <c r="G22" s="114"/>
      <c r="H22" s="110"/>
      <c r="I22" s="116"/>
      <c r="J22" s="112"/>
    </row>
    <row r="23" spans="2:11" ht="16.5" customHeight="1">
      <c r="B23" s="104"/>
      <c r="C23" s="222" t="s">
        <v>70</v>
      </c>
      <c r="D23" s="222"/>
      <c r="E23" s="222"/>
      <c r="F23" s="222"/>
      <c r="G23" s="222"/>
      <c r="H23" s="222"/>
      <c r="I23" s="222"/>
      <c r="J23" s="222"/>
      <c r="K23" s="222"/>
    </row>
    <row r="24" spans="2:11" ht="9.75" customHeight="1">
      <c r="B24" s="104"/>
      <c r="C24" s="105"/>
      <c r="D24" s="105"/>
      <c r="E24" s="105"/>
      <c r="F24" s="105"/>
      <c r="G24" s="105"/>
      <c r="H24" s="110"/>
      <c r="I24" s="105"/>
      <c r="J24" s="105"/>
      <c r="K24" s="105"/>
    </row>
    <row r="25" spans="2:11" ht="12" customHeight="1">
      <c r="B25" s="115"/>
      <c r="C25" s="223" t="s">
        <v>60</v>
      </c>
      <c r="D25" s="223"/>
      <c r="E25" s="223"/>
      <c r="F25" s="107"/>
      <c r="G25" s="107"/>
      <c r="H25" s="223" t="s">
        <v>61</v>
      </c>
      <c r="I25" s="223"/>
      <c r="J25" s="223"/>
      <c r="K25" s="108"/>
    </row>
    <row r="26" spans="2:11" ht="12">
      <c r="B26" s="109"/>
      <c r="C26" s="110" t="s">
        <v>68</v>
      </c>
      <c r="D26" s="111" t="s">
        <v>62</v>
      </c>
      <c r="E26" s="112" t="s">
        <v>50</v>
      </c>
      <c r="F26" s="113" t="s">
        <v>202</v>
      </c>
      <c r="G26" s="114"/>
      <c r="H26" s="110" t="s">
        <v>50</v>
      </c>
      <c r="I26" s="111" t="s">
        <v>62</v>
      </c>
      <c r="J26" s="112" t="s">
        <v>65</v>
      </c>
      <c r="K26" s="113" t="s">
        <v>124</v>
      </c>
    </row>
    <row r="27" spans="2:11" ht="12">
      <c r="B27" s="109"/>
      <c r="C27" s="110" t="s">
        <v>65</v>
      </c>
      <c r="D27" s="111" t="s">
        <v>62</v>
      </c>
      <c r="E27" s="112" t="s">
        <v>29</v>
      </c>
      <c r="F27" s="113" t="s">
        <v>249</v>
      </c>
      <c r="G27" s="114"/>
      <c r="H27" s="110" t="s">
        <v>29</v>
      </c>
      <c r="I27" s="111" t="s">
        <v>62</v>
      </c>
      <c r="J27" s="112" t="s">
        <v>68</v>
      </c>
      <c r="K27" s="113" t="s">
        <v>137</v>
      </c>
    </row>
    <row r="28" spans="2:10" s="108" customFormat="1" ht="12">
      <c r="B28" s="109"/>
      <c r="C28" s="120"/>
      <c r="D28" s="116"/>
      <c r="E28" s="112"/>
      <c r="F28" s="110"/>
      <c r="G28" s="119"/>
      <c r="H28" s="221"/>
      <c r="I28" s="221"/>
      <c r="J28" s="221"/>
    </row>
    <row r="29" spans="3:14" ht="16.5" customHeight="1">
      <c r="C29" s="224" t="s">
        <v>184</v>
      </c>
      <c r="D29" s="224"/>
      <c r="E29" s="224"/>
      <c r="F29" s="224"/>
      <c r="G29" s="224"/>
      <c r="H29" s="224"/>
      <c r="I29" s="224"/>
      <c r="J29" s="224"/>
      <c r="K29" s="224"/>
      <c r="L29" s="208"/>
      <c r="M29" s="208"/>
      <c r="N29" s="199"/>
    </row>
    <row r="30" spans="3:14" ht="9.75" customHeight="1">
      <c r="C30" s="198"/>
      <c r="D30" s="198"/>
      <c r="E30" s="198"/>
      <c r="F30" s="198"/>
      <c r="G30" s="198"/>
      <c r="H30" s="198"/>
      <c r="I30" s="198"/>
      <c r="J30" s="198"/>
      <c r="K30" s="199"/>
      <c r="L30" s="199"/>
      <c r="M30" s="199"/>
      <c r="N30" s="199"/>
    </row>
    <row r="31" spans="3:14" ht="12">
      <c r="C31" s="220" t="s">
        <v>262</v>
      </c>
      <c r="D31" s="220"/>
      <c r="E31" s="220"/>
      <c r="F31" s="220"/>
      <c r="G31" s="207"/>
      <c r="H31" s="220" t="s">
        <v>263</v>
      </c>
      <c r="I31" s="220"/>
      <c r="J31" s="220"/>
      <c r="K31" s="220"/>
      <c r="L31" s="220"/>
      <c r="M31" s="207"/>
      <c r="N31" s="200"/>
    </row>
    <row r="32" spans="3:14" ht="12">
      <c r="C32" s="110" t="s">
        <v>64</v>
      </c>
      <c r="D32" s="202" t="s">
        <v>62</v>
      </c>
      <c r="E32" s="112" t="s">
        <v>50</v>
      </c>
      <c r="F32" s="203" t="s">
        <v>298</v>
      </c>
      <c r="G32" s="201"/>
      <c r="H32" s="120" t="s">
        <v>64</v>
      </c>
      <c r="I32" s="202" t="s">
        <v>62</v>
      </c>
      <c r="J32" s="118" t="s">
        <v>66</v>
      </c>
      <c r="K32" s="335" t="s">
        <v>278</v>
      </c>
      <c r="L32" s="202"/>
      <c r="M32" s="204"/>
      <c r="N32" s="203"/>
    </row>
    <row r="33" spans="3:14" ht="12">
      <c r="C33" s="110" t="s">
        <v>66</v>
      </c>
      <c r="D33" s="202" t="s">
        <v>62</v>
      </c>
      <c r="E33" s="112" t="s">
        <v>65</v>
      </c>
      <c r="F33" s="203" t="s">
        <v>249</v>
      </c>
      <c r="G33" s="205"/>
      <c r="H33" s="110" t="s">
        <v>65</v>
      </c>
      <c r="I33" s="202" t="s">
        <v>62</v>
      </c>
      <c r="J33" s="112" t="s">
        <v>50</v>
      </c>
      <c r="K33" s="203" t="s">
        <v>249</v>
      </c>
      <c r="L33" s="202"/>
      <c r="M33" s="206"/>
      <c r="N33" s="203"/>
    </row>
  </sheetData>
  <sheetProtection password="CC26" sheet="1"/>
  <mergeCells count="17">
    <mergeCell ref="B2:K2"/>
    <mergeCell ref="C4:K4"/>
    <mergeCell ref="C6:E6"/>
    <mergeCell ref="H6:J6"/>
    <mergeCell ref="C10:K10"/>
    <mergeCell ref="C12:E12"/>
    <mergeCell ref="H12:J12"/>
    <mergeCell ref="C31:F31"/>
    <mergeCell ref="H31:L31"/>
    <mergeCell ref="H28:J28"/>
    <mergeCell ref="C16:K16"/>
    <mergeCell ref="C18:E18"/>
    <mergeCell ref="H18:J18"/>
    <mergeCell ref="C23:K23"/>
    <mergeCell ref="C25:E25"/>
    <mergeCell ref="H25:J25"/>
    <mergeCell ref="C29:K2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26" customWidth="1"/>
    <col min="2" max="2" width="10.75390625" style="126" customWidth="1"/>
    <col min="3" max="4" width="32.75390625" style="126" customWidth="1"/>
    <col min="5" max="5" width="3.75390625" style="126" customWidth="1"/>
    <col min="6" max="6" width="0.875" style="126" customWidth="1"/>
    <col min="7" max="8" width="3.75390625" style="126" customWidth="1"/>
    <col min="9" max="9" width="0.875" style="126" customWidth="1"/>
    <col min="10" max="11" width="3.75390625" style="126" customWidth="1"/>
    <col min="12" max="12" width="0.875" style="126" customWidth="1"/>
    <col min="13" max="13" width="3.75390625" style="126" customWidth="1"/>
    <col min="14" max="19" width="5.75390625" style="126" customWidth="1"/>
    <col min="20" max="20" width="15.00390625" style="126" customWidth="1"/>
    <col min="21" max="21" width="2.25390625" style="126" customWidth="1"/>
    <col min="22" max="16384" width="9.125" style="126" customWidth="1"/>
  </cols>
  <sheetData>
    <row r="1" ht="8.25" customHeight="1"/>
    <row r="2" spans="2:20" ht="27" thickBot="1">
      <c r="B2" s="266" t="s">
        <v>0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</row>
    <row r="3" spans="2:20" ht="19.5" customHeight="1" thickBot="1">
      <c r="B3" s="127" t="s">
        <v>1</v>
      </c>
      <c r="C3" s="128"/>
      <c r="D3" s="267" t="s">
        <v>48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8" t="s">
        <v>49</v>
      </c>
      <c r="R3" s="268"/>
      <c r="S3" s="269" t="s">
        <v>72</v>
      </c>
      <c r="T3" s="269"/>
    </row>
    <row r="4" spans="2:20" ht="19.5" customHeight="1" thickTop="1">
      <c r="B4" s="129" t="s">
        <v>3</v>
      </c>
      <c r="C4" s="130"/>
      <c r="D4" s="270" t="s">
        <v>64</v>
      </c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1" t="s">
        <v>14</v>
      </c>
      <c r="R4" s="271"/>
      <c r="S4" s="272" t="s">
        <v>73</v>
      </c>
      <c r="T4" s="272"/>
    </row>
    <row r="5" spans="2:20" ht="19.5" customHeight="1">
      <c r="B5" s="129" t="s">
        <v>4</v>
      </c>
      <c r="C5" s="131"/>
      <c r="D5" s="260" t="s">
        <v>50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1" t="s">
        <v>2</v>
      </c>
      <c r="R5" s="261"/>
      <c r="S5" s="262" t="s">
        <v>81</v>
      </c>
      <c r="T5" s="262"/>
    </row>
    <row r="6" spans="2:20" ht="19.5" customHeight="1" thickBot="1">
      <c r="B6" s="132" t="s">
        <v>5</v>
      </c>
      <c r="C6" s="133"/>
      <c r="D6" s="263" t="s">
        <v>58</v>
      </c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134"/>
      <c r="R6" s="135"/>
      <c r="S6" s="136" t="s">
        <v>28</v>
      </c>
      <c r="T6" s="137" t="s">
        <v>27</v>
      </c>
    </row>
    <row r="7" spans="2:20" ht="24.75" customHeight="1">
      <c r="B7" s="138"/>
      <c r="C7" s="139" t="str">
        <f>D4</f>
        <v>BA Plzeň B</v>
      </c>
      <c r="D7" s="139" t="str">
        <f>D5</f>
        <v>TJ Sokol Doubravka A</v>
      </c>
      <c r="E7" s="264" t="s">
        <v>6</v>
      </c>
      <c r="F7" s="264"/>
      <c r="G7" s="264"/>
      <c r="H7" s="264"/>
      <c r="I7" s="264"/>
      <c r="J7" s="264"/>
      <c r="K7" s="264"/>
      <c r="L7" s="264"/>
      <c r="M7" s="264"/>
      <c r="N7" s="265" t="s">
        <v>15</v>
      </c>
      <c r="O7" s="265"/>
      <c r="P7" s="265" t="s">
        <v>16</v>
      </c>
      <c r="Q7" s="265"/>
      <c r="R7" s="265" t="s">
        <v>17</v>
      </c>
      <c r="S7" s="265"/>
      <c r="T7" s="140" t="s">
        <v>7</v>
      </c>
    </row>
    <row r="8" spans="2:20" ht="9.75" customHeight="1" thickBot="1">
      <c r="B8" s="141"/>
      <c r="C8" s="142"/>
      <c r="D8" s="143"/>
      <c r="E8" s="258">
        <v>1</v>
      </c>
      <c r="F8" s="258"/>
      <c r="G8" s="258"/>
      <c r="H8" s="258">
        <v>2</v>
      </c>
      <c r="I8" s="258"/>
      <c r="J8" s="258"/>
      <c r="K8" s="258">
        <v>3</v>
      </c>
      <c r="L8" s="258"/>
      <c r="M8" s="258"/>
      <c r="N8" s="144"/>
      <c r="O8" s="145"/>
      <c r="P8" s="144"/>
      <c r="Q8" s="145"/>
      <c r="R8" s="144"/>
      <c r="S8" s="145"/>
      <c r="T8" s="146"/>
    </row>
    <row r="9" spans="2:20" ht="30" customHeight="1" thickTop="1">
      <c r="B9" s="147" t="s">
        <v>26</v>
      </c>
      <c r="C9" s="148" t="s">
        <v>91</v>
      </c>
      <c r="D9" s="149" t="s">
        <v>96</v>
      </c>
      <c r="E9" s="150">
        <v>21</v>
      </c>
      <c r="F9" s="151" t="s">
        <v>24</v>
      </c>
      <c r="G9" s="152">
        <v>15</v>
      </c>
      <c r="H9" s="150">
        <v>21</v>
      </c>
      <c r="I9" s="151" t="s">
        <v>24</v>
      </c>
      <c r="J9" s="152">
        <v>19</v>
      </c>
      <c r="K9" s="150"/>
      <c r="L9" s="151" t="s">
        <v>24</v>
      </c>
      <c r="M9" s="152"/>
      <c r="N9" s="153">
        <f aca="true" t="shared" si="0" ref="N9:N17">E9+H9+K9</f>
        <v>42</v>
      </c>
      <c r="O9" s="154">
        <f aca="true" t="shared" si="1" ref="O9:O17">G9+J9+M9</f>
        <v>34</v>
      </c>
      <c r="P9" s="155">
        <f aca="true" t="shared" si="2" ref="P9:P17">IF(E9&gt;G9,1,0)+IF(H9&gt;J9,1,0)+IF(K9&gt;M9,1,0)</f>
        <v>2</v>
      </c>
      <c r="Q9" s="156">
        <f aca="true" t="shared" si="3" ref="Q9:Q17">IF(E9&lt;G9,1,0)+IF(H9&lt;J9,1,0)+IF(K9&lt;M9,1,0)</f>
        <v>0</v>
      </c>
      <c r="R9" s="157">
        <f>IF(P9=2,1,0)</f>
        <v>1</v>
      </c>
      <c r="S9" s="158">
        <f>IF(Q9=2,1,0)</f>
        <v>0</v>
      </c>
      <c r="T9" s="159" t="s">
        <v>74</v>
      </c>
    </row>
    <row r="10" spans="2:20" ht="30" customHeight="1">
      <c r="B10" s="147" t="s">
        <v>23</v>
      </c>
      <c r="C10" s="148" t="s">
        <v>92</v>
      </c>
      <c r="D10" s="148" t="s">
        <v>57</v>
      </c>
      <c r="E10" s="150">
        <v>21</v>
      </c>
      <c r="F10" s="156" t="s">
        <v>24</v>
      </c>
      <c r="G10" s="152">
        <v>0</v>
      </c>
      <c r="H10" s="150">
        <v>21</v>
      </c>
      <c r="I10" s="156" t="s">
        <v>24</v>
      </c>
      <c r="J10" s="152">
        <v>0</v>
      </c>
      <c r="K10" s="150"/>
      <c r="L10" s="156" t="s">
        <v>24</v>
      </c>
      <c r="M10" s="152"/>
      <c r="N10" s="153">
        <f t="shared" si="0"/>
        <v>42</v>
      </c>
      <c r="O10" s="154">
        <f t="shared" si="1"/>
        <v>0</v>
      </c>
      <c r="P10" s="155">
        <f t="shared" si="2"/>
        <v>2</v>
      </c>
      <c r="Q10" s="156">
        <f t="shared" si="3"/>
        <v>0</v>
      </c>
      <c r="R10" s="160">
        <f aca="true" t="shared" si="4" ref="R10:S17">IF(P10=2,1,0)</f>
        <v>1</v>
      </c>
      <c r="S10" s="158">
        <f t="shared" si="4"/>
        <v>0</v>
      </c>
      <c r="T10" s="159"/>
    </row>
    <row r="11" spans="2:20" ht="30" customHeight="1">
      <c r="B11" s="147" t="s">
        <v>22</v>
      </c>
      <c r="C11" s="148" t="s">
        <v>93</v>
      </c>
      <c r="D11" s="148" t="s">
        <v>90</v>
      </c>
      <c r="E11" s="150">
        <v>21</v>
      </c>
      <c r="F11" s="156" t="s">
        <v>24</v>
      </c>
      <c r="G11" s="152">
        <v>17</v>
      </c>
      <c r="H11" s="150">
        <v>21</v>
      </c>
      <c r="I11" s="156" t="s">
        <v>24</v>
      </c>
      <c r="J11" s="152">
        <v>19</v>
      </c>
      <c r="K11" s="150"/>
      <c r="L11" s="156" t="s">
        <v>24</v>
      </c>
      <c r="M11" s="152"/>
      <c r="N11" s="153">
        <f t="shared" si="0"/>
        <v>42</v>
      </c>
      <c r="O11" s="154">
        <f t="shared" si="1"/>
        <v>36</v>
      </c>
      <c r="P11" s="155">
        <f t="shared" si="2"/>
        <v>2</v>
      </c>
      <c r="Q11" s="156">
        <f t="shared" si="3"/>
        <v>0</v>
      </c>
      <c r="R11" s="160">
        <f t="shared" si="4"/>
        <v>1</v>
      </c>
      <c r="S11" s="158">
        <f t="shared" si="4"/>
        <v>0</v>
      </c>
      <c r="T11" s="159" t="s">
        <v>75</v>
      </c>
    </row>
    <row r="12" spans="2:20" ht="30" customHeight="1">
      <c r="B12" s="147" t="s">
        <v>21</v>
      </c>
      <c r="C12" s="148" t="s">
        <v>94</v>
      </c>
      <c r="D12" s="148" t="s">
        <v>95</v>
      </c>
      <c r="E12" s="150">
        <v>21</v>
      </c>
      <c r="F12" s="156" t="s">
        <v>24</v>
      </c>
      <c r="G12" s="152">
        <v>14</v>
      </c>
      <c r="H12" s="150">
        <v>21</v>
      </c>
      <c r="I12" s="156" t="s">
        <v>24</v>
      </c>
      <c r="J12" s="152">
        <v>10</v>
      </c>
      <c r="K12" s="150"/>
      <c r="L12" s="156" t="s">
        <v>24</v>
      </c>
      <c r="M12" s="152"/>
      <c r="N12" s="153">
        <f t="shared" si="0"/>
        <v>42</v>
      </c>
      <c r="O12" s="154">
        <f t="shared" si="1"/>
        <v>24</v>
      </c>
      <c r="P12" s="155">
        <f t="shared" si="2"/>
        <v>2</v>
      </c>
      <c r="Q12" s="156">
        <f t="shared" si="3"/>
        <v>0</v>
      </c>
      <c r="R12" s="160">
        <f t="shared" si="4"/>
        <v>1</v>
      </c>
      <c r="S12" s="158">
        <f t="shared" si="4"/>
        <v>0</v>
      </c>
      <c r="T12" s="159" t="s">
        <v>59</v>
      </c>
    </row>
    <row r="13" spans="2:20" ht="30" customHeight="1">
      <c r="B13" s="147" t="s">
        <v>20</v>
      </c>
      <c r="C13" s="148" t="s">
        <v>82</v>
      </c>
      <c r="D13" s="148" t="s">
        <v>89</v>
      </c>
      <c r="E13" s="150">
        <v>21</v>
      </c>
      <c r="F13" s="156" t="s">
        <v>24</v>
      </c>
      <c r="G13" s="152">
        <v>23</v>
      </c>
      <c r="H13" s="150">
        <v>21</v>
      </c>
      <c r="I13" s="156" t="s">
        <v>24</v>
      </c>
      <c r="J13" s="152">
        <v>17</v>
      </c>
      <c r="K13" s="150">
        <v>22</v>
      </c>
      <c r="L13" s="156" t="s">
        <v>24</v>
      </c>
      <c r="M13" s="152">
        <v>20</v>
      </c>
      <c r="N13" s="153">
        <f t="shared" si="0"/>
        <v>64</v>
      </c>
      <c r="O13" s="154">
        <f t="shared" si="1"/>
        <v>60</v>
      </c>
      <c r="P13" s="155">
        <f t="shared" si="2"/>
        <v>2</v>
      </c>
      <c r="Q13" s="156">
        <f t="shared" si="3"/>
        <v>1</v>
      </c>
      <c r="R13" s="160">
        <f t="shared" si="4"/>
        <v>1</v>
      </c>
      <c r="S13" s="158">
        <f t="shared" si="4"/>
        <v>0</v>
      </c>
      <c r="T13" s="159" t="s">
        <v>76</v>
      </c>
    </row>
    <row r="14" spans="2:20" ht="30" customHeight="1">
      <c r="B14" s="147" t="s">
        <v>19</v>
      </c>
      <c r="C14" s="148" t="s">
        <v>83</v>
      </c>
      <c r="D14" s="148" t="s">
        <v>88</v>
      </c>
      <c r="E14" s="150">
        <v>21</v>
      </c>
      <c r="F14" s="156" t="s">
        <v>24</v>
      </c>
      <c r="G14" s="152">
        <v>14</v>
      </c>
      <c r="H14" s="150">
        <v>21</v>
      </c>
      <c r="I14" s="156" t="s">
        <v>24</v>
      </c>
      <c r="J14" s="152">
        <v>12</v>
      </c>
      <c r="K14" s="150"/>
      <c r="L14" s="156" t="s">
        <v>24</v>
      </c>
      <c r="M14" s="152"/>
      <c r="N14" s="153">
        <f t="shared" si="0"/>
        <v>42</v>
      </c>
      <c r="O14" s="154">
        <f t="shared" si="1"/>
        <v>26</v>
      </c>
      <c r="P14" s="155">
        <f t="shared" si="2"/>
        <v>2</v>
      </c>
      <c r="Q14" s="156">
        <f t="shared" si="3"/>
        <v>0</v>
      </c>
      <c r="R14" s="160">
        <f t="shared" si="4"/>
        <v>1</v>
      </c>
      <c r="S14" s="158">
        <f t="shared" si="4"/>
        <v>0</v>
      </c>
      <c r="T14" s="159" t="s">
        <v>79</v>
      </c>
    </row>
    <row r="15" spans="2:20" ht="30" customHeight="1">
      <c r="B15" s="147" t="s">
        <v>25</v>
      </c>
      <c r="C15" s="148" t="s">
        <v>84</v>
      </c>
      <c r="D15" s="148" t="s">
        <v>87</v>
      </c>
      <c r="E15" s="150">
        <v>21</v>
      </c>
      <c r="F15" s="156" t="s">
        <v>24</v>
      </c>
      <c r="G15" s="152">
        <v>15</v>
      </c>
      <c r="H15" s="150">
        <v>21</v>
      </c>
      <c r="I15" s="156" t="s">
        <v>24</v>
      </c>
      <c r="J15" s="152">
        <v>11</v>
      </c>
      <c r="K15" s="150"/>
      <c r="L15" s="156" t="s">
        <v>24</v>
      </c>
      <c r="M15" s="152"/>
      <c r="N15" s="153">
        <f>E15+H15+K15</f>
        <v>42</v>
      </c>
      <c r="O15" s="154">
        <f>G15+J15+M15</f>
        <v>26</v>
      </c>
      <c r="P15" s="155">
        <f>IF(E15&gt;G15,1,0)+IF(H15&gt;J15,1,0)+IF(K15&gt;M15,1,0)</f>
        <v>2</v>
      </c>
      <c r="Q15" s="156">
        <f>IF(E15&lt;G15,1,0)+IF(H15&lt;J15,1,0)+IF(K15&lt;M15,1,0)</f>
        <v>0</v>
      </c>
      <c r="R15" s="160">
        <f>IF(P15=2,1,0)</f>
        <v>1</v>
      </c>
      <c r="S15" s="158">
        <f>IF(Q15=2,1,0)</f>
        <v>0</v>
      </c>
      <c r="T15" s="159" t="s">
        <v>78</v>
      </c>
    </row>
    <row r="16" spans="2:20" ht="30" customHeight="1">
      <c r="B16" s="147" t="s">
        <v>18</v>
      </c>
      <c r="C16" s="148" t="s">
        <v>85</v>
      </c>
      <c r="D16" s="148" t="s">
        <v>86</v>
      </c>
      <c r="E16" s="150">
        <v>21</v>
      </c>
      <c r="F16" s="156" t="s">
        <v>24</v>
      </c>
      <c r="G16" s="152">
        <v>10</v>
      </c>
      <c r="H16" s="150">
        <v>21</v>
      </c>
      <c r="I16" s="156" t="s">
        <v>24</v>
      </c>
      <c r="J16" s="152">
        <v>17</v>
      </c>
      <c r="K16" s="150"/>
      <c r="L16" s="156" t="s">
        <v>24</v>
      </c>
      <c r="M16" s="152"/>
      <c r="N16" s="153">
        <f>E16+H16+K16</f>
        <v>42</v>
      </c>
      <c r="O16" s="154">
        <f>G16+J16+M16</f>
        <v>27</v>
      </c>
      <c r="P16" s="155">
        <f>IF(E16&gt;G16,1,0)+IF(H16&gt;J16,1,0)+IF(K16&gt;M16,1,0)</f>
        <v>2</v>
      </c>
      <c r="Q16" s="156">
        <f>IF(E16&lt;G16,1,0)+IF(H16&lt;J16,1,0)+IF(K16&lt;M16,1,0)</f>
        <v>0</v>
      </c>
      <c r="R16" s="160">
        <f>IF(P16=2,1,0)</f>
        <v>1</v>
      </c>
      <c r="S16" s="158">
        <f>IF(Q16=2,1,0)</f>
        <v>0</v>
      </c>
      <c r="T16" s="159" t="s">
        <v>77</v>
      </c>
    </row>
    <row r="17" spans="2:20" ht="30" customHeight="1" thickBot="1">
      <c r="B17" s="161"/>
      <c r="C17" s="162"/>
      <c r="D17" s="162"/>
      <c r="E17" s="163"/>
      <c r="F17" s="164" t="s">
        <v>24</v>
      </c>
      <c r="G17" s="165"/>
      <c r="H17" s="163"/>
      <c r="I17" s="164" t="s">
        <v>24</v>
      </c>
      <c r="J17" s="165"/>
      <c r="K17" s="163"/>
      <c r="L17" s="164" t="s">
        <v>24</v>
      </c>
      <c r="M17" s="165"/>
      <c r="N17" s="166">
        <f t="shared" si="0"/>
        <v>0</v>
      </c>
      <c r="O17" s="167">
        <f t="shared" si="1"/>
        <v>0</v>
      </c>
      <c r="P17" s="168">
        <f t="shared" si="2"/>
        <v>0</v>
      </c>
      <c r="Q17" s="164">
        <f t="shared" si="3"/>
        <v>0</v>
      </c>
      <c r="R17" s="169">
        <f t="shared" si="4"/>
        <v>0</v>
      </c>
      <c r="S17" s="170">
        <f t="shared" si="4"/>
        <v>0</v>
      </c>
      <c r="T17" s="171"/>
    </row>
    <row r="18" spans="2:20" ht="34.5" customHeight="1" thickBot="1">
      <c r="B18" s="172" t="s">
        <v>8</v>
      </c>
      <c r="C18" s="259" t="str">
        <f>IF(R18&gt;S18,D4,IF(S18&gt;R18,D5,"remíza"))</f>
        <v>BA Plzeň B</v>
      </c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173">
        <f aca="true" t="shared" si="5" ref="N18:S18">SUM(N9:N17)</f>
        <v>358</v>
      </c>
      <c r="O18" s="174">
        <f t="shared" si="5"/>
        <v>233</v>
      </c>
      <c r="P18" s="173">
        <f t="shared" si="5"/>
        <v>16</v>
      </c>
      <c r="Q18" s="175">
        <f t="shared" si="5"/>
        <v>1</v>
      </c>
      <c r="R18" s="173">
        <f t="shared" si="5"/>
        <v>8</v>
      </c>
      <c r="S18" s="174">
        <f t="shared" si="5"/>
        <v>0</v>
      </c>
      <c r="T18" s="176"/>
    </row>
    <row r="19" spans="2:20" ht="15">
      <c r="B19" s="177"/>
      <c r="C19" s="178"/>
      <c r="D19" s="17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79" t="s">
        <v>9</v>
      </c>
    </row>
    <row r="20" spans="2:20" ht="12.75">
      <c r="B20" s="55" t="s">
        <v>10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</row>
    <row r="21" spans="2:20" ht="12.75"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</row>
    <row r="22" spans="2:20" ht="19.5" customHeight="1">
      <c r="B22" s="30" t="s">
        <v>11</v>
      </c>
      <c r="C22" s="180" t="s">
        <v>80</v>
      </c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2:20" ht="19.5" customHeight="1">
      <c r="B23" s="3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</row>
    <row r="24" spans="2:20" ht="12.75"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</row>
    <row r="25" spans="2:21" ht="12.75">
      <c r="B25" s="32" t="s">
        <v>12</v>
      </c>
      <c r="C25" s="178"/>
      <c r="D25" s="182"/>
      <c r="E25" s="32" t="s">
        <v>13</v>
      </c>
      <c r="F25" s="32"/>
      <c r="G25" s="3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3"/>
    </row>
    <row r="26" spans="2:21" ht="12.75">
      <c r="B26" s="184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</row>
    <row r="27" spans="2:21" ht="12.75">
      <c r="B27" s="184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</row>
    <row r="28" spans="2:21" ht="12.75">
      <c r="B28" s="184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</row>
    <row r="29" spans="2:21" ht="12.75">
      <c r="B29" s="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</row>
    <row r="30" spans="2:21" ht="12.75">
      <c r="B30" s="184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</row>
  </sheetData>
  <sheetProtection password="CC26" sheet="1" objects="1" scenarios="1"/>
  <mergeCells count="19">
    <mergeCell ref="E8:G8"/>
    <mergeCell ref="H8:J8"/>
    <mergeCell ref="K8:M8"/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43" t="s">
        <v>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</row>
    <row r="3" spans="2:20" ht="19.5" customHeight="1" thickBot="1">
      <c r="B3" s="5" t="s">
        <v>1</v>
      </c>
      <c r="C3" s="43"/>
      <c r="D3" s="244" t="s">
        <v>48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47" t="s">
        <v>49</v>
      </c>
      <c r="R3" s="248"/>
      <c r="S3" s="244" t="s">
        <v>72</v>
      </c>
      <c r="T3" s="249"/>
    </row>
    <row r="4" spans="2:20" ht="19.5" customHeight="1" thickTop="1">
      <c r="B4" s="6" t="s">
        <v>3</v>
      </c>
      <c r="C4" s="7"/>
      <c r="D4" s="250" t="s">
        <v>65</v>
      </c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2"/>
      <c r="Q4" s="253" t="s">
        <v>14</v>
      </c>
      <c r="R4" s="254"/>
      <c r="S4" s="255" t="s">
        <v>97</v>
      </c>
      <c r="T4" s="256"/>
    </row>
    <row r="5" spans="2:20" ht="19.5" customHeight="1">
      <c r="B5" s="6" t="s">
        <v>4</v>
      </c>
      <c r="C5" s="44"/>
      <c r="D5" s="228" t="s">
        <v>66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30"/>
      <c r="Q5" s="231" t="s">
        <v>2</v>
      </c>
      <c r="R5" s="232"/>
      <c r="S5" s="233" t="s">
        <v>47</v>
      </c>
      <c r="T5" s="234"/>
    </row>
    <row r="6" spans="2:20" ht="19.5" customHeight="1" thickBot="1">
      <c r="B6" s="8" t="s">
        <v>5</v>
      </c>
      <c r="C6" s="9"/>
      <c r="D6" s="235" t="s">
        <v>123</v>
      </c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/>
      <c r="Q6" s="45"/>
      <c r="R6" s="46"/>
      <c r="S6" s="84" t="s">
        <v>28</v>
      </c>
      <c r="T6" s="38" t="s">
        <v>27</v>
      </c>
    </row>
    <row r="7" spans="2:20" ht="24.75" customHeight="1">
      <c r="B7" s="10"/>
      <c r="C7" s="11" t="str">
        <f>D4</f>
        <v>USK Plzeň</v>
      </c>
      <c r="D7" s="11" t="str">
        <f>D5</f>
        <v>TJ Jiskra Nejdek</v>
      </c>
      <c r="E7" s="238" t="s">
        <v>6</v>
      </c>
      <c r="F7" s="239"/>
      <c r="G7" s="239"/>
      <c r="H7" s="239"/>
      <c r="I7" s="239"/>
      <c r="J7" s="239"/>
      <c r="K7" s="239"/>
      <c r="L7" s="239"/>
      <c r="M7" s="240"/>
      <c r="N7" s="241" t="s">
        <v>15</v>
      </c>
      <c r="O7" s="242"/>
      <c r="P7" s="241" t="s">
        <v>16</v>
      </c>
      <c r="Q7" s="242"/>
      <c r="R7" s="241" t="s">
        <v>17</v>
      </c>
      <c r="S7" s="242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113</v>
      </c>
      <c r="D9" s="51" t="s">
        <v>126</v>
      </c>
      <c r="E9" s="39">
        <v>15</v>
      </c>
      <c r="F9" s="20" t="s">
        <v>24</v>
      </c>
      <c r="G9" s="40">
        <v>21</v>
      </c>
      <c r="H9" s="39">
        <v>15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30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114</v>
      </c>
      <c r="D10" s="50" t="s">
        <v>115</v>
      </c>
      <c r="E10" s="39">
        <v>21</v>
      </c>
      <c r="F10" s="19" t="s">
        <v>24</v>
      </c>
      <c r="G10" s="40">
        <v>18</v>
      </c>
      <c r="H10" s="39">
        <v>18</v>
      </c>
      <c r="I10" s="19" t="s">
        <v>24</v>
      </c>
      <c r="J10" s="40">
        <v>21</v>
      </c>
      <c r="K10" s="39">
        <v>15</v>
      </c>
      <c r="L10" s="19" t="s">
        <v>24</v>
      </c>
      <c r="M10" s="40">
        <v>21</v>
      </c>
      <c r="N10" s="22">
        <f t="shared" si="0"/>
        <v>54</v>
      </c>
      <c r="O10" s="23">
        <f t="shared" si="1"/>
        <v>60</v>
      </c>
      <c r="P10" s="24">
        <f t="shared" si="2"/>
        <v>1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116</v>
      </c>
      <c r="D11" s="50" t="s">
        <v>117</v>
      </c>
      <c r="E11" s="39">
        <v>17</v>
      </c>
      <c r="F11" s="19" t="s">
        <v>24</v>
      </c>
      <c r="G11" s="40">
        <v>21</v>
      </c>
      <c r="H11" s="39">
        <v>13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30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118</v>
      </c>
      <c r="D12" s="50" t="s">
        <v>119</v>
      </c>
      <c r="E12" s="39">
        <v>20</v>
      </c>
      <c r="F12" s="19" t="s">
        <v>24</v>
      </c>
      <c r="G12" s="40">
        <v>22</v>
      </c>
      <c r="H12" s="39">
        <v>21</v>
      </c>
      <c r="I12" s="19" t="s">
        <v>24</v>
      </c>
      <c r="J12" s="40">
        <v>8</v>
      </c>
      <c r="K12" s="39">
        <v>21</v>
      </c>
      <c r="L12" s="19" t="s">
        <v>24</v>
      </c>
      <c r="M12" s="40">
        <v>11</v>
      </c>
      <c r="N12" s="22">
        <f t="shared" si="0"/>
        <v>62</v>
      </c>
      <c r="O12" s="23">
        <f t="shared" si="1"/>
        <v>41</v>
      </c>
      <c r="P12" s="24">
        <f t="shared" si="2"/>
        <v>2</v>
      </c>
      <c r="Q12" s="19">
        <f t="shared" si="3"/>
        <v>1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45</v>
      </c>
      <c r="D13" s="50" t="s">
        <v>120</v>
      </c>
      <c r="E13" s="39">
        <v>21</v>
      </c>
      <c r="F13" s="19" t="s">
        <v>24</v>
      </c>
      <c r="G13" s="40">
        <v>19</v>
      </c>
      <c r="H13" s="39">
        <v>21</v>
      </c>
      <c r="I13" s="19" t="s">
        <v>24</v>
      </c>
      <c r="J13" s="40">
        <v>10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29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121</v>
      </c>
      <c r="D14" s="50" t="s">
        <v>109</v>
      </c>
      <c r="E14" s="39">
        <v>17</v>
      </c>
      <c r="F14" s="19" t="s">
        <v>24</v>
      </c>
      <c r="G14" s="40">
        <v>21</v>
      </c>
      <c r="H14" s="39">
        <v>17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34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122</v>
      </c>
      <c r="D15" s="50" t="s">
        <v>110</v>
      </c>
      <c r="E15" s="39">
        <v>9</v>
      </c>
      <c r="F15" s="19" t="s">
        <v>24</v>
      </c>
      <c r="G15" s="40">
        <v>21</v>
      </c>
      <c r="H15" s="39">
        <v>10</v>
      </c>
      <c r="I15" s="19" t="s">
        <v>24</v>
      </c>
      <c r="J15" s="40">
        <v>21</v>
      </c>
      <c r="K15" s="39"/>
      <c r="L15" s="19" t="s">
        <v>24</v>
      </c>
      <c r="M15" s="40"/>
      <c r="N15" s="22">
        <f>E15+H15+K15</f>
        <v>19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46</v>
      </c>
      <c r="D16" s="50" t="s">
        <v>111</v>
      </c>
      <c r="E16" s="39">
        <v>18</v>
      </c>
      <c r="F16" s="19" t="s">
        <v>24</v>
      </c>
      <c r="G16" s="40">
        <v>21</v>
      </c>
      <c r="H16" s="39">
        <v>21</v>
      </c>
      <c r="I16" s="19" t="s">
        <v>24</v>
      </c>
      <c r="J16" s="40">
        <v>18</v>
      </c>
      <c r="K16" s="39">
        <v>21</v>
      </c>
      <c r="L16" s="19" t="s">
        <v>24</v>
      </c>
      <c r="M16" s="40">
        <v>12</v>
      </c>
      <c r="N16" s="22">
        <f>E16+H16+K16</f>
        <v>60</v>
      </c>
      <c r="O16" s="23">
        <f>G16+J16+M16</f>
        <v>51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5"/>
      <c r="C17" s="86"/>
      <c r="D17" s="86"/>
      <c r="E17" s="87"/>
      <c r="F17" s="88" t="s">
        <v>24</v>
      </c>
      <c r="G17" s="89"/>
      <c r="H17" s="87"/>
      <c r="I17" s="88" t="s">
        <v>24</v>
      </c>
      <c r="J17" s="89"/>
      <c r="K17" s="87"/>
      <c r="L17" s="88" t="s">
        <v>24</v>
      </c>
      <c r="M17" s="89"/>
      <c r="N17" s="90">
        <f t="shared" si="0"/>
        <v>0</v>
      </c>
      <c r="O17" s="91">
        <f t="shared" si="1"/>
        <v>0</v>
      </c>
      <c r="P17" s="92">
        <f t="shared" si="2"/>
        <v>0</v>
      </c>
      <c r="Q17" s="88">
        <f t="shared" si="3"/>
        <v>0</v>
      </c>
      <c r="R17" s="93">
        <f t="shared" si="4"/>
        <v>0</v>
      </c>
      <c r="S17" s="94">
        <f t="shared" si="4"/>
        <v>0</v>
      </c>
      <c r="T17" s="95"/>
    </row>
    <row r="18" spans="2:20" ht="34.5" customHeight="1" thickBot="1">
      <c r="B18" s="53" t="s">
        <v>8</v>
      </c>
      <c r="C18" s="226" t="str">
        <f>IF(R18&gt;S18,D4,IF(S18&gt;R18,D5,"remíza"))</f>
        <v>TJ Jiskra Nejdek</v>
      </c>
      <c r="D18" s="226"/>
      <c r="E18" s="226"/>
      <c r="F18" s="226"/>
      <c r="G18" s="226"/>
      <c r="H18" s="226"/>
      <c r="I18" s="226"/>
      <c r="J18" s="226"/>
      <c r="K18" s="226"/>
      <c r="L18" s="226"/>
      <c r="M18" s="227"/>
      <c r="N18" s="25">
        <f aca="true" t="shared" si="5" ref="N18:S18">SUM(N9:N17)</f>
        <v>331</v>
      </c>
      <c r="O18" s="26">
        <f t="shared" si="5"/>
        <v>349</v>
      </c>
      <c r="P18" s="25">
        <f t="shared" si="5"/>
        <v>7</v>
      </c>
      <c r="Q18" s="27">
        <f t="shared" si="5"/>
        <v>12</v>
      </c>
      <c r="R18" s="25">
        <f t="shared" si="5"/>
        <v>3</v>
      </c>
      <c r="S18" s="26">
        <f t="shared" si="5"/>
        <v>5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spans="1:23" ht="8.25" customHeight="1">
      <c r="A1" s="288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</row>
    <row r="2" spans="1:23" ht="27" thickBot="1">
      <c r="A2" s="288"/>
      <c r="B2" s="243" t="s">
        <v>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88"/>
      <c r="V2" s="288"/>
      <c r="W2" s="288"/>
    </row>
    <row r="3" spans="1:23" ht="19.5" customHeight="1" thickBot="1">
      <c r="A3" s="288"/>
      <c r="B3" s="5" t="s">
        <v>1</v>
      </c>
      <c r="C3" s="43"/>
      <c r="D3" s="289" t="s">
        <v>265</v>
      </c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1"/>
      <c r="U3" s="288"/>
      <c r="V3" s="288"/>
      <c r="W3" s="288"/>
    </row>
    <row r="4" spans="1:23" ht="19.5" customHeight="1" thickTop="1">
      <c r="A4" s="288"/>
      <c r="B4" s="6" t="s">
        <v>3</v>
      </c>
      <c r="C4" s="7"/>
      <c r="D4" s="292" t="s">
        <v>64</v>
      </c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4"/>
      <c r="Q4" s="253" t="s">
        <v>14</v>
      </c>
      <c r="R4" s="254"/>
      <c r="S4" s="295"/>
      <c r="T4" s="296">
        <v>43540</v>
      </c>
      <c r="U4" s="288"/>
      <c r="V4" s="288"/>
      <c r="W4" s="288"/>
    </row>
    <row r="5" spans="1:23" ht="19.5" customHeight="1">
      <c r="A5" s="288"/>
      <c r="B5" s="6" t="s">
        <v>4</v>
      </c>
      <c r="C5" s="44"/>
      <c r="D5" s="297" t="s">
        <v>66</v>
      </c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9"/>
      <c r="Q5" s="231" t="s">
        <v>2</v>
      </c>
      <c r="R5" s="232"/>
      <c r="S5" s="300"/>
      <c r="T5" s="301" t="s">
        <v>143</v>
      </c>
      <c r="U5" s="288"/>
      <c r="V5" s="288"/>
      <c r="W5" s="288"/>
    </row>
    <row r="6" spans="1:23" ht="19.5" customHeight="1" thickBot="1">
      <c r="A6" s="288"/>
      <c r="B6" s="8" t="s">
        <v>5</v>
      </c>
      <c r="C6" s="9"/>
      <c r="D6" s="302" t="s">
        <v>266</v>
      </c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4"/>
      <c r="Q6" s="305" t="s">
        <v>267</v>
      </c>
      <c r="R6" s="306"/>
      <c r="S6" s="307"/>
      <c r="T6" s="38" t="s">
        <v>268</v>
      </c>
      <c r="U6" s="288"/>
      <c r="V6" s="288"/>
      <c r="W6" s="288"/>
    </row>
    <row r="7" spans="1:23" ht="24.75" customHeight="1">
      <c r="A7" s="288"/>
      <c r="B7" s="10"/>
      <c r="C7" s="11" t="str">
        <f>D4</f>
        <v>BA Plzeň B</v>
      </c>
      <c r="D7" s="11" t="str">
        <f>D5</f>
        <v>TJ Jiskra Nejdek</v>
      </c>
      <c r="E7" s="238" t="s">
        <v>6</v>
      </c>
      <c r="F7" s="239"/>
      <c r="G7" s="239"/>
      <c r="H7" s="239"/>
      <c r="I7" s="239"/>
      <c r="J7" s="239"/>
      <c r="K7" s="239"/>
      <c r="L7" s="239"/>
      <c r="M7" s="240"/>
      <c r="N7" s="241" t="s">
        <v>15</v>
      </c>
      <c r="O7" s="308"/>
      <c r="P7" s="241" t="s">
        <v>16</v>
      </c>
      <c r="Q7" s="308"/>
      <c r="R7" s="241" t="s">
        <v>17</v>
      </c>
      <c r="S7" s="308"/>
      <c r="T7" s="36" t="s">
        <v>7</v>
      </c>
      <c r="U7" s="288"/>
      <c r="V7" s="288"/>
      <c r="W7" s="288"/>
    </row>
    <row r="8" spans="1:23" ht="9.75" customHeight="1" thickBot="1">
      <c r="A8" s="288"/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  <c r="U8" s="288"/>
      <c r="V8" s="288"/>
      <c r="W8" s="288"/>
    </row>
    <row r="9" spans="1:23" ht="30" customHeight="1" thickTop="1">
      <c r="A9" s="288"/>
      <c r="B9" s="18" t="s">
        <v>26</v>
      </c>
      <c r="C9" s="309" t="s">
        <v>269</v>
      </c>
      <c r="D9" s="309" t="s">
        <v>270</v>
      </c>
      <c r="E9" s="19">
        <v>21</v>
      </c>
      <c r="F9" s="20" t="s">
        <v>24</v>
      </c>
      <c r="G9" s="21">
        <v>17</v>
      </c>
      <c r="H9" s="19">
        <v>21</v>
      </c>
      <c r="I9" s="20" t="s">
        <v>24</v>
      </c>
      <c r="J9" s="21">
        <v>16</v>
      </c>
      <c r="K9" s="19"/>
      <c r="L9" s="20" t="s">
        <v>24</v>
      </c>
      <c r="M9" s="21"/>
      <c r="N9" s="22">
        <f aca="true" t="shared" si="0" ref="N9:N15">E9+H9+K9</f>
        <v>42</v>
      </c>
      <c r="O9" s="23">
        <f aca="true" t="shared" si="1" ref="O9:O15">G9+J9+M9</f>
        <v>33</v>
      </c>
      <c r="P9" s="24">
        <f aca="true" t="shared" si="2" ref="P9:P15">IF(E9&gt;G9,1,0)+IF(H9&gt;J9,1,0)+IF(K9&gt;M9,1,0)</f>
        <v>2</v>
      </c>
      <c r="Q9" s="19">
        <f aca="true" t="shared" si="3" ref="Q9:Q15">IF(E9&lt;G9,1,0)+IF(H9&lt;J9,1,0)+IF(K9&lt;M9,1,0)</f>
        <v>0</v>
      </c>
      <c r="R9" s="34">
        <f>IF(P9=2,1,0)</f>
        <v>1</v>
      </c>
      <c r="S9" s="21">
        <f>IF(Q9=2,1,0)</f>
        <v>0</v>
      </c>
      <c r="T9" s="310"/>
      <c r="U9" s="288"/>
      <c r="V9" s="288"/>
      <c r="W9" s="288"/>
    </row>
    <row r="10" spans="1:23" ht="30" customHeight="1">
      <c r="A10" s="288"/>
      <c r="B10" s="18" t="s">
        <v>18</v>
      </c>
      <c r="C10" s="309" t="s">
        <v>85</v>
      </c>
      <c r="D10" s="309" t="s">
        <v>221</v>
      </c>
      <c r="E10" s="19">
        <v>21</v>
      </c>
      <c r="F10" s="19" t="s">
        <v>24</v>
      </c>
      <c r="G10" s="21">
        <v>12</v>
      </c>
      <c r="H10" s="19">
        <v>21</v>
      </c>
      <c r="I10" s="19" t="s">
        <v>24</v>
      </c>
      <c r="J10" s="21">
        <v>11</v>
      </c>
      <c r="K10" s="19"/>
      <c r="L10" s="19" t="s">
        <v>24</v>
      </c>
      <c r="M10" s="21"/>
      <c r="N10" s="22">
        <f t="shared" si="0"/>
        <v>42</v>
      </c>
      <c r="O10" s="23">
        <f t="shared" si="1"/>
        <v>23</v>
      </c>
      <c r="P10" s="24">
        <f t="shared" si="2"/>
        <v>2</v>
      </c>
      <c r="Q10" s="19">
        <f t="shared" si="3"/>
        <v>0</v>
      </c>
      <c r="R10" s="35">
        <f aca="true" t="shared" si="4" ref="R10:S15">IF(P10=2,1,0)</f>
        <v>1</v>
      </c>
      <c r="S10" s="21">
        <f t="shared" si="4"/>
        <v>0</v>
      </c>
      <c r="T10" s="310"/>
      <c r="U10" s="288"/>
      <c r="V10" s="288"/>
      <c r="W10" s="288"/>
    </row>
    <row r="11" spans="1:23" ht="30" customHeight="1">
      <c r="A11" s="288"/>
      <c r="B11" s="18" t="s">
        <v>25</v>
      </c>
      <c r="C11" s="309" t="s">
        <v>271</v>
      </c>
      <c r="D11" s="309" t="s">
        <v>272</v>
      </c>
      <c r="E11" s="19">
        <v>12</v>
      </c>
      <c r="F11" s="19" t="s">
        <v>24</v>
      </c>
      <c r="G11" s="21">
        <v>21</v>
      </c>
      <c r="H11" s="19">
        <v>21</v>
      </c>
      <c r="I11" s="19" t="s">
        <v>24</v>
      </c>
      <c r="J11" s="21">
        <v>11</v>
      </c>
      <c r="K11" s="19">
        <v>21</v>
      </c>
      <c r="L11" s="19" t="s">
        <v>24</v>
      </c>
      <c r="M11" s="21">
        <v>17</v>
      </c>
      <c r="N11" s="22">
        <f t="shared" si="0"/>
        <v>54</v>
      </c>
      <c r="O11" s="23">
        <f t="shared" si="1"/>
        <v>49</v>
      </c>
      <c r="P11" s="24">
        <f t="shared" si="2"/>
        <v>2</v>
      </c>
      <c r="Q11" s="19">
        <f t="shared" si="3"/>
        <v>1</v>
      </c>
      <c r="R11" s="35">
        <f t="shared" si="4"/>
        <v>1</v>
      </c>
      <c r="S11" s="21">
        <f t="shared" si="4"/>
        <v>0</v>
      </c>
      <c r="T11" s="310"/>
      <c r="U11" s="288"/>
      <c r="V11" s="288"/>
      <c r="W11" s="288"/>
    </row>
    <row r="12" spans="1:23" ht="30" customHeight="1">
      <c r="A12" s="288"/>
      <c r="B12" s="18" t="s">
        <v>21</v>
      </c>
      <c r="C12" s="309" t="s">
        <v>94</v>
      </c>
      <c r="D12" s="309" t="s">
        <v>273</v>
      </c>
      <c r="E12" s="19">
        <v>21</v>
      </c>
      <c r="F12" s="19" t="s">
        <v>24</v>
      </c>
      <c r="G12" s="21">
        <v>16</v>
      </c>
      <c r="H12" s="19">
        <v>21</v>
      </c>
      <c r="I12" s="19" t="s">
        <v>24</v>
      </c>
      <c r="J12" s="21">
        <v>9</v>
      </c>
      <c r="K12" s="19"/>
      <c r="L12" s="19" t="s">
        <v>24</v>
      </c>
      <c r="M12" s="21"/>
      <c r="N12" s="22">
        <f t="shared" si="0"/>
        <v>42</v>
      </c>
      <c r="O12" s="23">
        <f t="shared" si="1"/>
        <v>25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310"/>
      <c r="U12" s="288"/>
      <c r="V12" s="288"/>
      <c r="W12" s="288"/>
    </row>
    <row r="13" spans="1:23" ht="30" customHeight="1">
      <c r="A13" s="288"/>
      <c r="B13" s="18" t="s">
        <v>19</v>
      </c>
      <c r="C13" s="309" t="s">
        <v>83</v>
      </c>
      <c r="D13" s="309" t="s">
        <v>217</v>
      </c>
      <c r="E13" s="19">
        <v>21</v>
      </c>
      <c r="F13" s="19" t="s">
        <v>24</v>
      </c>
      <c r="G13" s="21">
        <v>17</v>
      </c>
      <c r="H13" s="19">
        <v>21</v>
      </c>
      <c r="I13" s="19" t="s">
        <v>24</v>
      </c>
      <c r="J13" s="21">
        <v>23</v>
      </c>
      <c r="K13" s="19">
        <v>19</v>
      </c>
      <c r="L13" s="19" t="s">
        <v>24</v>
      </c>
      <c r="M13" s="21">
        <v>21</v>
      </c>
      <c r="N13" s="22">
        <f t="shared" si="0"/>
        <v>61</v>
      </c>
      <c r="O13" s="23">
        <f t="shared" si="1"/>
        <v>61</v>
      </c>
      <c r="P13" s="24">
        <f t="shared" si="2"/>
        <v>1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310"/>
      <c r="U13" s="288"/>
      <c r="V13" s="288"/>
      <c r="W13" s="288"/>
    </row>
    <row r="14" spans="1:23" ht="30" customHeight="1">
      <c r="A14" s="288"/>
      <c r="B14" s="18" t="s">
        <v>20</v>
      </c>
      <c r="C14" s="309" t="s">
        <v>82</v>
      </c>
      <c r="D14" s="309" t="s">
        <v>215</v>
      </c>
      <c r="E14" s="19">
        <v>17</v>
      </c>
      <c r="F14" s="19" t="s">
        <v>24</v>
      </c>
      <c r="G14" s="21">
        <v>21</v>
      </c>
      <c r="H14" s="19">
        <v>17</v>
      </c>
      <c r="I14" s="19" t="s">
        <v>24</v>
      </c>
      <c r="J14" s="21">
        <v>21</v>
      </c>
      <c r="K14" s="19"/>
      <c r="L14" s="19" t="s">
        <v>24</v>
      </c>
      <c r="M14" s="21"/>
      <c r="N14" s="22">
        <f t="shared" si="0"/>
        <v>34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310"/>
      <c r="U14" s="288"/>
      <c r="V14" s="288"/>
      <c r="W14" s="288"/>
    </row>
    <row r="15" spans="1:23" ht="30" customHeight="1">
      <c r="A15" s="288"/>
      <c r="B15" s="18" t="s">
        <v>22</v>
      </c>
      <c r="C15" s="309" t="s">
        <v>93</v>
      </c>
      <c r="D15" s="309" t="s">
        <v>274</v>
      </c>
      <c r="E15" s="19">
        <v>21</v>
      </c>
      <c r="F15" s="19" t="s">
        <v>24</v>
      </c>
      <c r="G15" s="21">
        <v>19</v>
      </c>
      <c r="H15" s="19">
        <v>21</v>
      </c>
      <c r="I15" s="19" t="s">
        <v>24</v>
      </c>
      <c r="J15" s="21">
        <v>12</v>
      </c>
      <c r="K15" s="19"/>
      <c r="L15" s="19" t="s">
        <v>24</v>
      </c>
      <c r="M15" s="21"/>
      <c r="N15" s="22">
        <f t="shared" si="0"/>
        <v>42</v>
      </c>
      <c r="O15" s="23">
        <f t="shared" si="1"/>
        <v>31</v>
      </c>
      <c r="P15" s="24">
        <f t="shared" si="2"/>
        <v>2</v>
      </c>
      <c r="Q15" s="19">
        <f t="shared" si="3"/>
        <v>0</v>
      </c>
      <c r="R15" s="35">
        <f t="shared" si="4"/>
        <v>1</v>
      </c>
      <c r="S15" s="21">
        <f t="shared" si="4"/>
        <v>0</v>
      </c>
      <c r="T15" s="310"/>
      <c r="U15" s="288"/>
      <c r="V15" s="288"/>
      <c r="W15" s="288"/>
    </row>
    <row r="16" spans="1:23" ht="30" customHeight="1" thickBot="1">
      <c r="A16" s="288"/>
      <c r="B16" s="311" t="s">
        <v>23</v>
      </c>
      <c r="C16" s="312" t="s">
        <v>275</v>
      </c>
      <c r="D16" s="312" t="s">
        <v>276</v>
      </c>
      <c r="E16" s="313"/>
      <c r="F16" s="313" t="s">
        <v>24</v>
      </c>
      <c r="G16" s="314"/>
      <c r="H16" s="313"/>
      <c r="I16" s="313" t="s">
        <v>24</v>
      </c>
      <c r="J16" s="314"/>
      <c r="K16" s="313"/>
      <c r="L16" s="313" t="s">
        <v>24</v>
      </c>
      <c r="M16" s="314"/>
      <c r="N16" s="315">
        <f>E16+H16+K16</f>
        <v>0</v>
      </c>
      <c r="O16" s="316">
        <f>G16+J16+M16</f>
        <v>0</v>
      </c>
      <c r="P16" s="317">
        <f>IF(E16&gt;G16,1,0)+IF(H16&gt;J16,1,0)+IF(K16&gt;M16,1,0)</f>
        <v>0</v>
      </c>
      <c r="Q16" s="313">
        <f>IF(E16&lt;G16,1,0)+IF(H16&lt;J16,1,0)+IF(K16&lt;M16,1,0)</f>
        <v>0</v>
      </c>
      <c r="R16" s="318">
        <f>IF(P16=2,1,0)</f>
        <v>0</v>
      </c>
      <c r="S16" s="314">
        <f>IF(Q16=2,1,0)</f>
        <v>0</v>
      </c>
      <c r="T16" s="319"/>
      <c r="U16" s="288"/>
      <c r="V16" s="288"/>
      <c r="W16" s="288"/>
    </row>
    <row r="17" spans="1:23" ht="30" customHeight="1" thickBot="1">
      <c r="A17" s="288"/>
      <c r="B17" s="320"/>
      <c r="C17" s="321"/>
      <c r="D17" s="321"/>
      <c r="E17" s="322"/>
      <c r="F17" s="323" t="s">
        <v>24</v>
      </c>
      <c r="G17" s="324"/>
      <c r="H17" s="322"/>
      <c r="I17" s="323" t="s">
        <v>24</v>
      </c>
      <c r="J17" s="324"/>
      <c r="K17" s="322"/>
      <c r="L17" s="323" t="s">
        <v>24</v>
      </c>
      <c r="M17" s="324"/>
      <c r="N17" s="325"/>
      <c r="O17" s="326"/>
      <c r="P17" s="327"/>
      <c r="Q17" s="328"/>
      <c r="R17" s="329"/>
      <c r="S17" s="330"/>
      <c r="T17" s="331"/>
      <c r="U17" s="288"/>
      <c r="V17" s="288"/>
      <c r="W17" s="288"/>
    </row>
    <row r="18" spans="1:23" ht="34.5" customHeight="1" thickBot="1">
      <c r="A18" s="288"/>
      <c r="B18" s="53" t="s">
        <v>8</v>
      </c>
      <c r="C18" s="332" t="str">
        <f>IF(R18&gt;S18,D4,IF(S18&gt;R18,D5,"remíza"))</f>
        <v>BA Plzeň B</v>
      </c>
      <c r="D18" s="332"/>
      <c r="E18" s="332"/>
      <c r="F18" s="332"/>
      <c r="G18" s="332"/>
      <c r="H18" s="332"/>
      <c r="I18" s="332"/>
      <c r="J18" s="332"/>
      <c r="K18" s="332"/>
      <c r="L18" s="332"/>
      <c r="M18" s="333"/>
      <c r="N18" s="25">
        <f aca="true" t="shared" si="5" ref="N18:S18">SUM(N9:N17)</f>
        <v>317</v>
      </c>
      <c r="O18" s="26">
        <f t="shared" si="5"/>
        <v>264</v>
      </c>
      <c r="P18" s="25">
        <f t="shared" si="5"/>
        <v>11</v>
      </c>
      <c r="Q18" s="27">
        <f t="shared" si="5"/>
        <v>5</v>
      </c>
      <c r="R18" s="25">
        <f t="shared" si="5"/>
        <v>5</v>
      </c>
      <c r="S18" s="26">
        <f t="shared" si="5"/>
        <v>2</v>
      </c>
      <c r="T18" s="54"/>
      <c r="U18" s="288"/>
      <c r="V18" s="288"/>
      <c r="W18" s="288"/>
    </row>
    <row r="19" spans="1:23" ht="15">
      <c r="A19" s="288"/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  <c r="U19" s="288"/>
      <c r="V19" s="288"/>
      <c r="W19" s="288"/>
    </row>
    <row r="20" spans="1:23" ht="12.75">
      <c r="A20" s="288"/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288"/>
      <c r="V20" s="288"/>
      <c r="W20" s="288"/>
    </row>
    <row r="21" spans="1:23" ht="12.75">
      <c r="A21" s="288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288"/>
      <c r="V21" s="288"/>
      <c r="W21" s="288"/>
    </row>
    <row r="22" spans="1:23" ht="19.5" customHeight="1">
      <c r="A22" s="288"/>
      <c r="B22" s="30" t="s">
        <v>11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288"/>
      <c r="V22" s="288"/>
      <c r="W22" s="288"/>
    </row>
    <row r="23" spans="1:23" ht="19.5" customHeight="1">
      <c r="A23" s="288"/>
      <c r="B23" s="31"/>
      <c r="C23" s="37" t="s">
        <v>277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288"/>
      <c r="V23" s="288"/>
      <c r="W23" s="288"/>
    </row>
    <row r="24" spans="1:23" ht="12.75">
      <c r="A24" s="288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288"/>
      <c r="V24" s="288"/>
      <c r="W24" s="288"/>
    </row>
    <row r="25" spans="1:23" ht="12.75">
      <c r="A25" s="288"/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334"/>
      <c r="V25" s="288"/>
      <c r="W25" s="288"/>
    </row>
    <row r="26" spans="1:23" ht="12.75">
      <c r="A26" s="288"/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334"/>
      <c r="V26" s="288"/>
      <c r="W26" s="288"/>
    </row>
    <row r="27" spans="1:23" ht="12.75">
      <c r="A27" s="288"/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334"/>
      <c r="V27" s="288"/>
      <c r="W27" s="288"/>
    </row>
    <row r="28" spans="1:23" ht="12.75">
      <c r="A28" s="288"/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334"/>
      <c r="V28" s="288"/>
      <c r="W28" s="288"/>
    </row>
    <row r="29" spans="1:23" ht="12.75">
      <c r="A29" s="288"/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334"/>
      <c r="V29" s="288"/>
      <c r="W29" s="288"/>
    </row>
    <row r="30" spans="1:23" ht="12.75">
      <c r="A30" s="288"/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34"/>
      <c r="V30" s="288"/>
      <c r="W30" s="288"/>
    </row>
    <row r="31" spans="1:23" ht="12.75">
      <c r="A31" s="288"/>
      <c r="U31" s="288"/>
      <c r="V31" s="288"/>
      <c r="W31" s="288"/>
    </row>
    <row r="32" spans="1:23" ht="12.75">
      <c r="A32" s="288"/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</row>
  </sheetData>
  <sheetProtection/>
  <mergeCells count="13"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="90" zoomScaleNormal="90" zoomScalePageLayoutView="0" workbookViewId="0" topLeftCell="A1">
      <selection activeCell="W14" sqref="W14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spans="1:22" ht="8.25" customHeight="1">
      <c r="A1" s="288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</row>
    <row r="2" spans="1:22" ht="27" thickBot="1">
      <c r="A2" s="288"/>
      <c r="B2" s="243" t="s">
        <v>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88"/>
      <c r="V2" s="288"/>
    </row>
    <row r="3" spans="1:22" ht="19.5" customHeight="1" thickBot="1">
      <c r="A3" s="288"/>
      <c r="B3" s="5" t="s">
        <v>1</v>
      </c>
      <c r="C3" s="43"/>
      <c r="D3" s="289" t="s">
        <v>279</v>
      </c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1"/>
      <c r="U3" s="288"/>
      <c r="V3" s="288"/>
    </row>
    <row r="4" spans="1:22" ht="19.5" customHeight="1" thickTop="1">
      <c r="A4" s="288"/>
      <c r="B4" s="6" t="s">
        <v>3</v>
      </c>
      <c r="C4" s="7"/>
      <c r="D4" s="292" t="s">
        <v>50</v>
      </c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4"/>
      <c r="Q4" s="253" t="s">
        <v>14</v>
      </c>
      <c r="R4" s="254"/>
      <c r="S4" s="295"/>
      <c r="T4" s="296">
        <v>43540</v>
      </c>
      <c r="U4" s="288"/>
      <c r="V4" s="288"/>
    </row>
    <row r="5" spans="1:22" ht="19.5" customHeight="1">
      <c r="A5" s="288"/>
      <c r="B5" s="6" t="s">
        <v>4</v>
      </c>
      <c r="C5" s="44"/>
      <c r="D5" s="297" t="s">
        <v>65</v>
      </c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9"/>
      <c r="Q5" s="231" t="s">
        <v>2</v>
      </c>
      <c r="R5" s="232"/>
      <c r="S5" s="300"/>
      <c r="T5" s="301" t="s">
        <v>143</v>
      </c>
      <c r="U5" s="288"/>
      <c r="V5" s="288"/>
    </row>
    <row r="6" spans="1:22" ht="19.5" customHeight="1" thickBot="1">
      <c r="A6" s="288"/>
      <c r="B6" s="8" t="s">
        <v>5</v>
      </c>
      <c r="C6" s="9"/>
      <c r="D6" s="302" t="s">
        <v>266</v>
      </c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4"/>
      <c r="Q6" s="305" t="s">
        <v>267</v>
      </c>
      <c r="R6" s="306"/>
      <c r="S6" s="307"/>
      <c r="T6" s="38" t="s">
        <v>268</v>
      </c>
      <c r="U6" s="288"/>
      <c r="V6" s="288"/>
    </row>
    <row r="7" spans="1:22" ht="24.75" customHeight="1">
      <c r="A7" s="288"/>
      <c r="B7" s="10"/>
      <c r="C7" s="11" t="str">
        <f>D4</f>
        <v>TJ Sokol Doubravka A</v>
      </c>
      <c r="D7" s="11" t="str">
        <f>D5</f>
        <v>USK Plzeň</v>
      </c>
      <c r="E7" s="238" t="s">
        <v>6</v>
      </c>
      <c r="F7" s="239"/>
      <c r="G7" s="239"/>
      <c r="H7" s="239"/>
      <c r="I7" s="239"/>
      <c r="J7" s="239"/>
      <c r="K7" s="239"/>
      <c r="L7" s="239"/>
      <c r="M7" s="240"/>
      <c r="N7" s="241" t="s">
        <v>15</v>
      </c>
      <c r="O7" s="308"/>
      <c r="P7" s="241" t="s">
        <v>16</v>
      </c>
      <c r="Q7" s="308"/>
      <c r="R7" s="241" t="s">
        <v>17</v>
      </c>
      <c r="S7" s="308"/>
      <c r="T7" s="36" t="s">
        <v>7</v>
      </c>
      <c r="U7" s="288"/>
      <c r="V7" s="288"/>
    </row>
    <row r="8" spans="1:22" ht="9.75" customHeight="1" thickBot="1">
      <c r="A8" s="288"/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  <c r="U8" s="288"/>
      <c r="V8" s="288"/>
    </row>
    <row r="9" spans="1:22" ht="30" customHeight="1" thickTop="1">
      <c r="A9" s="288"/>
      <c r="B9" s="18" t="s">
        <v>26</v>
      </c>
      <c r="C9" s="336" t="s">
        <v>96</v>
      </c>
      <c r="D9" s="337" t="s">
        <v>280</v>
      </c>
      <c r="E9" s="19">
        <v>17</v>
      </c>
      <c r="F9" s="20" t="s">
        <v>24</v>
      </c>
      <c r="G9" s="21">
        <v>21</v>
      </c>
      <c r="H9" s="19">
        <v>22</v>
      </c>
      <c r="I9" s="20" t="s">
        <v>24</v>
      </c>
      <c r="J9" s="21">
        <v>20</v>
      </c>
      <c r="K9" s="19">
        <v>24</v>
      </c>
      <c r="L9" s="20" t="s">
        <v>24</v>
      </c>
      <c r="M9" s="21">
        <v>22</v>
      </c>
      <c r="N9" s="22">
        <f aca="true" t="shared" si="0" ref="N9:N17">E9+H9+K9</f>
        <v>63</v>
      </c>
      <c r="O9" s="23">
        <f aca="true" t="shared" si="1" ref="O9:O17">G9+J9+M9</f>
        <v>63</v>
      </c>
      <c r="P9" s="24">
        <f aca="true" t="shared" si="2" ref="P9:P15">IF(E9&gt;G9,1,0)+IF(H9&gt;J9,1,0)+IF(K9&gt;M9,1,0)</f>
        <v>2</v>
      </c>
      <c r="Q9" s="19">
        <f aca="true" t="shared" si="3" ref="Q9:Q15">IF(E9&lt;G9,1,0)+IF(H9&lt;J9,1,0)+IF(K9&lt;M9,1,0)</f>
        <v>1</v>
      </c>
      <c r="R9" s="34">
        <f>IF(P9=2,1,0)</f>
        <v>1</v>
      </c>
      <c r="S9" s="21">
        <f>IF(Q9=2,1,0)</f>
        <v>0</v>
      </c>
      <c r="T9" s="310"/>
      <c r="U9" s="288"/>
      <c r="V9" s="288"/>
    </row>
    <row r="10" spans="1:22" ht="30" customHeight="1">
      <c r="A10" s="288"/>
      <c r="B10" s="18" t="s">
        <v>18</v>
      </c>
      <c r="C10" s="337" t="s">
        <v>86</v>
      </c>
      <c r="D10" s="337" t="s">
        <v>281</v>
      </c>
      <c r="E10" s="19">
        <v>12</v>
      </c>
      <c r="F10" s="19" t="s">
        <v>24</v>
      </c>
      <c r="G10" s="21">
        <v>21</v>
      </c>
      <c r="H10" s="19">
        <v>19</v>
      </c>
      <c r="I10" s="19" t="s">
        <v>24</v>
      </c>
      <c r="J10" s="21">
        <v>21</v>
      </c>
      <c r="K10" s="19"/>
      <c r="L10" s="19" t="s">
        <v>24</v>
      </c>
      <c r="M10" s="21"/>
      <c r="N10" s="22">
        <f t="shared" si="0"/>
        <v>31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310"/>
      <c r="U10" s="288"/>
      <c r="V10" s="288"/>
    </row>
    <row r="11" spans="1:22" ht="30" customHeight="1">
      <c r="A11" s="288"/>
      <c r="B11" s="18" t="s">
        <v>25</v>
      </c>
      <c r="C11" s="337" t="s">
        <v>282</v>
      </c>
      <c r="D11" s="337" t="s">
        <v>283</v>
      </c>
      <c r="E11" s="19">
        <v>21</v>
      </c>
      <c r="F11" s="19" t="s">
        <v>24</v>
      </c>
      <c r="G11" s="21">
        <v>12</v>
      </c>
      <c r="H11" s="19">
        <v>25</v>
      </c>
      <c r="I11" s="19" t="s">
        <v>24</v>
      </c>
      <c r="J11" s="21">
        <v>23</v>
      </c>
      <c r="K11" s="19"/>
      <c r="L11" s="19" t="s">
        <v>24</v>
      </c>
      <c r="M11" s="21"/>
      <c r="N11" s="22">
        <f t="shared" si="0"/>
        <v>46</v>
      </c>
      <c r="O11" s="23">
        <f t="shared" si="1"/>
        <v>35</v>
      </c>
      <c r="P11" s="24">
        <f t="shared" si="2"/>
        <v>2</v>
      </c>
      <c r="Q11" s="19">
        <f t="shared" si="3"/>
        <v>0</v>
      </c>
      <c r="R11" s="35">
        <f t="shared" si="4"/>
        <v>1</v>
      </c>
      <c r="S11" s="21">
        <f t="shared" si="4"/>
        <v>0</v>
      </c>
      <c r="T11" s="310"/>
      <c r="U11" s="288"/>
      <c r="V11" s="288"/>
    </row>
    <row r="12" spans="1:22" ht="30" customHeight="1">
      <c r="A12" s="288"/>
      <c r="B12" s="18" t="s">
        <v>21</v>
      </c>
      <c r="C12" s="337" t="s">
        <v>284</v>
      </c>
      <c r="D12" s="337" t="s">
        <v>285</v>
      </c>
      <c r="E12" s="19">
        <v>8</v>
      </c>
      <c r="F12" s="19" t="s">
        <v>24</v>
      </c>
      <c r="G12" s="21">
        <v>21</v>
      </c>
      <c r="H12" s="19">
        <v>21</v>
      </c>
      <c r="I12" s="19" t="s">
        <v>24</v>
      </c>
      <c r="J12" s="21">
        <v>16</v>
      </c>
      <c r="K12" s="19">
        <v>16</v>
      </c>
      <c r="L12" s="19" t="s">
        <v>24</v>
      </c>
      <c r="M12" s="21">
        <v>21</v>
      </c>
      <c r="N12" s="22">
        <f t="shared" si="0"/>
        <v>45</v>
      </c>
      <c r="O12" s="23">
        <f t="shared" si="1"/>
        <v>58</v>
      </c>
      <c r="P12" s="24">
        <f t="shared" si="2"/>
        <v>1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310"/>
      <c r="U12" s="288"/>
      <c r="V12" s="288"/>
    </row>
    <row r="13" spans="1:22" ht="30" customHeight="1">
      <c r="A13" s="288"/>
      <c r="B13" s="18" t="s">
        <v>19</v>
      </c>
      <c r="C13" s="337" t="s">
        <v>286</v>
      </c>
      <c r="D13" s="337" t="s">
        <v>287</v>
      </c>
      <c r="E13" s="19">
        <v>19</v>
      </c>
      <c r="F13" s="19" t="s">
        <v>24</v>
      </c>
      <c r="G13" s="21">
        <v>21</v>
      </c>
      <c r="H13" s="19">
        <v>19</v>
      </c>
      <c r="I13" s="19" t="s">
        <v>24</v>
      </c>
      <c r="J13" s="21">
        <v>21</v>
      </c>
      <c r="K13" s="19"/>
      <c r="L13" s="19" t="s">
        <v>24</v>
      </c>
      <c r="M13" s="21"/>
      <c r="N13" s="22">
        <f t="shared" si="0"/>
        <v>38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310"/>
      <c r="U13" s="288"/>
      <c r="V13" s="288"/>
    </row>
    <row r="14" spans="1:22" ht="30" customHeight="1">
      <c r="A14" s="288"/>
      <c r="B14" s="18" t="s">
        <v>20</v>
      </c>
      <c r="C14" s="337" t="s">
        <v>88</v>
      </c>
      <c r="D14" s="337" t="s">
        <v>288</v>
      </c>
      <c r="E14" s="19">
        <v>15</v>
      </c>
      <c r="F14" s="19" t="s">
        <v>24</v>
      </c>
      <c r="G14" s="21">
        <v>21</v>
      </c>
      <c r="H14" s="19">
        <v>15</v>
      </c>
      <c r="I14" s="19" t="s">
        <v>24</v>
      </c>
      <c r="J14" s="21">
        <v>21</v>
      </c>
      <c r="K14" s="19"/>
      <c r="L14" s="19" t="s">
        <v>24</v>
      </c>
      <c r="M14" s="21"/>
      <c r="N14" s="22">
        <f t="shared" si="0"/>
        <v>30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310"/>
      <c r="U14" s="288"/>
      <c r="V14" s="288"/>
    </row>
    <row r="15" spans="1:22" ht="30" customHeight="1">
      <c r="A15" s="288"/>
      <c r="B15" s="18" t="s">
        <v>22</v>
      </c>
      <c r="C15" s="337" t="s">
        <v>289</v>
      </c>
      <c r="D15" s="337" t="s">
        <v>290</v>
      </c>
      <c r="E15" s="19">
        <v>23</v>
      </c>
      <c r="F15" s="19" t="s">
        <v>24</v>
      </c>
      <c r="G15" s="21">
        <v>25</v>
      </c>
      <c r="H15" s="19">
        <v>21</v>
      </c>
      <c r="I15" s="19" t="s">
        <v>24</v>
      </c>
      <c r="J15" s="21">
        <v>14</v>
      </c>
      <c r="K15" s="19">
        <v>21</v>
      </c>
      <c r="L15" s="19" t="s">
        <v>24</v>
      </c>
      <c r="M15" s="21">
        <v>17</v>
      </c>
      <c r="N15" s="22">
        <f t="shared" si="0"/>
        <v>65</v>
      </c>
      <c r="O15" s="23">
        <f t="shared" si="1"/>
        <v>56</v>
      </c>
      <c r="P15" s="24">
        <f t="shared" si="2"/>
        <v>2</v>
      </c>
      <c r="Q15" s="19">
        <f t="shared" si="3"/>
        <v>1</v>
      </c>
      <c r="R15" s="35">
        <f t="shared" si="4"/>
        <v>1</v>
      </c>
      <c r="S15" s="21">
        <f t="shared" si="4"/>
        <v>0</v>
      </c>
      <c r="T15" s="310"/>
      <c r="U15" s="288"/>
      <c r="V15" s="288"/>
    </row>
    <row r="16" spans="1:22" ht="30" customHeight="1" thickBot="1">
      <c r="A16" s="288"/>
      <c r="B16" s="311" t="s">
        <v>23</v>
      </c>
      <c r="C16" s="338" t="s">
        <v>57</v>
      </c>
      <c r="D16" s="338" t="s">
        <v>291</v>
      </c>
      <c r="E16" s="313">
        <v>0</v>
      </c>
      <c r="F16" s="313" t="s">
        <v>24</v>
      </c>
      <c r="G16" s="314">
        <v>21</v>
      </c>
      <c r="H16" s="313">
        <v>0</v>
      </c>
      <c r="I16" s="313" t="s">
        <v>24</v>
      </c>
      <c r="J16" s="314">
        <v>21</v>
      </c>
      <c r="K16" s="313"/>
      <c r="L16" s="313" t="s">
        <v>24</v>
      </c>
      <c r="M16" s="314"/>
      <c r="N16" s="339">
        <f t="shared" si="0"/>
        <v>0</v>
      </c>
      <c r="O16" s="316">
        <f t="shared" si="1"/>
        <v>42</v>
      </c>
      <c r="P16" s="317">
        <f>IF(E16&gt;G16,1,0)+IF(H16&gt;J16,1,0)+IF(K16&gt;M16,1,0)</f>
        <v>0</v>
      </c>
      <c r="Q16" s="313">
        <f>IF(E16&lt;G16,1,0)+IF(H16&lt;J16,1,0)+IF(K16&lt;M16,1,0)</f>
        <v>2</v>
      </c>
      <c r="R16" s="318">
        <f t="shared" si="4"/>
        <v>0</v>
      </c>
      <c r="S16" s="314">
        <f t="shared" si="4"/>
        <v>1</v>
      </c>
      <c r="T16" s="319"/>
      <c r="U16" s="288"/>
      <c r="V16" s="288"/>
    </row>
    <row r="17" spans="1:22" ht="30" customHeight="1" thickBot="1">
      <c r="A17" s="288"/>
      <c r="B17" s="320" t="s">
        <v>292</v>
      </c>
      <c r="C17" s="321"/>
      <c r="D17" s="321"/>
      <c r="E17" s="322"/>
      <c r="F17" s="323" t="s">
        <v>24</v>
      </c>
      <c r="G17" s="324"/>
      <c r="H17" s="322"/>
      <c r="I17" s="323" t="s">
        <v>24</v>
      </c>
      <c r="J17" s="324"/>
      <c r="K17" s="322"/>
      <c r="L17" s="323" t="s">
        <v>24</v>
      </c>
      <c r="M17" s="324"/>
      <c r="N17" s="325">
        <f t="shared" si="0"/>
        <v>0</v>
      </c>
      <c r="O17" s="326">
        <f t="shared" si="1"/>
        <v>0</v>
      </c>
      <c r="P17" s="327">
        <f>IF(E17&gt;G17,1,0)+IF(H17&gt;J17,1,0)+IF(K17&gt;M17,1,0)</f>
        <v>0</v>
      </c>
      <c r="Q17" s="328">
        <f>IF(E17&lt;G17,1,0)+IF(H17&lt;J17,1,0)+IF(K17&lt;M17,1,0)</f>
        <v>0</v>
      </c>
      <c r="R17" s="329">
        <f t="shared" si="4"/>
        <v>0</v>
      </c>
      <c r="S17" s="330">
        <f t="shared" si="4"/>
        <v>0</v>
      </c>
      <c r="T17" s="331"/>
      <c r="U17" s="288"/>
      <c r="V17" s="288"/>
    </row>
    <row r="18" spans="1:22" ht="34.5" customHeight="1" thickBot="1">
      <c r="A18" s="288"/>
      <c r="B18" s="53" t="s">
        <v>8</v>
      </c>
      <c r="C18" s="332" t="str">
        <f>IF(R18&gt;S18,D4,IF(S18&gt;R18,D5,"remíza"))</f>
        <v>USK Plzeň</v>
      </c>
      <c r="D18" s="332"/>
      <c r="E18" s="332"/>
      <c r="F18" s="332"/>
      <c r="G18" s="332"/>
      <c r="H18" s="332"/>
      <c r="I18" s="332"/>
      <c r="J18" s="332"/>
      <c r="K18" s="332"/>
      <c r="L18" s="332"/>
      <c r="M18" s="333"/>
      <c r="N18" s="25">
        <f aca="true" t="shared" si="5" ref="N18:S18">SUM(N9:N17)</f>
        <v>318</v>
      </c>
      <c r="O18" s="26">
        <f t="shared" si="5"/>
        <v>380</v>
      </c>
      <c r="P18" s="25">
        <f t="shared" si="5"/>
        <v>7</v>
      </c>
      <c r="Q18" s="27">
        <f t="shared" si="5"/>
        <v>12</v>
      </c>
      <c r="R18" s="25">
        <f t="shared" si="5"/>
        <v>3</v>
      </c>
      <c r="S18" s="26">
        <f t="shared" si="5"/>
        <v>5</v>
      </c>
      <c r="T18" s="54"/>
      <c r="U18" s="288"/>
      <c r="V18" s="288"/>
    </row>
    <row r="19" spans="1:22" ht="15">
      <c r="A19" s="288"/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  <c r="U19" s="288"/>
      <c r="V19" s="288"/>
    </row>
    <row r="20" spans="1:22" ht="12.75">
      <c r="A20" s="288"/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288"/>
      <c r="V20" s="288"/>
    </row>
    <row r="21" spans="1:22" ht="12.75">
      <c r="A21" s="288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288"/>
      <c r="V21" s="288"/>
    </row>
    <row r="22" spans="1:22" ht="19.5" customHeight="1">
      <c r="A22" s="288"/>
      <c r="B22" s="30" t="s">
        <v>11</v>
      </c>
      <c r="C22" s="37" t="s">
        <v>277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288"/>
      <c r="V22" s="288"/>
    </row>
    <row r="23" spans="1:22" ht="19.5" customHeight="1">
      <c r="A23" s="288"/>
      <c r="B23" s="31"/>
      <c r="C23" s="37" t="s">
        <v>277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288"/>
      <c r="V23" s="288"/>
    </row>
    <row r="24" spans="1:22" ht="12.75">
      <c r="A24" s="288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288"/>
      <c r="V24" s="288"/>
    </row>
    <row r="25" spans="1:22" ht="12.75">
      <c r="A25" s="288"/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334"/>
      <c r="V25" s="288"/>
    </row>
    <row r="26" spans="1:22" ht="12.75">
      <c r="A26" s="288"/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334"/>
      <c r="V26" s="288"/>
    </row>
    <row r="27" spans="1:22" ht="12.75">
      <c r="A27" s="288"/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334"/>
      <c r="V27" s="288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3"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43" t="s">
        <v>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</row>
    <row r="3" spans="2:20" ht="19.5" customHeight="1" thickBot="1">
      <c r="B3" s="5" t="s">
        <v>1</v>
      </c>
      <c r="C3" s="43"/>
      <c r="D3" s="289" t="s">
        <v>293</v>
      </c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1"/>
    </row>
    <row r="4" spans="2:20" ht="19.5" customHeight="1" thickTop="1">
      <c r="B4" s="6" t="s">
        <v>3</v>
      </c>
      <c r="C4" s="7"/>
      <c r="D4" s="292" t="s">
        <v>64</v>
      </c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4"/>
      <c r="Q4" s="253" t="s">
        <v>14</v>
      </c>
      <c r="R4" s="254"/>
      <c r="S4" s="295"/>
      <c r="T4" s="296">
        <v>43540</v>
      </c>
    </row>
    <row r="5" spans="2:20" ht="19.5" customHeight="1">
      <c r="B5" s="6" t="s">
        <v>4</v>
      </c>
      <c r="C5" s="44"/>
      <c r="D5" s="297" t="s">
        <v>50</v>
      </c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9"/>
      <c r="Q5" s="231" t="s">
        <v>2</v>
      </c>
      <c r="R5" s="232"/>
      <c r="S5" s="300"/>
      <c r="T5" s="301" t="s">
        <v>143</v>
      </c>
    </row>
    <row r="6" spans="2:20" ht="19.5" customHeight="1" thickBot="1">
      <c r="B6" s="8" t="s">
        <v>5</v>
      </c>
      <c r="C6" s="9"/>
      <c r="D6" s="302" t="s">
        <v>266</v>
      </c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4"/>
      <c r="Q6" s="305" t="s">
        <v>267</v>
      </c>
      <c r="R6" s="306"/>
      <c r="S6" s="307"/>
      <c r="T6" s="38" t="s">
        <v>268</v>
      </c>
    </row>
    <row r="7" spans="2:20" ht="24.75" customHeight="1">
      <c r="B7" s="10"/>
      <c r="C7" s="11" t="str">
        <f>D4</f>
        <v>BA Plzeň B</v>
      </c>
      <c r="D7" s="11" t="str">
        <f>D5</f>
        <v>TJ Sokol Doubravka A</v>
      </c>
      <c r="E7" s="238" t="s">
        <v>6</v>
      </c>
      <c r="F7" s="239"/>
      <c r="G7" s="239"/>
      <c r="H7" s="239"/>
      <c r="I7" s="239"/>
      <c r="J7" s="239"/>
      <c r="K7" s="239"/>
      <c r="L7" s="239"/>
      <c r="M7" s="240"/>
      <c r="N7" s="241" t="s">
        <v>15</v>
      </c>
      <c r="O7" s="242"/>
      <c r="P7" s="241" t="s">
        <v>16</v>
      </c>
      <c r="Q7" s="242"/>
      <c r="R7" s="241" t="s">
        <v>17</v>
      </c>
      <c r="S7" s="242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309" t="s">
        <v>269</v>
      </c>
      <c r="D9" s="336" t="s">
        <v>294</v>
      </c>
      <c r="E9" s="19">
        <v>21</v>
      </c>
      <c r="F9" s="20" t="s">
        <v>24</v>
      </c>
      <c r="G9" s="21">
        <v>12</v>
      </c>
      <c r="H9" s="19">
        <v>21</v>
      </c>
      <c r="I9" s="20">
        <v>4</v>
      </c>
      <c r="J9" s="21">
        <v>4</v>
      </c>
      <c r="K9" s="19"/>
      <c r="L9" s="20" t="s">
        <v>24</v>
      </c>
      <c r="M9" s="21"/>
      <c r="N9" s="22">
        <f aca="true" t="shared" si="0" ref="N9:N15">E9+H9+K9</f>
        <v>42</v>
      </c>
      <c r="O9" s="23">
        <f aca="true" t="shared" si="1" ref="O9:O15">G9+J9+M9</f>
        <v>16</v>
      </c>
      <c r="P9" s="24">
        <f aca="true" t="shared" si="2" ref="P9:P15">IF(E9&gt;G9,1,0)+IF(H9&gt;J9,1,0)+IF(K9&gt;M9,1,0)</f>
        <v>2</v>
      </c>
      <c r="Q9" s="19">
        <f aca="true" t="shared" si="3" ref="Q9:Q15">IF(E9&lt;G9,1,0)+IF(H9&lt;J9,1,0)+IF(K9&lt;M9,1,0)</f>
        <v>0</v>
      </c>
      <c r="R9" s="34">
        <f>IF(P9=2,1,0)</f>
        <v>1</v>
      </c>
      <c r="S9" s="21">
        <f>IF(Q9=2,1,0)</f>
        <v>0</v>
      </c>
      <c r="T9" s="310"/>
    </row>
    <row r="10" spans="2:20" ht="30" customHeight="1">
      <c r="B10" s="18" t="s">
        <v>18</v>
      </c>
      <c r="C10" s="309" t="s">
        <v>85</v>
      </c>
      <c r="D10" s="337" t="s">
        <v>86</v>
      </c>
      <c r="E10" s="19">
        <v>21</v>
      </c>
      <c r="F10" s="19" t="s">
        <v>24</v>
      </c>
      <c r="G10" s="21">
        <v>3</v>
      </c>
      <c r="H10" s="19">
        <v>21</v>
      </c>
      <c r="I10" s="19" t="s">
        <v>24</v>
      </c>
      <c r="J10" s="21">
        <v>16</v>
      </c>
      <c r="K10" s="19"/>
      <c r="L10" s="19" t="s">
        <v>24</v>
      </c>
      <c r="M10" s="21"/>
      <c r="N10" s="22">
        <f t="shared" si="0"/>
        <v>42</v>
      </c>
      <c r="O10" s="23">
        <f t="shared" si="1"/>
        <v>19</v>
      </c>
      <c r="P10" s="24">
        <f t="shared" si="2"/>
        <v>2</v>
      </c>
      <c r="Q10" s="19">
        <f t="shared" si="3"/>
        <v>0</v>
      </c>
      <c r="R10" s="35">
        <f aca="true" t="shared" si="4" ref="R10:S15">IF(P10=2,1,0)</f>
        <v>1</v>
      </c>
      <c r="S10" s="21">
        <f t="shared" si="4"/>
        <v>0</v>
      </c>
      <c r="T10" s="310"/>
    </row>
    <row r="11" spans="2:20" ht="30" customHeight="1">
      <c r="B11" s="18" t="s">
        <v>25</v>
      </c>
      <c r="C11" s="309" t="s">
        <v>271</v>
      </c>
      <c r="D11" s="337" t="s">
        <v>282</v>
      </c>
      <c r="E11" s="19"/>
      <c r="F11" s="19" t="s">
        <v>24</v>
      </c>
      <c r="G11" s="21"/>
      <c r="H11" s="19"/>
      <c r="I11" s="19" t="s">
        <v>24</v>
      </c>
      <c r="J11" s="21"/>
      <c r="K11" s="19"/>
      <c r="L11" s="19" t="s">
        <v>24</v>
      </c>
      <c r="M11" s="21"/>
      <c r="N11" s="22">
        <f t="shared" si="0"/>
        <v>0</v>
      </c>
      <c r="O11" s="23">
        <f t="shared" si="1"/>
        <v>0</v>
      </c>
      <c r="P11" s="24">
        <f t="shared" si="2"/>
        <v>0</v>
      </c>
      <c r="Q11" s="19">
        <f t="shared" si="3"/>
        <v>0</v>
      </c>
      <c r="R11" s="35">
        <f t="shared" si="4"/>
        <v>0</v>
      </c>
      <c r="S11" s="21">
        <f t="shared" si="4"/>
        <v>0</v>
      </c>
      <c r="T11" s="310"/>
    </row>
    <row r="12" spans="2:20" ht="30" customHeight="1">
      <c r="B12" s="18" t="s">
        <v>21</v>
      </c>
      <c r="C12" s="309" t="s">
        <v>94</v>
      </c>
      <c r="D12" s="337" t="s">
        <v>295</v>
      </c>
      <c r="E12" s="19">
        <v>21</v>
      </c>
      <c r="F12" s="19" t="s">
        <v>24</v>
      </c>
      <c r="G12" s="21">
        <v>13</v>
      </c>
      <c r="H12" s="19">
        <v>21</v>
      </c>
      <c r="I12" s="19" t="s">
        <v>24</v>
      </c>
      <c r="J12" s="21">
        <v>15</v>
      </c>
      <c r="K12" s="19"/>
      <c r="L12" s="19" t="s">
        <v>24</v>
      </c>
      <c r="M12" s="21"/>
      <c r="N12" s="22">
        <f t="shared" si="0"/>
        <v>42</v>
      </c>
      <c r="O12" s="23">
        <f t="shared" si="1"/>
        <v>28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310"/>
    </row>
    <row r="13" spans="2:20" ht="30" customHeight="1">
      <c r="B13" s="18" t="s">
        <v>19</v>
      </c>
      <c r="C13" s="309" t="s">
        <v>83</v>
      </c>
      <c r="D13" s="337" t="s">
        <v>286</v>
      </c>
      <c r="E13" s="19"/>
      <c r="F13" s="19" t="s">
        <v>24</v>
      </c>
      <c r="G13" s="21"/>
      <c r="H13" s="19"/>
      <c r="I13" s="19" t="s">
        <v>24</v>
      </c>
      <c r="J13" s="21"/>
      <c r="K13" s="19"/>
      <c r="L13" s="19" t="s">
        <v>24</v>
      </c>
      <c r="M13" s="21"/>
      <c r="N13" s="22">
        <f>E13+H13+K13</f>
        <v>0</v>
      </c>
      <c r="O13" s="23">
        <f>G13+J13+M13</f>
        <v>0</v>
      </c>
      <c r="P13" s="24">
        <f>IF(E13&gt;G13,1,0)+IF(H13&gt;J13,1,0)+IF(K13&gt;M13,1,0)</f>
        <v>0</v>
      </c>
      <c r="Q13" s="19">
        <f>IF(E13&lt;G13,1,0)+IF(H13&lt;J13,1,0)+IF(K13&lt;M13,1,0)</f>
        <v>0</v>
      </c>
      <c r="R13" s="35">
        <f>IF(P13=2,1,0)</f>
        <v>0</v>
      </c>
      <c r="S13" s="21">
        <f>IF(Q13=2,1,0)</f>
        <v>0</v>
      </c>
      <c r="T13" s="310"/>
    </row>
    <row r="14" spans="2:20" ht="30" customHeight="1">
      <c r="B14" s="18" t="s">
        <v>20</v>
      </c>
      <c r="C14" s="309" t="s">
        <v>82</v>
      </c>
      <c r="D14" s="337" t="s">
        <v>88</v>
      </c>
      <c r="E14" s="19"/>
      <c r="F14" s="19" t="s">
        <v>24</v>
      </c>
      <c r="G14" s="21"/>
      <c r="H14" s="19"/>
      <c r="I14" s="19" t="s">
        <v>24</v>
      </c>
      <c r="J14" s="21"/>
      <c r="K14" s="19"/>
      <c r="L14" s="19" t="s">
        <v>24</v>
      </c>
      <c r="M14" s="21"/>
      <c r="N14" s="22">
        <f t="shared" si="0"/>
        <v>0</v>
      </c>
      <c r="O14" s="23">
        <f t="shared" si="1"/>
        <v>0</v>
      </c>
      <c r="P14" s="24">
        <f t="shared" si="2"/>
        <v>0</v>
      </c>
      <c r="Q14" s="19">
        <f t="shared" si="3"/>
        <v>0</v>
      </c>
      <c r="R14" s="35">
        <f t="shared" si="4"/>
        <v>0</v>
      </c>
      <c r="S14" s="21">
        <f t="shared" si="4"/>
        <v>0</v>
      </c>
      <c r="T14" s="310"/>
    </row>
    <row r="15" spans="2:20" ht="30" customHeight="1">
      <c r="B15" s="18" t="s">
        <v>22</v>
      </c>
      <c r="C15" s="309" t="s">
        <v>296</v>
      </c>
      <c r="D15" s="337" t="s">
        <v>297</v>
      </c>
      <c r="E15" s="19">
        <v>23</v>
      </c>
      <c r="F15" s="19" t="s">
        <v>24</v>
      </c>
      <c r="G15" s="21">
        <v>21</v>
      </c>
      <c r="H15" s="19">
        <v>11</v>
      </c>
      <c r="I15" s="19" t="s">
        <v>24</v>
      </c>
      <c r="J15" s="21">
        <v>21</v>
      </c>
      <c r="K15" s="19">
        <v>21</v>
      </c>
      <c r="L15" s="19" t="s">
        <v>24</v>
      </c>
      <c r="M15" s="21">
        <v>18</v>
      </c>
      <c r="N15" s="22">
        <f t="shared" si="0"/>
        <v>55</v>
      </c>
      <c r="O15" s="23">
        <f t="shared" si="1"/>
        <v>60</v>
      </c>
      <c r="P15" s="24">
        <f t="shared" si="2"/>
        <v>2</v>
      </c>
      <c r="Q15" s="19">
        <f t="shared" si="3"/>
        <v>1</v>
      </c>
      <c r="R15" s="35">
        <f t="shared" si="4"/>
        <v>1</v>
      </c>
      <c r="S15" s="21">
        <f t="shared" si="4"/>
        <v>0</v>
      </c>
      <c r="T15" s="310"/>
    </row>
    <row r="16" spans="2:20" ht="30" customHeight="1" thickBot="1">
      <c r="B16" s="311" t="s">
        <v>23</v>
      </c>
      <c r="C16" s="312" t="s">
        <v>275</v>
      </c>
      <c r="D16" s="338" t="s">
        <v>57</v>
      </c>
      <c r="E16" s="313">
        <v>21</v>
      </c>
      <c r="F16" s="313" t="s">
        <v>24</v>
      </c>
      <c r="G16" s="314">
        <v>0</v>
      </c>
      <c r="H16" s="313">
        <v>21</v>
      </c>
      <c r="I16" s="313" t="s">
        <v>24</v>
      </c>
      <c r="J16" s="314">
        <v>0</v>
      </c>
      <c r="K16" s="313"/>
      <c r="L16" s="313" t="s">
        <v>24</v>
      </c>
      <c r="M16" s="314"/>
      <c r="N16" s="315">
        <f>E16+H16+K16</f>
        <v>42</v>
      </c>
      <c r="O16" s="316">
        <f>G16+J16+M16</f>
        <v>0</v>
      </c>
      <c r="P16" s="317">
        <f>IF(E16&gt;G16,1,0)+IF(H16&gt;J16,1,0)+IF(K16&gt;M16,1,0)</f>
        <v>2</v>
      </c>
      <c r="Q16" s="313">
        <f>IF(E16&lt;G16,1,0)+IF(H16&lt;J16,1,0)+IF(K16&lt;M16,1,0)</f>
        <v>0</v>
      </c>
      <c r="R16" s="318">
        <f>IF(P16=2,1,0)</f>
        <v>1</v>
      </c>
      <c r="S16" s="314">
        <f>IF(Q16=2,1,0)</f>
        <v>0</v>
      </c>
      <c r="T16" s="319"/>
    </row>
    <row r="17" spans="2:20" ht="30" customHeight="1" thickBot="1">
      <c r="B17" s="320"/>
      <c r="C17" s="321"/>
      <c r="D17" s="321"/>
      <c r="E17" s="322"/>
      <c r="F17" s="323" t="s">
        <v>24</v>
      </c>
      <c r="G17" s="324"/>
      <c r="H17" s="322"/>
      <c r="I17" s="323" t="s">
        <v>24</v>
      </c>
      <c r="J17" s="324"/>
      <c r="K17" s="322"/>
      <c r="L17" s="323" t="s">
        <v>24</v>
      </c>
      <c r="M17" s="324"/>
      <c r="N17" s="325"/>
      <c r="O17" s="326"/>
      <c r="P17" s="327"/>
      <c r="Q17" s="328"/>
      <c r="R17" s="329"/>
      <c r="S17" s="330"/>
      <c r="T17" s="331"/>
    </row>
    <row r="18" spans="2:20" ht="34.5" customHeight="1" thickBot="1">
      <c r="B18" s="53" t="s">
        <v>8</v>
      </c>
      <c r="C18" s="332" t="str">
        <f>IF(R18&gt;S18,D4,IF(S18&gt;R18,D5,"remíza"))</f>
        <v>BA Plzeň B</v>
      </c>
      <c r="D18" s="332"/>
      <c r="E18" s="332"/>
      <c r="F18" s="332"/>
      <c r="G18" s="332"/>
      <c r="H18" s="332"/>
      <c r="I18" s="332"/>
      <c r="J18" s="332"/>
      <c r="K18" s="332"/>
      <c r="L18" s="332"/>
      <c r="M18" s="333"/>
      <c r="N18" s="25">
        <f aca="true" t="shared" si="5" ref="N18:S18">SUM(N9:N17)</f>
        <v>223</v>
      </c>
      <c r="O18" s="26">
        <f t="shared" si="5"/>
        <v>123</v>
      </c>
      <c r="P18" s="25">
        <f t="shared" si="5"/>
        <v>10</v>
      </c>
      <c r="Q18" s="27">
        <f t="shared" si="5"/>
        <v>1</v>
      </c>
      <c r="R18" s="25">
        <f t="shared" si="5"/>
        <v>5</v>
      </c>
      <c r="S18" s="26">
        <f t="shared" si="5"/>
        <v>0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37" t="s">
        <v>277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31"/>
      <c r="C23" s="37" t="s">
        <v>277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3"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  <headerFooter alignWithMargins="0">
    <oddFooter>&amp;L&amp;"Tahoma,Kurzíva"&amp;8&amp;D&amp;R&amp;"Tahoma,Tučné"Český badmintonový svaz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43" t="s">
        <v>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</row>
    <row r="3" spans="2:20" ht="19.5" customHeight="1" thickBot="1">
      <c r="B3" s="5" t="s">
        <v>1</v>
      </c>
      <c r="C3" s="43"/>
      <c r="D3" s="289" t="s">
        <v>293</v>
      </c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1"/>
    </row>
    <row r="4" spans="2:20" ht="19.5" customHeight="1" thickTop="1">
      <c r="B4" s="6" t="s">
        <v>3</v>
      </c>
      <c r="C4" s="7"/>
      <c r="D4" s="292" t="s">
        <v>66</v>
      </c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4"/>
      <c r="Q4" s="253" t="s">
        <v>14</v>
      </c>
      <c r="R4" s="254"/>
      <c r="S4" s="295"/>
      <c r="T4" s="296">
        <v>43540</v>
      </c>
    </row>
    <row r="5" spans="2:20" ht="19.5" customHeight="1">
      <c r="B5" s="6" t="s">
        <v>4</v>
      </c>
      <c r="C5" s="44"/>
      <c r="D5" s="297" t="s">
        <v>65</v>
      </c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9"/>
      <c r="Q5" s="231" t="s">
        <v>2</v>
      </c>
      <c r="R5" s="232"/>
      <c r="S5" s="300"/>
      <c r="T5" s="301" t="s">
        <v>143</v>
      </c>
    </row>
    <row r="6" spans="2:20" ht="19.5" customHeight="1" thickBot="1">
      <c r="B6" s="8" t="s">
        <v>5</v>
      </c>
      <c r="C6" s="9"/>
      <c r="D6" s="302" t="s">
        <v>266</v>
      </c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4"/>
      <c r="Q6" s="305" t="s">
        <v>267</v>
      </c>
      <c r="R6" s="306"/>
      <c r="S6" s="307"/>
      <c r="T6" s="38" t="s">
        <v>268</v>
      </c>
    </row>
    <row r="7" spans="2:20" ht="24.75" customHeight="1">
      <c r="B7" s="10"/>
      <c r="C7" s="11" t="str">
        <f>D4</f>
        <v>TJ Jiskra Nejdek</v>
      </c>
      <c r="D7" s="11" t="str">
        <f>D5</f>
        <v>USK Plzeň</v>
      </c>
      <c r="E7" s="238" t="s">
        <v>6</v>
      </c>
      <c r="F7" s="239"/>
      <c r="G7" s="239"/>
      <c r="H7" s="239"/>
      <c r="I7" s="239"/>
      <c r="J7" s="239"/>
      <c r="K7" s="239"/>
      <c r="L7" s="239"/>
      <c r="M7" s="240"/>
      <c r="N7" s="241" t="s">
        <v>15</v>
      </c>
      <c r="O7" s="340"/>
      <c r="P7" s="241" t="s">
        <v>16</v>
      </c>
      <c r="Q7" s="340"/>
      <c r="R7" s="241" t="s">
        <v>17</v>
      </c>
      <c r="S7" s="340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309" t="s">
        <v>270</v>
      </c>
      <c r="D9" s="337" t="s">
        <v>280</v>
      </c>
      <c r="E9" s="19">
        <v>21</v>
      </c>
      <c r="F9" s="20" t="s">
        <v>24</v>
      </c>
      <c r="G9" s="21">
        <v>17</v>
      </c>
      <c r="H9" s="19">
        <v>21</v>
      </c>
      <c r="I9" s="20" t="s">
        <v>24</v>
      </c>
      <c r="J9" s="21">
        <v>15</v>
      </c>
      <c r="K9" s="19"/>
      <c r="L9" s="20" t="s">
        <v>24</v>
      </c>
      <c r="M9" s="21"/>
      <c r="N9" s="22">
        <f aca="true" t="shared" si="0" ref="N9:N14">E9+H9+K9</f>
        <v>42</v>
      </c>
      <c r="O9" s="23">
        <f aca="true" t="shared" si="1" ref="O9:O14">G9+J9+M9</f>
        <v>32</v>
      </c>
      <c r="P9" s="24">
        <f aca="true" t="shared" si="2" ref="P9:P14">IF(E9&gt;G9,1,0)+IF(H9&gt;J9,1,0)+IF(K9&gt;M9,1,0)</f>
        <v>2</v>
      </c>
      <c r="Q9" s="19">
        <f aca="true" t="shared" si="3" ref="Q9:Q14">IF(E9&lt;G9,1,0)+IF(H9&lt;J9,1,0)+IF(K9&lt;M9,1,0)</f>
        <v>0</v>
      </c>
      <c r="R9" s="34">
        <f>IF(P9=2,1,0)</f>
        <v>1</v>
      </c>
      <c r="S9" s="21">
        <f>IF(Q9=2,1,0)</f>
        <v>0</v>
      </c>
      <c r="T9" s="310"/>
    </row>
    <row r="10" spans="2:20" ht="30" customHeight="1">
      <c r="B10" s="18" t="s">
        <v>18</v>
      </c>
      <c r="C10" s="309" t="s">
        <v>221</v>
      </c>
      <c r="D10" s="337" t="s">
        <v>281</v>
      </c>
      <c r="E10" s="19">
        <v>14</v>
      </c>
      <c r="F10" s="19" t="s">
        <v>24</v>
      </c>
      <c r="G10" s="21">
        <v>21</v>
      </c>
      <c r="H10" s="19">
        <v>14</v>
      </c>
      <c r="I10" s="19" t="s">
        <v>24</v>
      </c>
      <c r="J10" s="21">
        <v>21</v>
      </c>
      <c r="K10" s="19"/>
      <c r="L10" s="19" t="s">
        <v>24</v>
      </c>
      <c r="M10" s="21"/>
      <c r="N10" s="22">
        <f t="shared" si="0"/>
        <v>28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4">IF(P10=2,1,0)</f>
        <v>0</v>
      </c>
      <c r="S10" s="21">
        <f t="shared" si="4"/>
        <v>1</v>
      </c>
      <c r="T10" s="310"/>
    </row>
    <row r="11" spans="2:20" ht="30" customHeight="1">
      <c r="B11" s="18" t="s">
        <v>25</v>
      </c>
      <c r="C11" s="309" t="s">
        <v>272</v>
      </c>
      <c r="D11" s="337" t="s">
        <v>283</v>
      </c>
      <c r="E11" s="19">
        <v>18</v>
      </c>
      <c r="F11" s="19" t="s">
        <v>24</v>
      </c>
      <c r="G11" s="21">
        <v>21</v>
      </c>
      <c r="H11" s="19">
        <v>21</v>
      </c>
      <c r="I11" s="19" t="s">
        <v>24</v>
      </c>
      <c r="J11" s="21">
        <v>15</v>
      </c>
      <c r="K11" s="19">
        <v>21</v>
      </c>
      <c r="L11" s="19" t="s">
        <v>24</v>
      </c>
      <c r="M11" s="21">
        <v>12</v>
      </c>
      <c r="N11" s="22">
        <f t="shared" si="0"/>
        <v>60</v>
      </c>
      <c r="O11" s="23">
        <f t="shared" si="1"/>
        <v>48</v>
      </c>
      <c r="P11" s="24">
        <f t="shared" si="2"/>
        <v>2</v>
      </c>
      <c r="Q11" s="19">
        <f t="shared" si="3"/>
        <v>1</v>
      </c>
      <c r="R11" s="35">
        <f t="shared" si="4"/>
        <v>1</v>
      </c>
      <c r="S11" s="21">
        <f t="shared" si="4"/>
        <v>0</v>
      </c>
      <c r="T11" s="310"/>
    </row>
    <row r="12" spans="2:20" ht="30" customHeight="1">
      <c r="B12" s="18" t="s">
        <v>21</v>
      </c>
      <c r="C12" s="309" t="s">
        <v>273</v>
      </c>
      <c r="D12" s="337" t="s">
        <v>285</v>
      </c>
      <c r="E12" s="19">
        <v>22</v>
      </c>
      <c r="F12" s="19" t="s">
        <v>24</v>
      </c>
      <c r="G12" s="21">
        <v>20</v>
      </c>
      <c r="H12" s="19">
        <v>14</v>
      </c>
      <c r="I12" s="19" t="s">
        <v>24</v>
      </c>
      <c r="J12" s="21">
        <v>21</v>
      </c>
      <c r="K12" s="19">
        <v>16</v>
      </c>
      <c r="L12" s="19" t="s">
        <v>24</v>
      </c>
      <c r="M12" s="21">
        <v>21</v>
      </c>
      <c r="N12" s="22">
        <f t="shared" si="0"/>
        <v>52</v>
      </c>
      <c r="O12" s="23">
        <f t="shared" si="1"/>
        <v>62</v>
      </c>
      <c r="P12" s="24">
        <f t="shared" si="2"/>
        <v>1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310"/>
    </row>
    <row r="13" spans="2:20" ht="30" customHeight="1">
      <c r="B13" s="18" t="s">
        <v>19</v>
      </c>
      <c r="C13" s="309" t="s">
        <v>217</v>
      </c>
      <c r="D13" s="337" t="s">
        <v>287</v>
      </c>
      <c r="E13" s="19">
        <v>22</v>
      </c>
      <c r="F13" s="19" t="s">
        <v>24</v>
      </c>
      <c r="G13" s="21">
        <v>20</v>
      </c>
      <c r="H13" s="19">
        <v>21</v>
      </c>
      <c r="I13" s="19" t="s">
        <v>24</v>
      </c>
      <c r="J13" s="21">
        <v>16</v>
      </c>
      <c r="K13" s="19"/>
      <c r="L13" s="19" t="s">
        <v>24</v>
      </c>
      <c r="M13" s="21"/>
      <c r="N13" s="22">
        <f t="shared" si="0"/>
        <v>43</v>
      </c>
      <c r="O13" s="23">
        <f t="shared" si="1"/>
        <v>36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310"/>
    </row>
    <row r="14" spans="2:20" ht="30" customHeight="1">
      <c r="B14" s="18" t="s">
        <v>20</v>
      </c>
      <c r="C14" s="309" t="s">
        <v>215</v>
      </c>
      <c r="D14" s="337" t="s">
        <v>288</v>
      </c>
      <c r="E14" s="19">
        <v>21</v>
      </c>
      <c r="F14" s="19" t="s">
        <v>24</v>
      </c>
      <c r="G14" s="21">
        <v>14</v>
      </c>
      <c r="H14" s="19">
        <v>21</v>
      </c>
      <c r="I14" s="19" t="s">
        <v>24</v>
      </c>
      <c r="J14" s="21">
        <v>18</v>
      </c>
      <c r="K14" s="19"/>
      <c r="L14" s="19" t="s">
        <v>24</v>
      </c>
      <c r="M14" s="21"/>
      <c r="N14" s="22">
        <f t="shared" si="0"/>
        <v>42</v>
      </c>
      <c r="O14" s="23">
        <f t="shared" si="1"/>
        <v>32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310"/>
    </row>
    <row r="15" spans="2:20" ht="30" customHeight="1">
      <c r="B15" s="18" t="s">
        <v>22</v>
      </c>
      <c r="C15" s="309" t="s">
        <v>274</v>
      </c>
      <c r="D15" s="337" t="s">
        <v>290</v>
      </c>
      <c r="E15" s="19">
        <v>22</v>
      </c>
      <c r="F15" s="19" t="s">
        <v>24</v>
      </c>
      <c r="G15" s="21">
        <v>20</v>
      </c>
      <c r="H15" s="19">
        <v>18</v>
      </c>
      <c r="I15" s="19" t="s">
        <v>24</v>
      </c>
      <c r="J15" s="21">
        <v>21</v>
      </c>
      <c r="K15" s="19">
        <v>21</v>
      </c>
      <c r="L15" s="19" t="s">
        <v>24</v>
      </c>
      <c r="M15" s="21">
        <v>9</v>
      </c>
      <c r="N15" s="22">
        <f>E15+H15+K15</f>
        <v>61</v>
      </c>
      <c r="O15" s="23">
        <f>G15+J15+M15</f>
        <v>50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5">
        <f>IF(P15=2,1,0)</f>
        <v>1</v>
      </c>
      <c r="S15" s="21">
        <f>IF(Q15=2,1,0)</f>
        <v>0</v>
      </c>
      <c r="T15" s="310"/>
    </row>
    <row r="16" spans="2:20" ht="30" customHeight="1" thickBot="1">
      <c r="B16" s="311" t="s">
        <v>23</v>
      </c>
      <c r="C16" s="312" t="s">
        <v>299</v>
      </c>
      <c r="D16" s="338" t="s">
        <v>291</v>
      </c>
      <c r="E16" s="313">
        <v>17</v>
      </c>
      <c r="F16" s="313" t="s">
        <v>24</v>
      </c>
      <c r="G16" s="314">
        <v>21</v>
      </c>
      <c r="H16" s="313">
        <v>15</v>
      </c>
      <c r="I16" s="313" t="s">
        <v>24</v>
      </c>
      <c r="J16" s="314">
        <v>21</v>
      </c>
      <c r="K16" s="313"/>
      <c r="L16" s="313" t="s">
        <v>24</v>
      </c>
      <c r="M16" s="314"/>
      <c r="N16" s="315">
        <f>E16+H16+K16</f>
        <v>32</v>
      </c>
      <c r="O16" s="316">
        <f>G16+J16+M16</f>
        <v>42</v>
      </c>
      <c r="P16" s="317">
        <f>IF(E16&gt;G16,1,0)+IF(H16&gt;J16,1,0)+IF(K16&gt;M16,1,0)</f>
        <v>0</v>
      </c>
      <c r="Q16" s="313">
        <f>IF(E16&lt;G16,1,0)+IF(H16&lt;J16,1,0)+IF(K16&lt;M16,1,0)</f>
        <v>2</v>
      </c>
      <c r="R16" s="318">
        <f>IF(P16=2,1,0)</f>
        <v>0</v>
      </c>
      <c r="S16" s="314">
        <f>IF(Q16=2,1,0)</f>
        <v>1</v>
      </c>
      <c r="T16" s="319"/>
    </row>
    <row r="17" spans="2:20" ht="30" customHeight="1" thickBot="1">
      <c r="B17" s="320"/>
      <c r="C17" s="321"/>
      <c r="D17" s="321"/>
      <c r="E17" s="322"/>
      <c r="F17" s="323" t="s">
        <v>24</v>
      </c>
      <c r="G17" s="324"/>
      <c r="H17" s="322"/>
      <c r="I17" s="323" t="s">
        <v>24</v>
      </c>
      <c r="J17" s="324"/>
      <c r="K17" s="322"/>
      <c r="L17" s="323" t="s">
        <v>24</v>
      </c>
      <c r="M17" s="324"/>
      <c r="N17" s="325"/>
      <c r="O17" s="326"/>
      <c r="P17" s="327"/>
      <c r="Q17" s="328"/>
      <c r="R17" s="329"/>
      <c r="S17" s="330"/>
      <c r="T17" s="331"/>
    </row>
    <row r="18" spans="2:20" ht="34.5" customHeight="1" thickBot="1">
      <c r="B18" s="53" t="s">
        <v>8</v>
      </c>
      <c r="C18" s="332" t="str">
        <f>IF(R18&gt;S18,D4,IF(S18&gt;R18,D5,"remíza"))</f>
        <v>TJ Jiskra Nejdek</v>
      </c>
      <c r="D18" s="332"/>
      <c r="E18" s="332"/>
      <c r="F18" s="332"/>
      <c r="G18" s="332"/>
      <c r="H18" s="332"/>
      <c r="I18" s="332"/>
      <c r="J18" s="332"/>
      <c r="K18" s="332"/>
      <c r="L18" s="332"/>
      <c r="M18" s="333"/>
      <c r="N18" s="25">
        <f aca="true" t="shared" si="5" ref="N18:S18">SUM(N9:N17)</f>
        <v>360</v>
      </c>
      <c r="O18" s="26">
        <f t="shared" si="5"/>
        <v>344</v>
      </c>
      <c r="P18" s="25">
        <f t="shared" si="5"/>
        <v>11</v>
      </c>
      <c r="Q18" s="27">
        <f t="shared" si="5"/>
        <v>8</v>
      </c>
      <c r="R18" s="25">
        <f t="shared" si="5"/>
        <v>5</v>
      </c>
      <c r="S18" s="26">
        <f t="shared" si="5"/>
        <v>3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37" t="s">
        <v>277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2:20" ht="19.5" customHeight="1">
      <c r="B23" s="31"/>
      <c r="C23" s="37" t="s">
        <v>277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3"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  <headerFooter alignWithMargins="0">
    <oddFooter>&amp;L&amp;"Tahoma,Kurzíva"&amp;8&amp;D&amp;R&amp;"Tahoma,Tučné"Český badmintonový svaz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43" t="s">
        <v>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</row>
    <row r="3" spans="2:20" ht="19.5" customHeight="1" thickBot="1">
      <c r="B3" s="5" t="s">
        <v>1</v>
      </c>
      <c r="C3" s="43"/>
      <c r="D3" s="244" t="s">
        <v>48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47" t="s">
        <v>49</v>
      </c>
      <c r="R3" s="248"/>
      <c r="S3" s="244" t="s">
        <v>72</v>
      </c>
      <c r="T3" s="249"/>
    </row>
    <row r="4" spans="2:20" ht="19.5" customHeight="1" thickTop="1">
      <c r="B4" s="6" t="s">
        <v>3</v>
      </c>
      <c r="C4" s="7"/>
      <c r="D4" s="250" t="s">
        <v>68</v>
      </c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2"/>
      <c r="Q4" s="253" t="s">
        <v>14</v>
      </c>
      <c r="R4" s="254"/>
      <c r="S4" s="255" t="s">
        <v>228</v>
      </c>
      <c r="T4" s="256"/>
    </row>
    <row r="5" spans="2:20" ht="19.5" customHeight="1">
      <c r="B5" s="6" t="s">
        <v>4</v>
      </c>
      <c r="C5" s="44"/>
      <c r="D5" s="228" t="s">
        <v>229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30"/>
      <c r="Q5" s="231" t="s">
        <v>2</v>
      </c>
      <c r="R5" s="232"/>
      <c r="S5" s="233" t="s">
        <v>230</v>
      </c>
      <c r="T5" s="234"/>
    </row>
    <row r="6" spans="2:20" ht="19.5" customHeight="1" thickBot="1">
      <c r="B6" s="8" t="s">
        <v>5</v>
      </c>
      <c r="C6" s="9"/>
      <c r="D6" s="235" t="s">
        <v>174</v>
      </c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/>
      <c r="Q6" s="45"/>
      <c r="R6" s="46"/>
      <c r="S6" s="84" t="s">
        <v>125</v>
      </c>
      <c r="T6" s="38" t="s">
        <v>27</v>
      </c>
    </row>
    <row r="7" spans="2:20" ht="24.75" customHeight="1">
      <c r="B7" s="10"/>
      <c r="C7" s="11" t="str">
        <f>D4</f>
        <v>TJ Bílá Hora</v>
      </c>
      <c r="D7" s="11" t="str">
        <f>D5</f>
        <v>TJ Sokol Doubravka A </v>
      </c>
      <c r="E7" s="238" t="s">
        <v>6</v>
      </c>
      <c r="F7" s="239"/>
      <c r="G7" s="239"/>
      <c r="H7" s="239"/>
      <c r="I7" s="239"/>
      <c r="J7" s="239"/>
      <c r="K7" s="239"/>
      <c r="L7" s="239"/>
      <c r="M7" s="240"/>
      <c r="N7" s="241" t="s">
        <v>15</v>
      </c>
      <c r="O7" s="242"/>
      <c r="P7" s="241" t="s">
        <v>16</v>
      </c>
      <c r="Q7" s="242"/>
      <c r="R7" s="241" t="s">
        <v>17</v>
      </c>
      <c r="S7" s="242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175</v>
      </c>
      <c r="D9" s="51" t="s">
        <v>231</v>
      </c>
      <c r="E9" s="39">
        <v>21</v>
      </c>
      <c r="F9" s="20" t="s">
        <v>24</v>
      </c>
      <c r="G9" s="40">
        <v>16</v>
      </c>
      <c r="H9" s="39">
        <v>21</v>
      </c>
      <c r="I9" s="20" t="s">
        <v>24</v>
      </c>
      <c r="J9" s="40">
        <v>10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26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232</v>
      </c>
      <c r="D10" s="50" t="s">
        <v>233</v>
      </c>
      <c r="E10" s="39">
        <v>11</v>
      </c>
      <c r="F10" s="19" t="s">
        <v>24</v>
      </c>
      <c r="G10" s="40">
        <v>21</v>
      </c>
      <c r="H10" s="39">
        <v>10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21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234</v>
      </c>
      <c r="D11" s="50" t="s">
        <v>167</v>
      </c>
      <c r="E11" s="39">
        <v>20</v>
      </c>
      <c r="F11" s="19" t="s">
        <v>24</v>
      </c>
      <c r="G11" s="40">
        <v>22</v>
      </c>
      <c r="H11" s="39">
        <v>18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38</v>
      </c>
      <c r="O11" s="23">
        <f t="shared" si="1"/>
        <v>43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235</v>
      </c>
      <c r="D12" s="50" t="s">
        <v>236</v>
      </c>
      <c r="E12" s="39">
        <v>17</v>
      </c>
      <c r="F12" s="19" t="s">
        <v>24</v>
      </c>
      <c r="G12" s="40">
        <v>21</v>
      </c>
      <c r="H12" s="39">
        <v>16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33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178</v>
      </c>
      <c r="D13" s="50" t="s">
        <v>237</v>
      </c>
      <c r="E13" s="39">
        <v>21</v>
      </c>
      <c r="F13" s="19" t="s">
        <v>24</v>
      </c>
      <c r="G13" s="40">
        <v>19</v>
      </c>
      <c r="H13" s="39">
        <v>18</v>
      </c>
      <c r="I13" s="19" t="s">
        <v>24</v>
      </c>
      <c r="J13" s="40">
        <v>21</v>
      </c>
      <c r="K13" s="39">
        <v>7</v>
      </c>
      <c r="L13" s="19" t="s">
        <v>24</v>
      </c>
      <c r="M13" s="40">
        <v>21</v>
      </c>
      <c r="N13" s="22">
        <f t="shared" si="0"/>
        <v>46</v>
      </c>
      <c r="O13" s="23">
        <f t="shared" si="1"/>
        <v>61</v>
      </c>
      <c r="P13" s="24">
        <f t="shared" si="2"/>
        <v>1</v>
      </c>
      <c r="Q13" s="19">
        <f t="shared" si="3"/>
        <v>2</v>
      </c>
      <c r="R13" s="35">
        <f t="shared" si="4"/>
        <v>0</v>
      </c>
      <c r="S13" s="21">
        <f t="shared" si="4"/>
        <v>1</v>
      </c>
      <c r="T13" s="52"/>
    </row>
    <row r="14" spans="2:20" ht="30" customHeight="1">
      <c r="B14" s="18" t="s">
        <v>19</v>
      </c>
      <c r="C14" s="50" t="s">
        <v>238</v>
      </c>
      <c r="D14" s="50" t="s">
        <v>169</v>
      </c>
      <c r="E14" s="39">
        <v>21</v>
      </c>
      <c r="F14" s="19" t="s">
        <v>24</v>
      </c>
      <c r="G14" s="40">
        <v>12</v>
      </c>
      <c r="H14" s="39">
        <v>21</v>
      </c>
      <c r="I14" s="19" t="s">
        <v>24</v>
      </c>
      <c r="J14" s="40">
        <v>17</v>
      </c>
      <c r="K14" s="39"/>
      <c r="L14" s="19" t="s">
        <v>24</v>
      </c>
      <c r="M14" s="40"/>
      <c r="N14" s="22">
        <f t="shared" si="0"/>
        <v>42</v>
      </c>
      <c r="O14" s="23">
        <f t="shared" si="1"/>
        <v>29</v>
      </c>
      <c r="P14" s="24">
        <f t="shared" si="2"/>
        <v>2</v>
      </c>
      <c r="Q14" s="19">
        <f t="shared" si="3"/>
        <v>0</v>
      </c>
      <c r="R14" s="35">
        <f t="shared" si="4"/>
        <v>1</v>
      </c>
      <c r="S14" s="21">
        <f t="shared" si="4"/>
        <v>0</v>
      </c>
      <c r="T14" s="52"/>
    </row>
    <row r="15" spans="2:20" ht="30" customHeight="1">
      <c r="B15" s="18" t="s">
        <v>25</v>
      </c>
      <c r="C15" s="50" t="s">
        <v>239</v>
      </c>
      <c r="D15" s="50" t="s">
        <v>240</v>
      </c>
      <c r="E15" s="39">
        <v>14</v>
      </c>
      <c r="F15" s="19" t="s">
        <v>24</v>
      </c>
      <c r="G15" s="40">
        <v>21</v>
      </c>
      <c r="H15" s="39">
        <v>12</v>
      </c>
      <c r="I15" s="19" t="s">
        <v>24</v>
      </c>
      <c r="J15" s="40">
        <v>21</v>
      </c>
      <c r="K15" s="39"/>
      <c r="L15" s="19" t="s">
        <v>24</v>
      </c>
      <c r="M15" s="40"/>
      <c r="N15" s="22">
        <f>E15+H15+K15</f>
        <v>26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5">
        <f>IF(P15=2,1,0)</f>
        <v>0</v>
      </c>
      <c r="S15" s="21">
        <f>IF(Q15=2,1,0)</f>
        <v>1</v>
      </c>
      <c r="T15" s="52"/>
    </row>
    <row r="16" spans="2:20" ht="30" customHeight="1">
      <c r="B16" s="18" t="s">
        <v>18</v>
      </c>
      <c r="C16" s="50" t="s">
        <v>181</v>
      </c>
      <c r="D16" s="50" t="s">
        <v>79</v>
      </c>
      <c r="E16" s="39">
        <v>9</v>
      </c>
      <c r="F16" s="19" t="s">
        <v>24</v>
      </c>
      <c r="G16" s="40">
        <v>21</v>
      </c>
      <c r="H16" s="39">
        <v>12</v>
      </c>
      <c r="I16" s="19" t="s">
        <v>24</v>
      </c>
      <c r="J16" s="40">
        <v>21</v>
      </c>
      <c r="K16" s="39"/>
      <c r="L16" s="19" t="s">
        <v>24</v>
      </c>
      <c r="M16" s="40"/>
      <c r="N16" s="22">
        <f>E16+H16+K16</f>
        <v>21</v>
      </c>
      <c r="O16" s="23">
        <f>G16+J16+M16</f>
        <v>42</v>
      </c>
      <c r="P16" s="24">
        <f>IF(E16&gt;G16,1,0)+IF(H16&gt;J16,1,0)+IF(K16&gt;M16,1,0)</f>
        <v>0</v>
      </c>
      <c r="Q16" s="19">
        <f>IF(E16&lt;G16,1,0)+IF(H16&lt;J16,1,0)+IF(K16&lt;M16,1,0)</f>
        <v>2</v>
      </c>
      <c r="R16" s="35">
        <f>IF(P16=2,1,0)</f>
        <v>0</v>
      </c>
      <c r="S16" s="21">
        <f>IF(Q16=2,1,0)</f>
        <v>1</v>
      </c>
      <c r="T16" s="52"/>
    </row>
    <row r="17" spans="2:20" ht="30" customHeight="1" thickBot="1">
      <c r="B17" s="85"/>
      <c r="C17" s="86"/>
      <c r="D17" s="86"/>
      <c r="E17" s="87"/>
      <c r="F17" s="88" t="s">
        <v>24</v>
      </c>
      <c r="G17" s="89"/>
      <c r="H17" s="87"/>
      <c r="I17" s="88" t="s">
        <v>24</v>
      </c>
      <c r="J17" s="89"/>
      <c r="K17" s="87"/>
      <c r="L17" s="88" t="s">
        <v>24</v>
      </c>
      <c r="M17" s="89"/>
      <c r="N17" s="90">
        <f t="shared" si="0"/>
        <v>0</v>
      </c>
      <c r="O17" s="91">
        <f t="shared" si="1"/>
        <v>0</v>
      </c>
      <c r="P17" s="92">
        <f t="shared" si="2"/>
        <v>0</v>
      </c>
      <c r="Q17" s="88">
        <f t="shared" si="3"/>
        <v>0</v>
      </c>
      <c r="R17" s="93">
        <f t="shared" si="4"/>
        <v>0</v>
      </c>
      <c r="S17" s="94">
        <f t="shared" si="4"/>
        <v>0</v>
      </c>
      <c r="T17" s="95"/>
    </row>
    <row r="18" spans="2:20" ht="34.5" customHeight="1" thickBot="1">
      <c r="B18" s="53" t="s">
        <v>8</v>
      </c>
      <c r="C18" s="226" t="str">
        <f>IF(R18&gt;S18,D4,IF(S18&gt;R18,D5,"remíza"))</f>
        <v>TJ Sokol Doubravka A </v>
      </c>
      <c r="D18" s="226"/>
      <c r="E18" s="226"/>
      <c r="F18" s="226"/>
      <c r="G18" s="226"/>
      <c r="H18" s="226"/>
      <c r="I18" s="226"/>
      <c r="J18" s="226"/>
      <c r="K18" s="226"/>
      <c r="L18" s="226"/>
      <c r="M18" s="227"/>
      <c r="N18" s="25">
        <f aca="true" t="shared" si="5" ref="N18:S18">SUM(N9:N17)</f>
        <v>269</v>
      </c>
      <c r="O18" s="26">
        <f t="shared" si="5"/>
        <v>327</v>
      </c>
      <c r="P18" s="25">
        <f t="shared" si="5"/>
        <v>5</v>
      </c>
      <c r="Q18" s="27">
        <f t="shared" si="5"/>
        <v>12</v>
      </c>
      <c r="R18" s="25">
        <f t="shared" si="5"/>
        <v>2</v>
      </c>
      <c r="S18" s="26">
        <f t="shared" si="5"/>
        <v>6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241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43" t="s">
        <v>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</row>
    <row r="3" spans="2:20" ht="19.5" customHeight="1" thickBot="1">
      <c r="B3" s="5" t="s">
        <v>1</v>
      </c>
      <c r="C3" s="43"/>
      <c r="D3" s="244" t="s">
        <v>48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47" t="s">
        <v>49</v>
      </c>
      <c r="R3" s="248"/>
      <c r="S3" s="244" t="s">
        <v>72</v>
      </c>
      <c r="T3" s="249"/>
    </row>
    <row r="4" spans="2:20" ht="19.5" customHeight="1" thickTop="1">
      <c r="B4" s="6" t="s">
        <v>3</v>
      </c>
      <c r="C4" s="7"/>
      <c r="D4" s="250" t="s">
        <v>65</v>
      </c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2"/>
      <c r="Q4" s="253" t="s">
        <v>14</v>
      </c>
      <c r="R4" s="254"/>
      <c r="S4" s="255" t="s">
        <v>242</v>
      </c>
      <c r="T4" s="256"/>
    </row>
    <row r="5" spans="2:20" ht="19.5" customHeight="1">
      <c r="B5" s="6" t="s">
        <v>4</v>
      </c>
      <c r="C5" s="44"/>
      <c r="D5" s="228" t="s">
        <v>29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30"/>
      <c r="Q5" s="231" t="s">
        <v>2</v>
      </c>
      <c r="R5" s="232"/>
      <c r="S5" s="233" t="s">
        <v>47</v>
      </c>
      <c r="T5" s="234"/>
    </row>
    <row r="6" spans="2:20" ht="19.5" customHeight="1" thickBot="1">
      <c r="B6" s="8" t="s">
        <v>5</v>
      </c>
      <c r="C6" s="9"/>
      <c r="D6" s="235" t="s">
        <v>243</v>
      </c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/>
      <c r="Q6" s="45"/>
      <c r="R6" s="46"/>
      <c r="S6" s="84" t="s">
        <v>125</v>
      </c>
      <c r="T6" s="38" t="s">
        <v>27</v>
      </c>
    </row>
    <row r="7" spans="2:20" ht="24.75" customHeight="1">
      <c r="B7" s="10"/>
      <c r="C7" s="11" t="str">
        <f>D4</f>
        <v>USK Plzeň</v>
      </c>
      <c r="D7" s="11" t="str">
        <f>D5</f>
        <v>BKV Plzeň</v>
      </c>
      <c r="E7" s="238" t="s">
        <v>6</v>
      </c>
      <c r="F7" s="239"/>
      <c r="G7" s="239"/>
      <c r="H7" s="239"/>
      <c r="I7" s="239"/>
      <c r="J7" s="239"/>
      <c r="K7" s="239"/>
      <c r="L7" s="239"/>
      <c r="M7" s="240"/>
      <c r="N7" s="241" t="s">
        <v>15</v>
      </c>
      <c r="O7" s="242"/>
      <c r="P7" s="241" t="s">
        <v>16</v>
      </c>
      <c r="Q7" s="242"/>
      <c r="R7" s="241" t="s">
        <v>17</v>
      </c>
      <c r="S7" s="242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113</v>
      </c>
      <c r="D9" s="51" t="s">
        <v>244</v>
      </c>
      <c r="E9" s="39">
        <v>21</v>
      </c>
      <c r="F9" s="20" t="s">
        <v>24</v>
      </c>
      <c r="G9" s="40">
        <v>14</v>
      </c>
      <c r="H9" s="39">
        <v>21</v>
      </c>
      <c r="I9" s="20" t="s">
        <v>24</v>
      </c>
      <c r="J9" s="40">
        <v>11</v>
      </c>
      <c r="K9" s="39"/>
      <c r="L9" s="20" t="s">
        <v>24</v>
      </c>
      <c r="M9" s="40"/>
      <c r="N9" s="22">
        <f aca="true" t="shared" si="0" ref="N9:N17">E9+H9+K9</f>
        <v>42</v>
      </c>
      <c r="O9" s="23">
        <f aca="true" t="shared" si="1" ref="O9:O17">G9+J9+M9</f>
        <v>25</v>
      </c>
      <c r="P9" s="24">
        <f aca="true" t="shared" si="2" ref="P9:P17">IF(E9&gt;G9,1,0)+IF(H9&gt;J9,1,0)+IF(K9&gt;M9,1,0)</f>
        <v>2</v>
      </c>
      <c r="Q9" s="19">
        <f aca="true" t="shared" si="3" ref="Q9:Q17">IF(E9&lt;G9,1,0)+IF(H9&lt;J9,1,0)+IF(K9&lt;M9,1,0)</f>
        <v>0</v>
      </c>
      <c r="R9" s="34">
        <f>IF(P9=2,1,0)</f>
        <v>1</v>
      </c>
      <c r="S9" s="21">
        <f>IF(Q9=2,1,0)</f>
        <v>0</v>
      </c>
      <c r="T9" s="52"/>
    </row>
    <row r="10" spans="2:20" ht="30" customHeight="1">
      <c r="B10" s="18" t="s">
        <v>23</v>
      </c>
      <c r="C10" s="50" t="s">
        <v>245</v>
      </c>
      <c r="D10" s="50" t="s">
        <v>246</v>
      </c>
      <c r="E10" s="39">
        <v>22</v>
      </c>
      <c r="F10" s="19" t="s">
        <v>24</v>
      </c>
      <c r="G10" s="40">
        <v>24</v>
      </c>
      <c r="H10" s="39">
        <v>21</v>
      </c>
      <c r="I10" s="19" t="s">
        <v>24</v>
      </c>
      <c r="J10" s="40">
        <v>5</v>
      </c>
      <c r="K10" s="39">
        <v>20</v>
      </c>
      <c r="L10" s="19" t="s">
        <v>24</v>
      </c>
      <c r="M10" s="40">
        <v>22</v>
      </c>
      <c r="N10" s="22">
        <f t="shared" si="0"/>
        <v>63</v>
      </c>
      <c r="O10" s="23">
        <f t="shared" si="1"/>
        <v>51</v>
      </c>
      <c r="P10" s="24">
        <f t="shared" si="2"/>
        <v>1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247</v>
      </c>
      <c r="D11" s="50" t="s">
        <v>191</v>
      </c>
      <c r="E11" s="39">
        <v>15</v>
      </c>
      <c r="F11" s="19" t="s">
        <v>24</v>
      </c>
      <c r="G11" s="40">
        <v>21</v>
      </c>
      <c r="H11" s="39">
        <v>17</v>
      </c>
      <c r="I11" s="19" t="s">
        <v>24</v>
      </c>
      <c r="J11" s="40">
        <v>21</v>
      </c>
      <c r="K11" s="39"/>
      <c r="L11" s="19" t="s">
        <v>24</v>
      </c>
      <c r="M11" s="40"/>
      <c r="N11" s="22">
        <f t="shared" si="0"/>
        <v>32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248</v>
      </c>
      <c r="D12" s="50" t="s">
        <v>193</v>
      </c>
      <c r="E12" s="39">
        <v>21</v>
      </c>
      <c r="F12" s="19" t="s">
        <v>24</v>
      </c>
      <c r="G12" s="40">
        <v>12</v>
      </c>
      <c r="H12" s="39">
        <v>21</v>
      </c>
      <c r="I12" s="19" t="s">
        <v>24</v>
      </c>
      <c r="J12" s="40">
        <v>14</v>
      </c>
      <c r="K12" s="39"/>
      <c r="L12" s="19" t="s">
        <v>24</v>
      </c>
      <c r="M12" s="40"/>
      <c r="N12" s="22">
        <f t="shared" si="0"/>
        <v>42</v>
      </c>
      <c r="O12" s="23">
        <f t="shared" si="1"/>
        <v>26</v>
      </c>
      <c r="P12" s="24">
        <f t="shared" si="2"/>
        <v>2</v>
      </c>
      <c r="Q12" s="19">
        <f t="shared" si="3"/>
        <v>0</v>
      </c>
      <c r="R12" s="35">
        <f t="shared" si="4"/>
        <v>1</v>
      </c>
      <c r="S12" s="21">
        <f t="shared" si="4"/>
        <v>0</v>
      </c>
      <c r="T12" s="52"/>
    </row>
    <row r="13" spans="2:20" ht="30" customHeight="1">
      <c r="B13" s="18" t="s">
        <v>20</v>
      </c>
      <c r="C13" s="50" t="s">
        <v>45</v>
      </c>
      <c r="D13" s="50" t="s">
        <v>108</v>
      </c>
      <c r="E13" s="39">
        <v>18</v>
      </c>
      <c r="F13" s="19" t="s">
        <v>24</v>
      </c>
      <c r="G13" s="40">
        <v>21</v>
      </c>
      <c r="H13" s="39">
        <v>21</v>
      </c>
      <c r="I13" s="19" t="s">
        <v>24</v>
      </c>
      <c r="J13" s="40">
        <v>14</v>
      </c>
      <c r="K13" s="39">
        <v>21</v>
      </c>
      <c r="L13" s="19" t="s">
        <v>24</v>
      </c>
      <c r="M13" s="40">
        <v>9</v>
      </c>
      <c r="N13" s="22">
        <f t="shared" si="0"/>
        <v>60</v>
      </c>
      <c r="O13" s="23">
        <f t="shared" si="1"/>
        <v>44</v>
      </c>
      <c r="P13" s="24">
        <f t="shared" si="2"/>
        <v>2</v>
      </c>
      <c r="Q13" s="19">
        <f t="shared" si="3"/>
        <v>1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121</v>
      </c>
      <c r="D14" s="50" t="s">
        <v>51</v>
      </c>
      <c r="E14" s="39">
        <v>9</v>
      </c>
      <c r="F14" s="19" t="s">
        <v>24</v>
      </c>
      <c r="G14" s="40">
        <v>21</v>
      </c>
      <c r="H14" s="39">
        <v>15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24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122</v>
      </c>
      <c r="D15" s="50" t="s">
        <v>56</v>
      </c>
      <c r="E15" s="39">
        <v>23</v>
      </c>
      <c r="F15" s="19" t="s">
        <v>24</v>
      </c>
      <c r="G15" s="40">
        <v>21</v>
      </c>
      <c r="H15" s="39">
        <v>21</v>
      </c>
      <c r="I15" s="19" t="s">
        <v>24</v>
      </c>
      <c r="J15" s="40">
        <v>18</v>
      </c>
      <c r="K15" s="39"/>
      <c r="L15" s="19" t="s">
        <v>24</v>
      </c>
      <c r="M15" s="40"/>
      <c r="N15" s="22">
        <f>E15+H15+K15</f>
        <v>44</v>
      </c>
      <c r="O15" s="23">
        <f>G15+J15+M15</f>
        <v>39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46</v>
      </c>
      <c r="D16" s="50" t="s">
        <v>158</v>
      </c>
      <c r="E16" s="39">
        <v>21</v>
      </c>
      <c r="F16" s="19" t="s">
        <v>24</v>
      </c>
      <c r="G16" s="40">
        <v>14</v>
      </c>
      <c r="H16" s="39">
        <v>21</v>
      </c>
      <c r="I16" s="19" t="s">
        <v>24</v>
      </c>
      <c r="J16" s="40">
        <v>14</v>
      </c>
      <c r="K16" s="39"/>
      <c r="L16" s="19" t="s">
        <v>24</v>
      </c>
      <c r="M16" s="40"/>
      <c r="N16" s="22">
        <f>E16+H16+K16</f>
        <v>42</v>
      </c>
      <c r="O16" s="23">
        <f>G16+J16+M16</f>
        <v>28</v>
      </c>
      <c r="P16" s="24">
        <f>IF(E16&gt;G16,1,0)+IF(H16&gt;J16,1,0)+IF(K16&gt;M16,1,0)</f>
        <v>2</v>
      </c>
      <c r="Q16" s="19">
        <f>IF(E16&lt;G16,1,0)+IF(H16&lt;J16,1,0)+IF(K16&lt;M16,1,0)</f>
        <v>0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5"/>
      <c r="C17" s="86"/>
      <c r="D17" s="86"/>
      <c r="E17" s="87"/>
      <c r="F17" s="88" t="s">
        <v>24</v>
      </c>
      <c r="G17" s="89"/>
      <c r="H17" s="87"/>
      <c r="I17" s="88" t="s">
        <v>24</v>
      </c>
      <c r="J17" s="89"/>
      <c r="K17" s="87"/>
      <c r="L17" s="88" t="s">
        <v>24</v>
      </c>
      <c r="M17" s="89"/>
      <c r="N17" s="90">
        <f t="shared" si="0"/>
        <v>0</v>
      </c>
      <c r="O17" s="91">
        <f t="shared" si="1"/>
        <v>0</v>
      </c>
      <c r="P17" s="92">
        <f t="shared" si="2"/>
        <v>0</v>
      </c>
      <c r="Q17" s="88">
        <f t="shared" si="3"/>
        <v>0</v>
      </c>
      <c r="R17" s="93">
        <f t="shared" si="4"/>
        <v>0</v>
      </c>
      <c r="S17" s="94">
        <f t="shared" si="4"/>
        <v>0</v>
      </c>
      <c r="T17" s="95"/>
    </row>
    <row r="18" spans="2:20" ht="34.5" customHeight="1" thickBot="1">
      <c r="B18" s="53" t="s">
        <v>8</v>
      </c>
      <c r="C18" s="226" t="str">
        <f>IF(R18&gt;S18,D4,IF(S18&gt;R18,D5,"remíza"))</f>
        <v>USK Plzeň</v>
      </c>
      <c r="D18" s="226"/>
      <c r="E18" s="226"/>
      <c r="F18" s="226"/>
      <c r="G18" s="226"/>
      <c r="H18" s="226"/>
      <c r="I18" s="226"/>
      <c r="J18" s="226"/>
      <c r="K18" s="226"/>
      <c r="L18" s="226"/>
      <c r="M18" s="227"/>
      <c r="N18" s="25">
        <f aca="true" t="shared" si="5" ref="N18:S18">SUM(N9:N17)</f>
        <v>349</v>
      </c>
      <c r="O18" s="26">
        <f t="shared" si="5"/>
        <v>297</v>
      </c>
      <c r="P18" s="25">
        <f t="shared" si="5"/>
        <v>11</v>
      </c>
      <c r="Q18" s="27">
        <f t="shared" si="5"/>
        <v>7</v>
      </c>
      <c r="R18" s="25">
        <f t="shared" si="5"/>
        <v>5</v>
      </c>
      <c r="S18" s="26">
        <f t="shared" si="5"/>
        <v>3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43" t="s">
        <v>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</row>
    <row r="3" spans="2:20" ht="19.5" customHeight="1" thickBot="1">
      <c r="B3" s="5" t="s">
        <v>1</v>
      </c>
      <c r="C3" s="43"/>
      <c r="D3" s="244" t="s">
        <v>48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47" t="s">
        <v>49</v>
      </c>
      <c r="R3" s="248"/>
      <c r="S3" s="244" t="s">
        <v>72</v>
      </c>
      <c r="T3" s="249"/>
    </row>
    <row r="4" spans="2:20" ht="19.5" customHeight="1" thickTop="1">
      <c r="B4" s="6" t="s">
        <v>3</v>
      </c>
      <c r="C4" s="7"/>
      <c r="D4" s="250" t="s">
        <v>50</v>
      </c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2"/>
      <c r="Q4" s="253" t="s">
        <v>14</v>
      </c>
      <c r="R4" s="254"/>
      <c r="S4" s="255" t="s">
        <v>228</v>
      </c>
      <c r="T4" s="256"/>
    </row>
    <row r="5" spans="2:20" ht="19.5" customHeight="1">
      <c r="B5" s="6" t="s">
        <v>4</v>
      </c>
      <c r="C5" s="44"/>
      <c r="D5" s="228" t="s">
        <v>65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30"/>
      <c r="Q5" s="231" t="s">
        <v>2</v>
      </c>
      <c r="R5" s="232"/>
      <c r="S5" s="257" t="s">
        <v>143</v>
      </c>
      <c r="T5" s="257"/>
    </row>
    <row r="6" spans="2:20" ht="19.5" customHeight="1" thickBot="1">
      <c r="B6" s="8" t="s">
        <v>5</v>
      </c>
      <c r="C6" s="9"/>
      <c r="D6" s="235" t="s">
        <v>128</v>
      </c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/>
      <c r="Q6" s="45"/>
      <c r="R6" s="46"/>
      <c r="S6" s="84" t="s">
        <v>125</v>
      </c>
      <c r="T6" s="38" t="s">
        <v>27</v>
      </c>
    </row>
    <row r="7" spans="2:20" ht="24.75" customHeight="1">
      <c r="B7" s="10"/>
      <c r="C7" s="11" t="str">
        <f>D4</f>
        <v>TJ Sokol Doubravka A</v>
      </c>
      <c r="D7" s="11" t="str">
        <f>D5</f>
        <v>USK Plzeň</v>
      </c>
      <c r="E7" s="238" t="s">
        <v>6</v>
      </c>
      <c r="F7" s="239"/>
      <c r="G7" s="239"/>
      <c r="H7" s="239"/>
      <c r="I7" s="239"/>
      <c r="J7" s="239"/>
      <c r="K7" s="239"/>
      <c r="L7" s="239"/>
      <c r="M7" s="240"/>
      <c r="N7" s="241" t="s">
        <v>15</v>
      </c>
      <c r="O7" s="242"/>
      <c r="P7" s="241" t="s">
        <v>16</v>
      </c>
      <c r="Q7" s="242"/>
      <c r="R7" s="241" t="s">
        <v>17</v>
      </c>
      <c r="S7" s="242"/>
      <c r="T7" s="36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47"/>
      <c r="O8" s="48"/>
      <c r="P8" s="47"/>
      <c r="Q8" s="48"/>
      <c r="R8" s="47"/>
      <c r="S8" s="48"/>
      <c r="T8" s="49"/>
    </row>
    <row r="9" spans="2:20" ht="30" customHeight="1" thickTop="1">
      <c r="B9" s="18" t="s">
        <v>26</v>
      </c>
      <c r="C9" s="50" t="s">
        <v>250</v>
      </c>
      <c r="D9" s="51" t="s">
        <v>113</v>
      </c>
      <c r="E9" s="39">
        <v>9</v>
      </c>
      <c r="F9" s="20" t="s">
        <v>24</v>
      </c>
      <c r="G9" s="40">
        <v>21</v>
      </c>
      <c r="H9" s="39">
        <v>18</v>
      </c>
      <c r="I9" s="20" t="s">
        <v>24</v>
      </c>
      <c r="J9" s="40">
        <v>21</v>
      </c>
      <c r="K9" s="39"/>
      <c r="L9" s="20" t="s">
        <v>24</v>
      </c>
      <c r="M9" s="40"/>
      <c r="N9" s="22">
        <f aca="true" t="shared" si="0" ref="N9:N17">E9+H9+K9</f>
        <v>27</v>
      </c>
      <c r="O9" s="23">
        <f aca="true" t="shared" si="1" ref="O9:O17">G9+J9+M9</f>
        <v>42</v>
      </c>
      <c r="P9" s="24">
        <f aca="true" t="shared" si="2" ref="P9:P17">IF(E9&gt;G9,1,0)+IF(H9&gt;J9,1,0)+IF(K9&gt;M9,1,0)</f>
        <v>0</v>
      </c>
      <c r="Q9" s="19">
        <f aca="true" t="shared" si="3" ref="Q9:Q17">IF(E9&lt;G9,1,0)+IF(H9&lt;J9,1,0)+IF(K9&lt;M9,1,0)</f>
        <v>2</v>
      </c>
      <c r="R9" s="34">
        <f>IF(P9=2,1,0)</f>
        <v>0</v>
      </c>
      <c r="S9" s="21">
        <f>IF(Q9=2,1,0)</f>
        <v>1</v>
      </c>
      <c r="T9" s="52"/>
    </row>
    <row r="10" spans="2:20" ht="30" customHeight="1">
      <c r="B10" s="18" t="s">
        <v>23</v>
      </c>
      <c r="C10" s="50" t="s">
        <v>251</v>
      </c>
      <c r="D10" s="50" t="s">
        <v>245</v>
      </c>
      <c r="E10" s="39">
        <v>15</v>
      </c>
      <c r="F10" s="19" t="s">
        <v>24</v>
      </c>
      <c r="G10" s="40">
        <v>21</v>
      </c>
      <c r="H10" s="39">
        <v>15</v>
      </c>
      <c r="I10" s="19" t="s">
        <v>24</v>
      </c>
      <c r="J10" s="40">
        <v>21</v>
      </c>
      <c r="K10" s="39"/>
      <c r="L10" s="19" t="s">
        <v>24</v>
      </c>
      <c r="M10" s="40"/>
      <c r="N10" s="22">
        <f t="shared" si="0"/>
        <v>30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5">
        <f aca="true" t="shared" si="4" ref="R10:S17">IF(P10=2,1,0)</f>
        <v>0</v>
      </c>
      <c r="S10" s="21">
        <f t="shared" si="4"/>
        <v>1</v>
      </c>
      <c r="T10" s="52"/>
    </row>
    <row r="11" spans="2:20" ht="30" customHeight="1">
      <c r="B11" s="18" t="s">
        <v>22</v>
      </c>
      <c r="C11" s="50" t="s">
        <v>252</v>
      </c>
      <c r="D11" s="50" t="s">
        <v>116</v>
      </c>
      <c r="E11" s="39">
        <v>21</v>
      </c>
      <c r="F11" s="19" t="s">
        <v>24</v>
      </c>
      <c r="G11" s="40">
        <v>17</v>
      </c>
      <c r="H11" s="39">
        <v>17</v>
      </c>
      <c r="I11" s="19" t="s">
        <v>24</v>
      </c>
      <c r="J11" s="40">
        <v>21</v>
      </c>
      <c r="K11" s="39">
        <v>19</v>
      </c>
      <c r="L11" s="19" t="s">
        <v>24</v>
      </c>
      <c r="M11" s="40">
        <v>21</v>
      </c>
      <c r="N11" s="22">
        <f t="shared" si="0"/>
        <v>57</v>
      </c>
      <c r="O11" s="23">
        <f t="shared" si="1"/>
        <v>59</v>
      </c>
      <c r="P11" s="24">
        <f t="shared" si="2"/>
        <v>1</v>
      </c>
      <c r="Q11" s="19">
        <f t="shared" si="3"/>
        <v>2</v>
      </c>
      <c r="R11" s="35">
        <f t="shared" si="4"/>
        <v>0</v>
      </c>
      <c r="S11" s="21">
        <f t="shared" si="4"/>
        <v>1</v>
      </c>
      <c r="T11" s="52"/>
    </row>
    <row r="12" spans="2:20" ht="30" customHeight="1">
      <c r="B12" s="18" t="s">
        <v>21</v>
      </c>
      <c r="C12" s="50" t="s">
        <v>192</v>
      </c>
      <c r="D12" s="50" t="s">
        <v>248</v>
      </c>
      <c r="E12" s="39">
        <v>12</v>
      </c>
      <c r="F12" s="19" t="s">
        <v>24</v>
      </c>
      <c r="G12" s="40">
        <v>21</v>
      </c>
      <c r="H12" s="39">
        <v>17</v>
      </c>
      <c r="I12" s="19" t="s">
        <v>24</v>
      </c>
      <c r="J12" s="40">
        <v>21</v>
      </c>
      <c r="K12" s="39"/>
      <c r="L12" s="19" t="s">
        <v>24</v>
      </c>
      <c r="M12" s="40"/>
      <c r="N12" s="22">
        <f t="shared" si="0"/>
        <v>29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5">
        <f t="shared" si="4"/>
        <v>0</v>
      </c>
      <c r="S12" s="21">
        <f t="shared" si="4"/>
        <v>1</v>
      </c>
      <c r="T12" s="52"/>
    </row>
    <row r="13" spans="2:20" ht="30" customHeight="1">
      <c r="B13" s="18" t="s">
        <v>20</v>
      </c>
      <c r="C13" s="50" t="s">
        <v>253</v>
      </c>
      <c r="D13" s="50" t="s">
        <v>45</v>
      </c>
      <c r="E13" s="39">
        <v>21</v>
      </c>
      <c r="F13" s="19" t="s">
        <v>24</v>
      </c>
      <c r="G13" s="40">
        <v>0</v>
      </c>
      <c r="H13" s="39">
        <v>21</v>
      </c>
      <c r="I13" s="19" t="s">
        <v>24</v>
      </c>
      <c r="J13" s="40">
        <v>0</v>
      </c>
      <c r="K13" s="39"/>
      <c r="L13" s="19" t="s">
        <v>24</v>
      </c>
      <c r="M13" s="40"/>
      <c r="N13" s="22">
        <f t="shared" si="0"/>
        <v>42</v>
      </c>
      <c r="O13" s="23">
        <f t="shared" si="1"/>
        <v>0</v>
      </c>
      <c r="P13" s="24">
        <f t="shared" si="2"/>
        <v>2</v>
      </c>
      <c r="Q13" s="19">
        <f t="shared" si="3"/>
        <v>0</v>
      </c>
      <c r="R13" s="35">
        <f t="shared" si="4"/>
        <v>1</v>
      </c>
      <c r="S13" s="21">
        <f t="shared" si="4"/>
        <v>0</v>
      </c>
      <c r="T13" s="52"/>
    </row>
    <row r="14" spans="2:20" ht="30" customHeight="1">
      <c r="B14" s="18" t="s">
        <v>19</v>
      </c>
      <c r="C14" s="50" t="s">
        <v>237</v>
      </c>
      <c r="D14" s="50" t="s">
        <v>121</v>
      </c>
      <c r="E14" s="39">
        <v>13</v>
      </c>
      <c r="F14" s="19" t="s">
        <v>24</v>
      </c>
      <c r="G14" s="40">
        <v>21</v>
      </c>
      <c r="H14" s="39">
        <v>11</v>
      </c>
      <c r="I14" s="19" t="s">
        <v>24</v>
      </c>
      <c r="J14" s="40">
        <v>21</v>
      </c>
      <c r="K14" s="39"/>
      <c r="L14" s="19" t="s">
        <v>24</v>
      </c>
      <c r="M14" s="40"/>
      <c r="N14" s="22">
        <f t="shared" si="0"/>
        <v>24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5">
        <f t="shared" si="4"/>
        <v>0</v>
      </c>
      <c r="S14" s="21">
        <f t="shared" si="4"/>
        <v>1</v>
      </c>
      <c r="T14" s="52"/>
    </row>
    <row r="15" spans="2:20" ht="30" customHeight="1">
      <c r="B15" s="18" t="s">
        <v>25</v>
      </c>
      <c r="C15" s="50" t="s">
        <v>240</v>
      </c>
      <c r="D15" s="50" t="s">
        <v>122</v>
      </c>
      <c r="E15" s="39">
        <v>21</v>
      </c>
      <c r="F15" s="19" t="s">
        <v>24</v>
      </c>
      <c r="G15" s="40">
        <v>11</v>
      </c>
      <c r="H15" s="39">
        <v>21</v>
      </c>
      <c r="I15" s="19" t="s">
        <v>24</v>
      </c>
      <c r="J15" s="40">
        <v>6</v>
      </c>
      <c r="K15" s="39"/>
      <c r="L15" s="19" t="s">
        <v>24</v>
      </c>
      <c r="M15" s="40"/>
      <c r="N15" s="22">
        <f>E15+H15+K15</f>
        <v>42</v>
      </c>
      <c r="O15" s="23">
        <f>G15+J15+M15</f>
        <v>17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5">
        <f>IF(P15=2,1,0)</f>
        <v>1</v>
      </c>
      <c r="S15" s="21">
        <f>IF(Q15=2,1,0)</f>
        <v>0</v>
      </c>
      <c r="T15" s="52"/>
    </row>
    <row r="16" spans="2:20" ht="30" customHeight="1">
      <c r="B16" s="18" t="s">
        <v>18</v>
      </c>
      <c r="C16" s="50" t="s">
        <v>79</v>
      </c>
      <c r="D16" s="50" t="s">
        <v>46</v>
      </c>
      <c r="E16" s="39">
        <v>25</v>
      </c>
      <c r="F16" s="19" t="s">
        <v>24</v>
      </c>
      <c r="G16" s="40">
        <v>23</v>
      </c>
      <c r="H16" s="39">
        <v>14</v>
      </c>
      <c r="I16" s="19" t="s">
        <v>24</v>
      </c>
      <c r="J16" s="40">
        <v>21</v>
      </c>
      <c r="K16" s="39">
        <v>21</v>
      </c>
      <c r="L16" s="19" t="s">
        <v>24</v>
      </c>
      <c r="M16" s="40">
        <v>18</v>
      </c>
      <c r="N16" s="22">
        <f>E16+H16+K16</f>
        <v>60</v>
      </c>
      <c r="O16" s="23">
        <f>G16+J16+M16</f>
        <v>62</v>
      </c>
      <c r="P16" s="24">
        <f>IF(E16&gt;G16,1,0)+IF(H16&gt;J16,1,0)+IF(K16&gt;M16,1,0)</f>
        <v>2</v>
      </c>
      <c r="Q16" s="19">
        <f>IF(E16&lt;G16,1,0)+IF(H16&lt;J16,1,0)+IF(K16&lt;M16,1,0)</f>
        <v>1</v>
      </c>
      <c r="R16" s="35">
        <f>IF(P16=2,1,0)</f>
        <v>1</v>
      </c>
      <c r="S16" s="21">
        <f>IF(Q16=2,1,0)</f>
        <v>0</v>
      </c>
      <c r="T16" s="52"/>
    </row>
    <row r="17" spans="2:20" ht="30" customHeight="1" thickBot="1">
      <c r="B17" s="85"/>
      <c r="C17" s="86"/>
      <c r="D17" s="86"/>
      <c r="E17" s="87"/>
      <c r="F17" s="88" t="s">
        <v>24</v>
      </c>
      <c r="G17" s="89"/>
      <c r="H17" s="87"/>
      <c r="I17" s="88" t="s">
        <v>24</v>
      </c>
      <c r="J17" s="89"/>
      <c r="K17" s="87"/>
      <c r="L17" s="88" t="s">
        <v>24</v>
      </c>
      <c r="M17" s="89"/>
      <c r="N17" s="90">
        <f t="shared" si="0"/>
        <v>0</v>
      </c>
      <c r="O17" s="91">
        <f t="shared" si="1"/>
        <v>0</v>
      </c>
      <c r="P17" s="92">
        <f t="shared" si="2"/>
        <v>0</v>
      </c>
      <c r="Q17" s="88">
        <f t="shared" si="3"/>
        <v>0</v>
      </c>
      <c r="R17" s="93">
        <f t="shared" si="4"/>
        <v>0</v>
      </c>
      <c r="S17" s="94">
        <f t="shared" si="4"/>
        <v>0</v>
      </c>
      <c r="T17" s="95"/>
    </row>
    <row r="18" spans="2:20" ht="34.5" customHeight="1" thickBot="1">
      <c r="B18" s="53" t="s">
        <v>8</v>
      </c>
      <c r="C18" s="226" t="str">
        <f>IF(R18&gt;S18,D4,IF(S18&gt;R18,D5,"remíza"))</f>
        <v>USK Plzeň</v>
      </c>
      <c r="D18" s="226"/>
      <c r="E18" s="226"/>
      <c r="F18" s="226"/>
      <c r="G18" s="226"/>
      <c r="H18" s="226"/>
      <c r="I18" s="226"/>
      <c r="J18" s="226"/>
      <c r="K18" s="226"/>
      <c r="L18" s="226"/>
      <c r="M18" s="227"/>
      <c r="N18" s="25">
        <f aca="true" t="shared" si="5" ref="N18:S18">SUM(N9:N17)</f>
        <v>311</v>
      </c>
      <c r="O18" s="26">
        <f t="shared" si="5"/>
        <v>306</v>
      </c>
      <c r="P18" s="25">
        <f t="shared" si="5"/>
        <v>7</v>
      </c>
      <c r="Q18" s="27">
        <f t="shared" si="5"/>
        <v>11</v>
      </c>
      <c r="R18" s="25">
        <f t="shared" si="5"/>
        <v>3</v>
      </c>
      <c r="S18" s="26">
        <f t="shared" si="5"/>
        <v>5</v>
      </c>
      <c r="T18" s="54"/>
    </row>
    <row r="19" spans="2:20" ht="15">
      <c r="B19" s="33"/>
      <c r="C19" s="37"/>
      <c r="D19" s="3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 t="s">
        <v>9</v>
      </c>
    </row>
    <row r="20" spans="2:20" ht="12.75">
      <c r="B20" s="55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2:20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2:20" ht="19.5" customHeight="1">
      <c r="B22" s="30" t="s">
        <v>11</v>
      </c>
      <c r="C22" s="41" t="s">
        <v>254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31"/>
      <c r="C23" s="42" t="s">
        <v>255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1" ht="12.75">
      <c r="B25" s="32" t="s">
        <v>12</v>
      </c>
      <c r="C25" s="37"/>
      <c r="D25" s="56"/>
      <c r="E25" s="32" t="s">
        <v>13</v>
      </c>
      <c r="F25" s="32"/>
      <c r="G25" s="32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zapis_OPA.xls</dc:title>
  <dc:subject>OPA 2016/17</dc:subject>
  <dc:creator>ZpčBaS</dc:creator>
  <cp:keywords/>
  <dc:description>Zápis o utkání smíšených družstev - OPA</dc:description>
  <cp:lastModifiedBy>sk</cp:lastModifiedBy>
  <cp:lastPrinted>2018-12-11T12:44:14Z</cp:lastPrinted>
  <dcterms:created xsi:type="dcterms:W3CDTF">1996-11-18T12:18:44Z</dcterms:created>
  <dcterms:modified xsi:type="dcterms:W3CDTF">2019-03-28T11:18:26Z</dcterms:modified>
  <cp:category/>
  <cp:version/>
  <cp:contentType/>
  <cp:contentStatus/>
</cp:coreProperties>
</file>