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1.k.BA_USK" sheetId="3" r:id="rId3"/>
    <sheet name="1.k.BKV_Nej" sheetId="4" r:id="rId4"/>
    <sheet name="1.k.BH_ČB" sheetId="5" r:id="rId5"/>
    <sheet name="1.k.DouA_ČKB" sheetId="6" r:id="rId6"/>
    <sheet name="1.k.BA_DouA" sheetId="7" r:id="rId7"/>
    <sheet name="1.k.BH_ČKB" sheetId="8" r:id="rId8"/>
    <sheet name="1.k.USK_Nej" sheetId="9" r:id="rId9"/>
    <sheet name="1.k.BKV_ČB" sheetId="10" r:id="rId10"/>
    <sheet name="List1" sheetId="11" r:id="rId11"/>
  </sheets>
  <definedNames>
    <definedName name="_xlnm.Print_Area" localSheetId="6">'1.k.BA_DouA'!$B$2:$T$27</definedName>
    <definedName name="_xlnm.Print_Area" localSheetId="2">'1.k.BA_USK'!$B$2:$T$27</definedName>
    <definedName name="_xlnm.Print_Area" localSheetId="4">'1.k.BH_ČB'!$B$2:$T$27</definedName>
    <definedName name="_xlnm.Print_Area" localSheetId="7">'1.k.BH_ČKB'!$B$2:$T$27</definedName>
    <definedName name="_xlnm.Print_Area" localSheetId="9">'1.k.BKV_ČB'!$B$2:$T$27</definedName>
    <definedName name="_xlnm.Print_Area" localSheetId="3">'1.k.BKV_Nej'!$B$2:$T$27</definedName>
    <definedName name="_xlnm.Print_Area" localSheetId="5">'1.k.DouA_ČKB'!$B$2:$T$27</definedName>
    <definedName name="_xlnm.Print_Area" localSheetId="8">'1.k.USK_Nej'!$B$2:$T$27</definedName>
  </definedNames>
  <calcPr fullCalcOnLoad="1"/>
</workbook>
</file>

<file path=xl/sharedStrings.xml><?xml version="1.0" encoding="utf-8"?>
<sst xmlns="http://schemas.openxmlformats.org/spreadsheetml/2006/main" count="810" uniqueCount="210">
  <si>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</si>
  <si>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</si>
  <si>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</si>
  <si>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</si>
  <si>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</si>
  <si>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</si>
  <si>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</si>
  <si>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</si>
  <si>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</si>
  <si>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</si>
  <si>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</si>
  <si>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</si>
  <si>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</si>
  <si>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</si>
  <si>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</si>
  <si>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</si>
  <si>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</si>
  <si>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</si>
  <si>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</si>
  <si>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</si>
  <si>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</si>
  <si>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</si>
  <si>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</si>
  <si>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</si>
  <si>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</si>
  <si>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</si>
  <si>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</si>
  <si>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</si>
  <si>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</si>
  <si>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</si>
  <si>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</si>
  <si>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</si>
  <si>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Legát</t>
  </si>
  <si>
    <t>TJ Bílá Hora A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</si>
  <si>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</si>
  <si>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</si>
  <si>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</si>
  <si>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</si>
  <si>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</si>
  <si>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</si>
  <si>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</si>
  <si>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</si>
  <si>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</si>
  <si>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</si>
  <si>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</si>
  <si>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</si>
  <si>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</si>
  <si>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6.</t>
  </si>
  <si>
    <t>Popilka</t>
  </si>
  <si>
    <t>Drudík</t>
  </si>
  <si>
    <t>Plzeň</t>
  </si>
  <si>
    <t>OPA  -  J-Z přebor 1/A družstev - dospělí - ZpčBaS / JčBaS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</si>
  <si>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</si>
  <si>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</si>
  <si>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</si>
  <si>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</si>
  <si>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</si>
  <si>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</si>
  <si>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</si>
  <si>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Šmídová</t>
  </si>
  <si>
    <t>Prokeš</t>
  </si>
  <si>
    <t>TJ Sokol České Budějovice</t>
  </si>
  <si>
    <t>Kempfová</t>
  </si>
  <si>
    <t>SKB Český Krumlov B</t>
  </si>
  <si>
    <t>scr.</t>
  </si>
  <si>
    <t>Lucie Kolářová</t>
  </si>
  <si>
    <t>Mráz</t>
  </si>
  <si>
    <t>Úblová</t>
  </si>
  <si>
    <t>dopolední utkání - začátek 9:00</t>
  </si>
  <si>
    <t>odpolední utkání - začátek 15:00</t>
  </si>
  <si>
    <t>-</t>
  </si>
  <si>
    <t>0 : 0</t>
  </si>
  <si>
    <t>8.</t>
  </si>
  <si>
    <t>7.</t>
  </si>
  <si>
    <r>
      <t xml:space="preserve">tabulka po </t>
    </r>
    <r>
      <rPr>
        <b/>
        <sz val="12"/>
        <rFont val="Arial"/>
        <family val="2"/>
      </rPr>
      <t>1. kole - 6.10.2018</t>
    </r>
  </si>
  <si>
    <t>J-Z přebor 1/A (OPA) - družstev dospělých - 2018 / 2019</t>
  </si>
  <si>
    <t>1. kolo - 6.10.2018</t>
  </si>
  <si>
    <t>BA Plzeň B</t>
  </si>
  <si>
    <t>USK Plzeň</t>
  </si>
  <si>
    <t>Sokol Doubravka A</t>
  </si>
  <si>
    <t>TJ Jiskra Nejdek</t>
  </si>
  <si>
    <t xml:space="preserve">2. kolo - 8.12.2018 </t>
  </si>
  <si>
    <t>TJ Bílá Hora</t>
  </si>
  <si>
    <t>3. kolo - 19.1.2019</t>
  </si>
  <si>
    <t>4. kolo - 23.2.2019</t>
  </si>
  <si>
    <t>* TJ Jiskra Nejdek</t>
  </si>
  <si>
    <t>(* utkání se odehraje v Plzni na 25.ZŠ)</t>
  </si>
  <si>
    <t>8 : 0</t>
  </si>
  <si>
    <t>2018/19</t>
  </si>
  <si>
    <t>2.10.2018</t>
  </si>
  <si>
    <t>Kolářová H.</t>
  </si>
  <si>
    <t>Voráč</t>
  </si>
  <si>
    <t>Segeč</t>
  </si>
  <si>
    <t>Kural</t>
  </si>
  <si>
    <t>Vacek</t>
  </si>
  <si>
    <t>Krejsa</t>
  </si>
  <si>
    <t>Za hosty nastoupili hráči Legát a Vacek z družstva „B“</t>
  </si>
  <si>
    <t>25. ZŠ, Plzeň</t>
  </si>
  <si>
    <t>Mráz Šimon</t>
  </si>
  <si>
    <t>Kural Martin</t>
  </si>
  <si>
    <t>Kolářová Lucie</t>
  </si>
  <si>
    <t>Voráč Přemysl</t>
  </si>
  <si>
    <t>Krejsa Jakub</t>
  </si>
  <si>
    <t>Kolářová Hana</t>
  </si>
  <si>
    <t>Vacek Petr</t>
  </si>
  <si>
    <t>Legát Vojtěch</t>
  </si>
  <si>
    <t>Jeřichová Zuzana, Kolářová Hana</t>
  </si>
  <si>
    <t>Voráč Přemysl, Panochová Jana</t>
  </si>
  <si>
    <t>Karas Milan, Segeč Jan</t>
  </si>
  <si>
    <t>Kolářová Lucie, Panochová Jana</t>
  </si>
  <si>
    <t>Kural Martin, Pistulka Radek</t>
  </si>
  <si>
    <t>Legát Vojtěch, Vacek Petr</t>
  </si>
  <si>
    <t>Krejsa Jakub, Jeřichová Zuzana</t>
  </si>
  <si>
    <t>6.10.2018</t>
  </si>
  <si>
    <t>Malesický Dvůr</t>
  </si>
  <si>
    <t>Odvárka, Chmelíčková</t>
  </si>
  <si>
    <t>Hodiánek, Šamalová</t>
  </si>
  <si>
    <t>Landgráf, Chalupa</t>
  </si>
  <si>
    <t>Hodiánek, Čerkl</t>
  </si>
  <si>
    <t>Krupičková, Šmídová</t>
  </si>
  <si>
    <t>Matějková, Šamalová</t>
  </si>
  <si>
    <t>Pohanka T.+P.</t>
  </si>
  <si>
    <t>Matějka, Liebl</t>
  </si>
  <si>
    <t>Landgráf</t>
  </si>
  <si>
    <t>Čerkl</t>
  </si>
  <si>
    <t>Liebl</t>
  </si>
  <si>
    <t>Matějková</t>
  </si>
  <si>
    <t>Odvárka</t>
  </si>
  <si>
    <t>Matějka</t>
  </si>
  <si>
    <t>Nesveda, Růžička</t>
  </si>
  <si>
    <t>Landgráf, Pohanka P.</t>
  </si>
  <si>
    <t>Kamaryt, Klimaj</t>
  </si>
  <si>
    <t>Šmídová, Krupičková</t>
  </si>
  <si>
    <t>Štěříková, Pazderová</t>
  </si>
  <si>
    <t>Odvárka, Pohanka T.</t>
  </si>
  <si>
    <t>Lutsak, Šilhan</t>
  </si>
  <si>
    <t>Lutsak</t>
  </si>
  <si>
    <t>Pohanka P.</t>
  </si>
  <si>
    <t>Nesveda</t>
  </si>
  <si>
    <t>Růžička</t>
  </si>
  <si>
    <t>Klimaj</t>
  </si>
  <si>
    <t>1 : 7</t>
  </si>
  <si>
    <t>5 : 3</t>
  </si>
  <si>
    <t>Plundrich - Lodrová</t>
  </si>
  <si>
    <t>Drudík - Popilka</t>
  </si>
  <si>
    <t>Klimaj - Kamaryt</t>
  </si>
  <si>
    <t>Lodrová - Polívková</t>
  </si>
  <si>
    <t>Růžička - Pazderová</t>
  </si>
  <si>
    <t>Paleček - Plundrich</t>
  </si>
  <si>
    <t>Lutsak - Šilhan</t>
  </si>
  <si>
    <t>Kamaryt</t>
  </si>
  <si>
    <t>Hora</t>
  </si>
  <si>
    <t>Horová</t>
  </si>
  <si>
    <t>Ann Vocelková</t>
  </si>
  <si>
    <t>3 : 5</t>
  </si>
  <si>
    <t xml:space="preserve">TJ Bílá Hora </t>
  </si>
  <si>
    <t>6. 10. 2018</t>
  </si>
  <si>
    <t>Plzeň - Bílá Hora</t>
  </si>
  <si>
    <t>Dušek J., Königsmarková</t>
  </si>
  <si>
    <t>Hoidánek, Šámalová</t>
  </si>
  <si>
    <t>Dušek J. Škopek</t>
  </si>
  <si>
    <t>Uhlířová, Königsmarková</t>
  </si>
  <si>
    <t>Šámalová, Matějková</t>
  </si>
  <si>
    <t>Dušek R., Froněk</t>
  </si>
  <si>
    <t>Liebl, Matějka</t>
  </si>
  <si>
    <t>Froněk</t>
  </si>
  <si>
    <t>Škopek</t>
  </si>
  <si>
    <t>Hlušičková</t>
  </si>
  <si>
    <t>Dušek R.</t>
  </si>
  <si>
    <t>Sluka, Kempfová</t>
  </si>
  <si>
    <t>Ječmínek, Marťán</t>
  </si>
  <si>
    <t>Šmikmátorová, Kemfová</t>
  </si>
  <si>
    <t>Prokeš, Sluka</t>
  </si>
  <si>
    <t>Marťán</t>
  </si>
  <si>
    <t>Ječmínek</t>
  </si>
  <si>
    <t>Šmikmátorová</t>
  </si>
  <si>
    <t>Vojtěch Legát</t>
  </si>
  <si>
    <t>Vacek – Kolářová</t>
  </si>
  <si>
    <t>Sluka – Šmikmátorová</t>
  </si>
  <si>
    <t>Ječmínek – Marťán</t>
  </si>
  <si>
    <t>Kolářová – Úblová</t>
  </si>
  <si>
    <t>Kempfová – Šmikmátorová</t>
  </si>
  <si>
    <t>Krejsa – Legát</t>
  </si>
  <si>
    <t>Prokeš – Sluka</t>
  </si>
  <si>
    <t>Za domácí nastoupili hráči z družstva B, Vacek (DM2, Mix) a Legát (DM3, ČM1)</t>
  </si>
  <si>
    <t>Plzeň. 25.ZŠ</t>
  </si>
  <si>
    <t>4.</t>
  </si>
  <si>
    <t>Nesveda - Štěříková</t>
  </si>
  <si>
    <t>11.10.2018</t>
  </si>
  <si>
    <t>Jakub Krejsa</t>
  </si>
  <si>
    <t>Plundrich</t>
  </si>
  <si>
    <t>Karas/Segeč</t>
  </si>
  <si>
    <t>Paleček/Popilka</t>
  </si>
  <si>
    <t>Lodrová</t>
  </si>
  <si>
    <t xml:space="preserve">Kural </t>
  </si>
  <si>
    <t>Panochová</t>
  </si>
  <si>
    <t xml:space="preserve">Drudík </t>
  </si>
  <si>
    <t>Ve třetí dvouhře můžů scr. Hráče Popilky za stavu 11:5, natažená achilovka.</t>
  </si>
  <si>
    <t>6 : 2</t>
  </si>
  <si>
    <t>Pistulka / Panochová</t>
  </si>
  <si>
    <t>Paleček / Lodrová</t>
  </si>
  <si>
    <t>Lodrová / Polívková</t>
  </si>
  <si>
    <t>Drudík / Plundrich</t>
  </si>
  <si>
    <t>Kural / Pistulka</t>
  </si>
  <si>
    <t>Plzeň, 25.ZŠ</t>
  </si>
  <si>
    <t>Z rozhodnutí STK ZpčBaS došlo ke screčování 2. ČM, a to z důvodu špatného nasazemní hráčů TJ Bílá Hora dle platné soupisky.</t>
  </si>
  <si>
    <t>Konečný výsledek utkání se nemění.</t>
  </si>
  <si>
    <t>Oba týmy získávají 2 body za utkání - není vítěz.</t>
  </si>
  <si>
    <t>4 : 4</t>
  </si>
  <si>
    <t>JIHO-ZÁPADNÍ přebor 1/A (OPA) družstev - dospělí - 2018/19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</si>
</sst>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26" fillId="0" borderId="50" xfId="49" applyFont="1" applyFill="1" applyBorder="1" applyAlignment="1" applyProtection="1">
      <alignment horizontal="center" vertical="center"/>
      <protection hidden="1"/>
    </xf>
    <xf numFmtId="0" fontId="16" fillId="12" borderId="51" xfId="49" applyFont="1" applyFill="1" applyBorder="1" applyAlignment="1" applyProtection="1">
      <alignment horizontal="center" vertical="center"/>
      <protection hidden="1"/>
    </xf>
    <xf numFmtId="0" fontId="15" fillId="12" borderId="52" xfId="49" applyFont="1" applyFill="1" applyBorder="1" applyAlignment="1">
      <alignment horizontal="center" vertical="center"/>
      <protection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54" xfId="49" applyFont="1" applyFill="1" applyBorder="1" applyAlignment="1" applyProtection="1">
      <alignment horizontal="center" vertical="center"/>
      <protection hidden="1"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6" fillId="12" borderId="58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15" fillId="12" borderId="63" xfId="49" applyFont="1" applyFill="1" applyBorder="1" applyAlignment="1">
      <alignment horizontal="center" vertical="center"/>
      <protection/>
    </xf>
    <xf numFmtId="0" fontId="15" fillId="12" borderId="64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right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right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14" fontId="29" fillId="0" borderId="0" xfId="54" applyNumberFormat="1" applyFont="1" applyFill="1">
      <alignment/>
      <protection/>
    </xf>
    <xf numFmtId="0" fontId="17" fillId="0" borderId="0" xfId="54" applyFont="1" applyFill="1" applyAlignment="1" quotePrefix="1">
      <alignment horizontal="center"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6" fillId="0" borderId="66" xfId="49" applyFont="1" applyFill="1" applyBorder="1" applyAlignment="1" applyProtection="1">
      <alignment horizontal="center" vertical="center"/>
      <protection hidden="1"/>
    </xf>
    <xf numFmtId="20" fontId="15" fillId="0" borderId="46" xfId="49" applyNumberFormat="1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14" fillId="0" borderId="67" xfId="58" applyFont="1" applyBorder="1" applyAlignment="1">
      <alignment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8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3" applyFont="1" applyBorder="1" applyAlignment="1">
      <alignment vertical="center"/>
      <protection/>
    </xf>
    <xf numFmtId="0" fontId="14" fillId="0" borderId="71" xfId="58" applyFont="1" applyBorder="1" applyAlignment="1">
      <alignment vertical="center"/>
      <protection/>
    </xf>
    <xf numFmtId="0" fontId="17" fillId="0" borderId="72" xfId="66" applyFont="1" applyBorder="1" applyAlignment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0" fillId="0" borderId="72" xfId="53" applyFont="1" applyBorder="1" applyAlignment="1">
      <alignment vertical="center"/>
      <protection/>
    </xf>
    <xf numFmtId="0" fontId="10" fillId="0" borderId="74" xfId="53" applyFont="1" applyBorder="1" applyAlignment="1" applyProtection="1">
      <alignment horizontal="center" vertical="center"/>
      <protection locked="0"/>
    </xf>
    <xf numFmtId="0" fontId="10" fillId="0" borderId="75" xfId="53" applyFont="1" applyBorder="1" applyAlignment="1">
      <alignment vertical="center"/>
      <protection/>
    </xf>
    <xf numFmtId="0" fontId="16" fillId="0" borderId="76" xfId="62" applyFont="1" applyBorder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2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2" applyFont="1" applyBorder="1">
      <alignment horizontal="center" vertical="center"/>
      <protection/>
    </xf>
    <xf numFmtId="0" fontId="10" fillId="0" borderId="81" xfId="53" applyFont="1" applyBorder="1">
      <alignment/>
      <protection/>
    </xf>
    <xf numFmtId="0" fontId="10" fillId="0" borderId="80" xfId="53" applyFont="1" applyBorder="1">
      <alignment/>
      <protection/>
    </xf>
    <xf numFmtId="0" fontId="10" fillId="0" borderId="82" xfId="53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3" applyFont="1" applyBorder="1" applyAlignment="1" applyProtection="1">
      <alignment horizontal="left" vertical="center" indent="1"/>
      <protection locked="0"/>
    </xf>
    <xf numFmtId="0" fontId="10" fillId="0" borderId="70" xfId="62" applyFont="1" applyBorder="1" applyAlignment="1" applyProtection="1">
      <alignment horizontal="left" vertical="center" indent="1"/>
      <protection locked="0"/>
    </xf>
    <xf numFmtId="0" fontId="14" fillId="0" borderId="84" xfId="64" applyFont="1" applyBorder="1" applyProtection="1">
      <alignment horizontal="center" vertical="center"/>
      <protection locked="0"/>
    </xf>
    <xf numFmtId="0" fontId="14" fillId="0" borderId="85" xfId="64" applyFont="1" applyBorder="1">
      <alignment horizontal="center" vertical="center"/>
      <protection/>
    </xf>
    <xf numFmtId="0" fontId="14" fillId="0" borderId="70" xfId="64" applyFont="1" applyBorder="1" applyProtection="1">
      <alignment horizontal="center" vertical="center"/>
      <protection locked="0"/>
    </xf>
    <xf numFmtId="0" fontId="14" fillId="0" borderId="86" xfId="64" applyFont="1" applyBorder="1" applyProtection="1">
      <alignment horizontal="center" vertical="center"/>
      <protection hidden="1"/>
    </xf>
    <xf numFmtId="0" fontId="14" fillId="0" borderId="70" xfId="64" applyFont="1" applyBorder="1" applyProtection="1">
      <alignment horizontal="center" vertical="center"/>
      <protection hidden="1"/>
    </xf>
    <xf numFmtId="0" fontId="14" fillId="0" borderId="86" xfId="64" applyFont="1" applyBorder="1">
      <alignment horizontal="center" vertical="center"/>
      <protection/>
    </xf>
    <xf numFmtId="0" fontId="14" fillId="0" borderId="84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70" xfId="64" applyFont="1" applyBorder="1">
      <alignment horizontal="center" vertical="center"/>
      <protection/>
    </xf>
    <xf numFmtId="0" fontId="10" fillId="0" borderId="88" xfId="53" applyFont="1" applyBorder="1" applyAlignment="1" applyProtection="1">
      <alignment horizontal="left" vertical="center" indent="1"/>
      <protection locked="0"/>
    </xf>
    <xf numFmtId="0" fontId="14" fillId="0" borderId="89" xfId="64" applyFont="1" applyBorder="1">
      <alignment horizontal="center" vertical="center"/>
      <protection/>
    </xf>
    <xf numFmtId="0" fontId="17" fillId="34" borderId="83" xfId="39" applyFont="1" applyFill="1" applyBorder="1" applyAlignment="1" applyProtection="1">
      <alignment horizontal="center" vertical="center" wrapText="1"/>
      <protection locked="0"/>
    </xf>
    <xf numFmtId="0" fontId="10" fillId="34" borderId="70" xfId="53" applyFont="1" applyFill="1" applyBorder="1" applyAlignment="1" applyProtection="1">
      <alignment horizontal="left" vertical="center" indent="1"/>
      <protection locked="0"/>
    </xf>
    <xf numFmtId="0" fontId="14" fillId="34" borderId="84" xfId="64" applyFont="1" applyFill="1" applyBorder="1" applyProtection="1">
      <alignment horizontal="center" vertical="center"/>
      <protection locked="0"/>
    </xf>
    <xf numFmtId="0" fontId="14" fillId="34" borderId="84" xfId="64" applyFont="1" applyFill="1" applyBorder="1">
      <alignment horizontal="center" vertical="center"/>
      <protection/>
    </xf>
    <xf numFmtId="0" fontId="14" fillId="34" borderId="70" xfId="64" applyFont="1" applyFill="1" applyBorder="1" applyProtection="1">
      <alignment horizontal="center" vertical="center"/>
      <protection locked="0"/>
    </xf>
    <xf numFmtId="0" fontId="14" fillId="34" borderId="86" xfId="64" applyFont="1" applyFill="1" applyBorder="1" applyProtection="1">
      <alignment horizontal="center" vertical="center"/>
      <protection hidden="1"/>
    </xf>
    <xf numFmtId="0" fontId="14" fillId="34" borderId="70" xfId="64" applyFont="1" applyFill="1" applyBorder="1" applyProtection="1">
      <alignment horizontal="center" vertical="center"/>
      <protection hidden="1"/>
    </xf>
    <xf numFmtId="0" fontId="14" fillId="34" borderId="86" xfId="64" applyFont="1" applyFill="1" applyBorder="1">
      <alignment horizontal="center" vertical="center"/>
      <protection/>
    </xf>
    <xf numFmtId="0" fontId="14" fillId="34" borderId="89" xfId="64" applyFont="1" applyFill="1" applyBorder="1">
      <alignment horizontal="center" vertical="center"/>
      <protection/>
    </xf>
    <xf numFmtId="0" fontId="14" fillId="34" borderId="70" xfId="64" applyFont="1" applyFill="1" applyBorder="1">
      <alignment horizontal="center" vertical="center"/>
      <protection/>
    </xf>
    <xf numFmtId="0" fontId="10" fillId="34" borderId="88" xfId="53" applyFont="1" applyFill="1" applyBorder="1" applyAlignment="1" applyProtection="1">
      <alignment horizontal="left" vertical="center" indent="1"/>
      <protection locked="0"/>
    </xf>
    <xf numFmtId="0" fontId="19" fillId="35" borderId="90" xfId="63" applyFont="1" applyFill="1" applyBorder="1">
      <alignment vertical="center"/>
      <protection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6" fillId="0" borderId="93" xfId="62" applyFont="1" applyBorder="1" applyProtection="1">
      <alignment horizontal="center" vertical="center"/>
      <protection hidden="1"/>
    </xf>
    <xf numFmtId="0" fontId="10" fillId="0" borderId="9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3" applyFont="1" applyBorder="1" applyProtection="1">
      <alignment/>
      <protection locked="0"/>
    </xf>
    <xf numFmtId="0" fontId="10" fillId="0" borderId="9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26" fillId="0" borderId="97" xfId="49" applyFont="1" applyFill="1" applyBorder="1" applyAlignment="1" applyProtection="1">
      <alignment horizontal="center" vertical="center"/>
      <protection hidden="1"/>
    </xf>
    <xf numFmtId="0" fontId="15" fillId="0" borderId="98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0" fillId="0" borderId="68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4" fillId="0" borderId="99" xfId="64" applyFont="1" applyBorder="1" applyProtection="1">
      <alignment horizontal="center" vertical="center"/>
      <protection hidden="1"/>
    </xf>
    <xf numFmtId="0" fontId="14" fillId="0" borderId="99" xfId="64" applyFont="1" applyBorder="1">
      <alignment horizontal="center" vertical="center"/>
      <protection/>
    </xf>
    <xf numFmtId="0" fontId="14" fillId="0" borderId="100" xfId="64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101" xfId="64" applyFont="1" applyBorder="1">
      <alignment horizontal="center" vertical="center"/>
      <protection/>
    </xf>
    <xf numFmtId="0" fontId="10" fillId="34" borderId="70" xfId="0" applyFont="1" applyFill="1" applyBorder="1" applyAlignment="1" applyProtection="1">
      <alignment horizontal="left" vertical="center" indent="1"/>
      <protection locked="0"/>
    </xf>
    <xf numFmtId="0" fontId="14" fillId="34" borderId="99" xfId="64" applyFont="1" applyFill="1" applyBorder="1" applyProtection="1">
      <alignment horizontal="center" vertical="center"/>
      <protection hidden="1"/>
    </xf>
    <xf numFmtId="0" fontId="14" fillId="34" borderId="99" xfId="64" applyFont="1" applyFill="1" applyBorder="1">
      <alignment horizontal="center" vertical="center"/>
      <protection/>
    </xf>
    <xf numFmtId="0" fontId="14" fillId="34" borderId="101" xfId="64" applyFont="1" applyFill="1" applyBorder="1">
      <alignment horizontal="center" vertical="center"/>
      <protection/>
    </xf>
    <xf numFmtId="0" fontId="10" fillId="34" borderId="88" xfId="0" applyFont="1" applyFill="1" applyBorder="1" applyAlignment="1" applyProtection="1">
      <alignment horizontal="left" vertical="center" indent="1"/>
      <protection locked="0"/>
    </xf>
    <xf numFmtId="0" fontId="16" fillId="0" borderId="102" xfId="62" applyFont="1" applyBorder="1" applyProtection="1">
      <alignment horizontal="center" vertical="center"/>
      <protection hidden="1"/>
    </xf>
    <xf numFmtId="0" fontId="16" fillId="0" borderId="103" xfId="62" applyFont="1" applyBorder="1" applyProtection="1">
      <alignment horizontal="center" vertical="center"/>
      <protection hidden="1"/>
    </xf>
    <xf numFmtId="0" fontId="10" fillId="0" borderId="94" xfId="0" applyFont="1" applyBorder="1" applyAlignment="1">
      <alignment horizontal="left" vertical="center" indent="1"/>
    </xf>
    <xf numFmtId="0" fontId="10" fillId="0" borderId="104" xfId="0" applyFont="1" applyBorder="1" applyAlignment="1" applyProtection="1">
      <alignment/>
      <protection locked="0"/>
    </xf>
    <xf numFmtId="0" fontId="10" fillId="0" borderId="105" xfId="0" applyFont="1" applyBorder="1" applyAlignment="1" applyProtection="1">
      <alignment/>
      <protection locked="0"/>
    </xf>
    <xf numFmtId="0" fontId="10" fillId="0" borderId="98" xfId="49" applyBorder="1" applyAlignment="1">
      <alignment horizontal="center" vertical="center"/>
      <protection/>
    </xf>
    <xf numFmtId="0" fontId="26" fillId="0" borderId="61" xfId="49" applyFont="1" applyBorder="1" applyAlignment="1" applyProtection="1">
      <alignment horizontal="center" vertical="center"/>
      <protection hidden="1"/>
    </xf>
    <xf numFmtId="0" fontId="26" fillId="0" borderId="106" xfId="49" applyFont="1" applyBorder="1" applyAlignment="1" applyProtection="1">
      <alignment horizontal="center" vertical="center"/>
      <protection hidden="1"/>
    </xf>
    <xf numFmtId="0" fontId="26" fillId="0" borderId="107" xfId="49" applyFont="1" applyBorder="1" applyAlignment="1" applyProtection="1">
      <alignment horizontal="center" vertical="center"/>
      <protection hidden="1"/>
    </xf>
    <xf numFmtId="0" fontId="26" fillId="0" borderId="108" xfId="49" applyFont="1" applyBorder="1" applyAlignment="1" applyProtection="1">
      <alignment horizontal="center" vertical="center"/>
      <protection hidden="1"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65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8" fillId="0" borderId="80" xfId="39" applyFont="1" applyBorder="1" applyAlignment="1">
      <alignment horizontal="center" vertical="center"/>
      <protection/>
    </xf>
    <xf numFmtId="0" fontId="13" fillId="35" borderId="94" xfId="53" applyFont="1" applyFill="1" applyBorder="1" applyAlignment="1" applyProtection="1">
      <alignment horizontal="left" vertical="center"/>
      <protection hidden="1"/>
    </xf>
    <xf numFmtId="0" fontId="16" fillId="0" borderId="109" xfId="53" applyFont="1" applyBorder="1" applyAlignment="1" applyProtection="1">
      <alignment horizontal="left" vertical="center"/>
      <protection locked="0"/>
    </xf>
    <xf numFmtId="0" fontId="10" fillId="0" borderId="109" xfId="53" applyFont="1" applyBorder="1" applyAlignment="1">
      <alignment horizontal="center" vertical="center"/>
      <protection/>
    </xf>
    <xf numFmtId="0" fontId="10" fillId="0" borderId="110" xfId="0" applyFont="1" applyBorder="1" applyAlignment="1" applyProtection="1">
      <alignment horizontal="left" vertical="center"/>
      <protection locked="0"/>
    </xf>
    <xf numFmtId="0" fontId="22" fillId="0" borderId="111" xfId="66" applyFont="1" applyBorder="1" applyAlignment="1" applyProtection="1">
      <alignment horizontal="left" vertical="center"/>
      <protection locked="0"/>
    </xf>
    <xf numFmtId="0" fontId="17" fillId="0" borderId="112" xfId="39" applyFont="1" applyBorder="1" applyAlignment="1">
      <alignment horizontal="center" vertical="center"/>
      <protection/>
    </xf>
    <xf numFmtId="0" fontId="17" fillId="0" borderId="113" xfId="39" applyFont="1" applyBorder="1" applyAlignment="1">
      <alignment horizontal="center" vertical="center"/>
      <protection/>
    </xf>
    <xf numFmtId="0" fontId="13" fillId="0" borderId="74" xfId="63" applyFont="1" applyBorder="1" applyAlignment="1">
      <alignment horizontal="center" vertical="center"/>
      <protection/>
    </xf>
    <xf numFmtId="0" fontId="15" fillId="0" borderId="114" xfId="53" applyFont="1" applyBorder="1" applyAlignment="1" applyProtection="1">
      <alignment horizontal="left" vertical="center"/>
      <protection locked="0"/>
    </xf>
    <xf numFmtId="0" fontId="10" fillId="0" borderId="114" xfId="53" applyFont="1" applyBorder="1" applyAlignment="1" applyProtection="1">
      <alignment horizontal="center" vertical="center"/>
      <protection/>
    </xf>
    <xf numFmtId="0" fontId="15" fillId="0" borderId="115" xfId="53" applyFont="1" applyBorder="1" applyAlignment="1" applyProtection="1">
      <alignment horizontal="left" vertical="center"/>
      <protection/>
    </xf>
    <xf numFmtId="0" fontId="16" fillId="0" borderId="116" xfId="66" applyFont="1" applyBorder="1" applyAlignment="1" applyProtection="1">
      <alignment horizontal="left" vertical="center"/>
      <protection locked="0"/>
    </xf>
    <xf numFmtId="0" fontId="10" fillId="0" borderId="116" xfId="53" applyFont="1" applyBorder="1" applyAlignment="1">
      <alignment horizontal="center" vertical="center"/>
      <protection/>
    </xf>
    <xf numFmtId="49" fontId="10" fillId="0" borderId="117" xfId="53" applyNumberFormat="1" applyFont="1" applyBorder="1" applyAlignment="1" applyProtection="1">
      <alignment horizontal="left" vertical="center"/>
      <protection locked="0"/>
    </xf>
    <xf numFmtId="0" fontId="13" fillId="2" borderId="11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119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22" fillId="0" borderId="107" xfId="66" applyFont="1" applyBorder="1" applyAlignment="1" applyProtection="1">
      <alignment horizontal="left" vertical="center"/>
      <protection locked="0"/>
    </xf>
    <xf numFmtId="0" fontId="22" fillId="0" borderId="61" xfId="66" applyFont="1" applyBorder="1" applyAlignment="1" applyProtection="1">
      <alignment horizontal="left" vertical="center"/>
      <protection locked="0"/>
    </xf>
    <xf numFmtId="0" fontId="22" fillId="0" borderId="120" xfId="66" applyFont="1" applyBorder="1" applyAlignment="1" applyProtection="1">
      <alignment horizontal="left" vertical="center"/>
      <protection locked="0"/>
    </xf>
    <xf numFmtId="0" fontId="17" fillId="0" borderId="121" xfId="39" applyFont="1" applyBorder="1" applyAlignment="1">
      <alignment horizontal="center" vertical="center"/>
      <protection/>
    </xf>
    <xf numFmtId="0" fontId="17" fillId="0" borderId="122" xfId="39" applyFont="1" applyBorder="1" applyAlignment="1">
      <alignment horizontal="center" vertical="center"/>
      <protection/>
    </xf>
    <xf numFmtId="0" fontId="17" fillId="0" borderId="123" xfId="39" applyFont="1" applyBorder="1" applyAlignment="1">
      <alignment horizontal="center" vertical="center"/>
      <protection/>
    </xf>
    <xf numFmtId="0" fontId="17" fillId="0" borderId="124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125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126" xfId="0" applyFont="1" applyBorder="1" applyAlignment="1" applyProtection="1">
      <alignment horizontal="left" vertical="center"/>
      <protection/>
    </xf>
    <xf numFmtId="0" fontId="10" fillId="0" borderId="125" xfId="0" applyFont="1" applyBorder="1" applyAlignment="1" applyProtection="1">
      <alignment horizontal="center" vertical="center"/>
      <protection/>
    </xf>
    <xf numFmtId="0" fontId="10" fillId="0" borderId="126" xfId="0" applyFont="1" applyBorder="1" applyAlignment="1" applyProtection="1">
      <alignment horizontal="center" vertical="center"/>
      <protection/>
    </xf>
    <xf numFmtId="0" fontId="15" fillId="0" borderId="127" xfId="0" applyFont="1" applyBorder="1" applyAlignment="1" applyProtection="1">
      <alignment horizontal="left" vertical="center"/>
      <protection/>
    </xf>
    <xf numFmtId="0" fontId="16" fillId="0" borderId="128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29" xfId="66" applyFont="1" applyBorder="1" applyAlignment="1" applyProtection="1">
      <alignment horizontal="left" vertical="center"/>
      <protection locked="0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49" fontId="10" fillId="0" borderId="128" xfId="0" applyNumberFormat="1" applyFont="1" applyBorder="1" applyAlignment="1" applyProtection="1">
      <alignment horizontal="left" vertical="center"/>
      <protection locked="0"/>
    </xf>
    <xf numFmtId="49" fontId="10" fillId="0" borderId="130" xfId="0" applyNumberFormat="1" applyFont="1" applyBorder="1" applyAlignment="1" applyProtection="1">
      <alignment horizontal="left" vertical="center"/>
      <protection locked="0"/>
    </xf>
    <xf numFmtId="0" fontId="13" fillId="35" borderId="94" xfId="0" applyFont="1" applyFill="1" applyBorder="1" applyAlignment="1" applyProtection="1">
      <alignment horizontal="left" vertical="center"/>
      <protection hidden="1"/>
    </xf>
    <xf numFmtId="0" fontId="16" fillId="0" borderId="109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>
      <alignment horizontal="center" vertical="center"/>
    </xf>
    <xf numFmtId="0" fontId="15" fillId="0" borderId="114" xfId="0" applyFont="1" applyBorder="1" applyAlignment="1" applyProtection="1">
      <alignment horizontal="left" vertical="center"/>
      <protection/>
    </xf>
    <xf numFmtId="0" fontId="10" fillId="0" borderId="114" xfId="0" applyFont="1" applyBorder="1" applyAlignment="1" applyProtection="1">
      <alignment horizontal="center" vertical="center"/>
      <protection/>
    </xf>
    <xf numFmtId="0" fontId="15" fillId="0" borderId="115" xfId="0" applyFont="1" applyBorder="1" applyAlignment="1" applyProtection="1">
      <alignment horizontal="left" vertical="center"/>
      <protection/>
    </xf>
    <xf numFmtId="0" fontId="10" fillId="0" borderId="116" xfId="0" applyFont="1" applyBorder="1" applyAlignment="1">
      <alignment horizontal="center" vertical="center"/>
    </xf>
    <xf numFmtId="49" fontId="10" fillId="0" borderId="117" xfId="0" applyNumberFormat="1" applyFont="1" applyBorder="1" applyAlignment="1" applyProtection="1">
      <alignment horizontal="left" vertical="center"/>
      <protection locked="0"/>
    </xf>
    <xf numFmtId="0" fontId="10" fillId="0" borderId="110" xfId="53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218" t="s">
        <v>209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2:15" ht="18.75" customHeight="1">
      <c r="B3" s="219" t="s">
        <v>74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35</v>
      </c>
      <c r="D5" s="61" t="s">
        <v>36</v>
      </c>
      <c r="E5" s="62" t="s">
        <v>55</v>
      </c>
      <c r="F5" s="62" t="s">
        <v>57</v>
      </c>
      <c r="G5" s="62" t="s">
        <v>56</v>
      </c>
      <c r="H5" s="62" t="s">
        <v>58</v>
      </c>
      <c r="I5" s="63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5" t="s">
        <v>42</v>
      </c>
      <c r="O5" s="66" t="s">
        <v>43</v>
      </c>
    </row>
    <row r="6" spans="2:15" ht="23.25" customHeight="1">
      <c r="B6" s="125" t="s">
        <v>28</v>
      </c>
      <c r="C6" s="68" t="s">
        <v>77</v>
      </c>
      <c r="D6" s="69">
        <v>2</v>
      </c>
      <c r="E6" s="99">
        <v>2</v>
      </c>
      <c r="F6" s="96">
        <v>0</v>
      </c>
      <c r="G6" s="70">
        <v>0</v>
      </c>
      <c r="H6" s="71">
        <v>0</v>
      </c>
      <c r="I6" s="83">
        <v>14</v>
      </c>
      <c r="J6" s="123">
        <v>2</v>
      </c>
      <c r="K6" s="72">
        <f>'1.k.BA_DouA'!P18+'1.k.BA_USK'!P18</f>
        <v>28</v>
      </c>
      <c r="L6" s="123">
        <f>'1.k.BA_DouA'!Q18+'1.k.BA_USK'!Q18</f>
        <v>9</v>
      </c>
      <c r="M6" s="72">
        <f>'1.k.BA_DouA'!N18+'1.k.BA_USK'!N18</f>
        <v>712</v>
      </c>
      <c r="N6" s="124">
        <f>'1.k.BA_DouA'!O18+'1.k.BA_USK'!O18</f>
        <v>557</v>
      </c>
      <c r="O6" s="73">
        <f>E6*4+F6*3+G6*2+H6*1</f>
        <v>8</v>
      </c>
    </row>
    <row r="7" spans="2:15" ht="23.25" customHeight="1">
      <c r="B7" s="187" t="s">
        <v>44</v>
      </c>
      <c r="C7" s="68" t="s">
        <v>80</v>
      </c>
      <c r="D7" s="69">
        <v>2</v>
      </c>
      <c r="E7" s="100">
        <v>2</v>
      </c>
      <c r="F7" s="96">
        <v>0</v>
      </c>
      <c r="G7" s="82">
        <v>0</v>
      </c>
      <c r="H7" s="71">
        <v>0</v>
      </c>
      <c r="I7" s="83">
        <v>12</v>
      </c>
      <c r="J7" s="185">
        <v>4</v>
      </c>
      <c r="K7" s="72">
        <f>'1.k.BKV_Nej'!Q18+'1.k.USK_Nej'!Q18</f>
        <v>26</v>
      </c>
      <c r="L7" s="75">
        <f>'1.k.BKV_Nej'!P18+'1.k.USK_Nej'!P18</f>
        <v>11</v>
      </c>
      <c r="M7" s="72">
        <f>'1.k.BKV_Nej'!O18+'1.k.USK_Nej'!O18</f>
        <v>714</v>
      </c>
      <c r="N7" s="76">
        <f>'1.k.BKV_Nej'!N18+'1.k.USK_Nej'!N18</f>
        <v>616</v>
      </c>
      <c r="O7" s="73">
        <f>E7*4+F7*3+G7*2+H7*1</f>
        <v>8</v>
      </c>
    </row>
    <row r="8" spans="2:15" ht="23.25" customHeight="1">
      <c r="B8" s="67" t="s">
        <v>45</v>
      </c>
      <c r="C8" s="68" t="s">
        <v>63</v>
      </c>
      <c r="D8" s="69">
        <v>2</v>
      </c>
      <c r="E8" s="100">
        <v>1</v>
      </c>
      <c r="F8" s="97">
        <v>0</v>
      </c>
      <c r="G8" s="74">
        <v>1</v>
      </c>
      <c r="H8" s="71">
        <v>0</v>
      </c>
      <c r="I8" s="83">
        <v>9</v>
      </c>
      <c r="J8" s="75">
        <v>7</v>
      </c>
      <c r="K8" s="72">
        <f>'1.k.DouA_ČKB'!Q18+'1.k.BH_ČKB'!Q18</f>
        <v>19</v>
      </c>
      <c r="L8" s="75">
        <f>'1.k.DouA_ČKB'!P18+'1.k.BH_ČKB'!P18</f>
        <v>16</v>
      </c>
      <c r="M8" s="72">
        <f>'1.k.DouA_ČKB'!O18+'1.k.BH_ČKB'!O18</f>
        <v>615</v>
      </c>
      <c r="N8" s="76">
        <f>'1.k.DouA_ČKB'!N18+'1.k.BH_ČKB'!N18</f>
        <v>534</v>
      </c>
      <c r="O8" s="73">
        <f>E8*4+F8*3+G8*2+H8*1</f>
        <v>6</v>
      </c>
    </row>
    <row r="9" spans="2:15" ht="23.25" customHeight="1">
      <c r="B9" s="67" t="s">
        <v>186</v>
      </c>
      <c r="C9" s="68" t="s">
        <v>61</v>
      </c>
      <c r="D9" s="69">
        <v>2</v>
      </c>
      <c r="E9" s="100">
        <v>1</v>
      </c>
      <c r="F9" s="97">
        <v>0</v>
      </c>
      <c r="G9" s="74">
        <v>0</v>
      </c>
      <c r="H9" s="71">
        <v>1</v>
      </c>
      <c r="I9" s="83">
        <v>8</v>
      </c>
      <c r="J9" s="75">
        <v>8</v>
      </c>
      <c r="K9" s="72">
        <f>'1.k.BKV_ČB'!Q18+'1.k.BH_ČB'!Q18</f>
        <v>19</v>
      </c>
      <c r="L9" s="75">
        <f>'1.k.BKV_ČB'!P18+'1.k.BH_ČB'!P18</f>
        <v>16</v>
      </c>
      <c r="M9" s="72">
        <f>'1.k.BKV_ČB'!O18+'1.k.BH_ČB'!O18</f>
        <v>634</v>
      </c>
      <c r="N9" s="76">
        <f>'1.k.BKV_ČB'!N18+'1.k.BH_ČB'!N18</f>
        <v>568</v>
      </c>
      <c r="O9" s="73">
        <f>E9*4+F9*3+G9*2+H9*1</f>
        <v>5</v>
      </c>
    </row>
    <row r="10" spans="2:15" ht="23.25" customHeight="1">
      <c r="B10" s="67" t="s">
        <v>46</v>
      </c>
      <c r="C10" s="68" t="s">
        <v>29</v>
      </c>
      <c r="D10" s="69">
        <v>2</v>
      </c>
      <c r="E10" s="100">
        <v>1</v>
      </c>
      <c r="F10" s="97">
        <v>0</v>
      </c>
      <c r="G10" s="74">
        <v>0</v>
      </c>
      <c r="H10" s="71">
        <v>1</v>
      </c>
      <c r="I10" s="83">
        <v>6</v>
      </c>
      <c r="J10" s="75">
        <v>10</v>
      </c>
      <c r="K10" s="72">
        <f>'1.k.BKV_ČB'!P18+'1.k.BKV_Nej'!P18</f>
        <v>14</v>
      </c>
      <c r="L10" s="75">
        <f>'1.k.BKV_ČB'!Q18+'1.k.BKV_Nej'!Q18</f>
        <v>22</v>
      </c>
      <c r="M10" s="72">
        <f>'1.k.BKV_ČB'!N18+'1.k.BKV_Nej'!N18</f>
        <v>607</v>
      </c>
      <c r="N10" s="76">
        <f>'1.k.BKV_ČB'!O18+'1.k.BKV_Nej'!O18</f>
        <v>698</v>
      </c>
      <c r="O10" s="73">
        <f>E10*4+F10*3+G10*2+H10*1</f>
        <v>5</v>
      </c>
    </row>
    <row r="11" spans="2:15" ht="23.25" customHeight="1">
      <c r="B11" s="67" t="s">
        <v>47</v>
      </c>
      <c r="C11" s="68" t="s">
        <v>82</v>
      </c>
      <c r="D11" s="69">
        <v>2</v>
      </c>
      <c r="E11" s="100">
        <v>0</v>
      </c>
      <c r="F11" s="97">
        <v>0</v>
      </c>
      <c r="G11" s="74">
        <v>1</v>
      </c>
      <c r="H11" s="71">
        <v>1</v>
      </c>
      <c r="I11" s="83">
        <v>7</v>
      </c>
      <c r="J11" s="75">
        <v>9</v>
      </c>
      <c r="K11" s="72">
        <f>'1.k.BH_ČB'!P18+'1.k.BH_ČKB'!P18</f>
        <v>14</v>
      </c>
      <c r="L11" s="75">
        <f>'1.k.BH_ČB'!Q18+'1.k.BH_ČKB'!Q18</f>
        <v>20</v>
      </c>
      <c r="M11" s="72">
        <f>'1.k.BH_ČB'!N18+'1.k.BH_ČKB'!N18</f>
        <v>498</v>
      </c>
      <c r="N11" s="76">
        <f>'1.k.BH_ČB'!O18+'1.k.BH_ČKB'!O18</f>
        <v>608</v>
      </c>
      <c r="O11" s="73">
        <f>E11*4+F11*3+G11*2+H11*1</f>
        <v>3</v>
      </c>
    </row>
    <row r="12" spans="2:15" ht="23.25" customHeight="1">
      <c r="B12" s="67" t="s">
        <v>73</v>
      </c>
      <c r="C12" s="68" t="s">
        <v>78</v>
      </c>
      <c r="D12" s="69">
        <v>2</v>
      </c>
      <c r="E12" s="100">
        <v>0</v>
      </c>
      <c r="F12" s="97">
        <v>0</v>
      </c>
      <c r="G12" s="74">
        <v>0</v>
      </c>
      <c r="H12" s="71">
        <v>2</v>
      </c>
      <c r="I12" s="83">
        <v>5</v>
      </c>
      <c r="J12" s="75">
        <v>11</v>
      </c>
      <c r="K12" s="72">
        <f>'1.k.USK_Nej'!P18+'1.k.BA_USK'!Q18</f>
        <v>15</v>
      </c>
      <c r="L12" s="75">
        <f>'1.k.USK_Nej'!Q18+'1.k.BA_USK'!P18</f>
        <v>24</v>
      </c>
      <c r="M12" s="72">
        <f>'1.k.USK_Nej'!N18+'1.k.BA_USK'!O18</f>
        <v>655</v>
      </c>
      <c r="N12" s="76">
        <f>'1.k.USK_Nej'!O18+'1.k.BA_USK'!N18</f>
        <v>703</v>
      </c>
      <c r="O12" s="73">
        <f>E12*4+F12*3+G12*2+H12*1</f>
        <v>2</v>
      </c>
    </row>
    <row r="13" spans="2:15" ht="23.25" customHeight="1" thickBot="1">
      <c r="B13" s="186" t="s">
        <v>72</v>
      </c>
      <c r="C13" s="77" t="s">
        <v>53</v>
      </c>
      <c r="D13" s="213">
        <v>2</v>
      </c>
      <c r="E13" s="101">
        <v>0</v>
      </c>
      <c r="F13" s="98">
        <v>0</v>
      </c>
      <c r="G13" s="78">
        <v>0</v>
      </c>
      <c r="H13" s="79">
        <v>2</v>
      </c>
      <c r="I13" s="214">
        <v>3</v>
      </c>
      <c r="J13" s="215">
        <v>13</v>
      </c>
      <c r="K13" s="216">
        <f>'1.k.BA_DouA'!Q18+'1.k.DouA_ČKB'!P18</f>
        <v>9</v>
      </c>
      <c r="L13" s="215">
        <f>'1.k.BA_DouA'!P18+'1.k.DouA_ČKB'!Q18</f>
        <v>26</v>
      </c>
      <c r="M13" s="216">
        <f>'1.k.BA_DouA'!O18+'1.k.DouA_ČKB'!N18</f>
        <v>515</v>
      </c>
      <c r="N13" s="217">
        <f>'1.k.BA_DouA'!N18+'1.k.DouA_ČKB'!O18</f>
        <v>666</v>
      </c>
      <c r="O13" s="80">
        <f>E13*4+F13*3+G13*2+H13*1</f>
        <v>2</v>
      </c>
    </row>
    <row r="14" ht="23.25" customHeight="1">
      <c r="C14" s="81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19.5" customHeight="1" thickBot="1">
      <c r="B3" s="5" t="s">
        <v>1</v>
      </c>
      <c r="C3" s="43"/>
      <c r="D3" s="258" t="s">
        <v>51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61" t="s">
        <v>52</v>
      </c>
      <c r="R3" s="262"/>
      <c r="S3" s="258" t="s">
        <v>88</v>
      </c>
      <c r="T3" s="263"/>
    </row>
    <row r="4" spans="2:20" ht="19.5" customHeight="1" thickTop="1">
      <c r="B4" s="6" t="s">
        <v>3</v>
      </c>
      <c r="C4" s="7"/>
      <c r="D4" s="264" t="s">
        <v>29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7" t="s">
        <v>14</v>
      </c>
      <c r="R4" s="268"/>
      <c r="S4" s="269" t="s">
        <v>113</v>
      </c>
      <c r="T4" s="270"/>
    </row>
    <row r="5" spans="2:20" ht="19.5" customHeight="1">
      <c r="B5" s="6" t="s">
        <v>4</v>
      </c>
      <c r="C5" s="44"/>
      <c r="D5" s="242" t="s">
        <v>61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114</v>
      </c>
      <c r="T5" s="248"/>
    </row>
    <row r="6" spans="2:20" ht="19.5" customHeight="1" thickBot="1">
      <c r="B6" s="8" t="s">
        <v>5</v>
      </c>
      <c r="C6" s="9"/>
      <c r="D6" s="249" t="s">
        <v>31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Sokol České Budějovice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115</v>
      </c>
      <c r="D9" s="51" t="s">
        <v>116</v>
      </c>
      <c r="E9" s="39">
        <v>10</v>
      </c>
      <c r="F9" s="20" t="s">
        <v>24</v>
      </c>
      <c r="G9" s="40">
        <v>21</v>
      </c>
      <c r="H9" s="39">
        <v>21</v>
      </c>
      <c r="I9" s="20" t="s">
        <v>24</v>
      </c>
      <c r="J9" s="40">
        <v>15</v>
      </c>
      <c r="K9" s="39">
        <v>21</v>
      </c>
      <c r="L9" s="20" t="s">
        <v>24</v>
      </c>
      <c r="M9" s="40">
        <v>13</v>
      </c>
      <c r="N9" s="22">
        <f aca="true" t="shared" si="0" ref="N9:N17">E9+H9+K9</f>
        <v>52</v>
      </c>
      <c r="O9" s="23">
        <f aca="true" t="shared" si="1" ref="O9:O17">G9+J9+M9</f>
        <v>49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117</v>
      </c>
      <c r="D10" s="50" t="s">
        <v>118</v>
      </c>
      <c r="E10" s="39">
        <v>16</v>
      </c>
      <c r="F10" s="19" t="s">
        <v>24</v>
      </c>
      <c r="G10" s="40">
        <v>21</v>
      </c>
      <c r="H10" s="39">
        <v>13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119</v>
      </c>
      <c r="D11" s="50" t="s">
        <v>120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121</v>
      </c>
      <c r="D12" s="50" t="s">
        <v>122</v>
      </c>
      <c r="E12" s="39">
        <v>15</v>
      </c>
      <c r="F12" s="19" t="s">
        <v>24</v>
      </c>
      <c r="G12" s="40">
        <v>21</v>
      </c>
      <c r="H12" s="39">
        <v>15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123</v>
      </c>
      <c r="D13" s="50" t="s">
        <v>124</v>
      </c>
      <c r="E13" s="39">
        <v>13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54</v>
      </c>
      <c r="D14" s="50" t="s">
        <v>125</v>
      </c>
      <c r="E14" s="39">
        <v>21</v>
      </c>
      <c r="F14" s="19" t="s">
        <v>24</v>
      </c>
      <c r="G14" s="40">
        <v>15</v>
      </c>
      <c r="H14" s="39">
        <v>21</v>
      </c>
      <c r="I14" s="19" t="s">
        <v>24</v>
      </c>
      <c r="J14" s="40">
        <v>19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34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59</v>
      </c>
      <c r="D15" s="50" t="s">
        <v>126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127</v>
      </c>
      <c r="D16" s="50" t="s">
        <v>128</v>
      </c>
      <c r="E16" s="39">
        <v>21</v>
      </c>
      <c r="F16" s="19" t="s">
        <v>24</v>
      </c>
      <c r="G16" s="40">
        <v>18</v>
      </c>
      <c r="H16" s="39">
        <v>18</v>
      </c>
      <c r="I16" s="19" t="s">
        <v>24</v>
      </c>
      <c r="J16" s="40">
        <v>21</v>
      </c>
      <c r="K16" s="39">
        <v>26</v>
      </c>
      <c r="L16" s="19" t="s">
        <v>24</v>
      </c>
      <c r="M16" s="40">
        <v>24</v>
      </c>
      <c r="N16" s="22">
        <f>E16+H16+K16</f>
        <v>65</v>
      </c>
      <c r="O16" s="23">
        <f>G16+J16+M16</f>
        <v>63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40" t="str">
        <f>IF(R18&gt;S18,D4,IF(S18&gt;R18,D5,"remíza"))</f>
        <v>BKV Plzeň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322</v>
      </c>
      <c r="O18" s="26">
        <f t="shared" si="5"/>
        <v>333</v>
      </c>
      <c r="P18" s="25">
        <f t="shared" si="5"/>
        <v>10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03" customWidth="1"/>
    <col min="2" max="2" width="1.875" style="103" customWidth="1"/>
    <col min="3" max="3" width="18.875" style="103" customWidth="1"/>
    <col min="4" max="4" width="2.625" style="108" customWidth="1"/>
    <col min="5" max="5" width="21.125" style="103" customWidth="1"/>
    <col min="6" max="6" width="6.125" style="119" customWidth="1"/>
    <col min="7" max="7" width="2.875" style="103" customWidth="1"/>
    <col min="8" max="8" width="17.25390625" style="103" customWidth="1"/>
    <col min="9" max="9" width="2.625" style="103" customWidth="1"/>
    <col min="10" max="10" width="21.375" style="103" customWidth="1"/>
    <col min="11" max="11" width="6.125" style="103" customWidth="1"/>
    <col min="12" max="12" width="2.875" style="103" customWidth="1"/>
    <col min="13" max="16384" width="9.125" style="103" customWidth="1"/>
  </cols>
  <sheetData>
    <row r="2" spans="2:11" ht="23.25">
      <c r="B2" s="224" t="s">
        <v>75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ht="14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2:11" ht="16.5" customHeight="1">
      <c r="B4" s="104"/>
      <c r="C4" s="222" t="s">
        <v>76</v>
      </c>
      <c r="D4" s="222"/>
      <c r="E4" s="222"/>
      <c r="F4" s="222"/>
      <c r="G4" s="222"/>
      <c r="H4" s="222"/>
      <c r="I4" s="222"/>
      <c r="J4" s="222"/>
      <c r="K4" s="222"/>
    </row>
    <row r="5" spans="2:11" ht="12" customHeight="1">
      <c r="B5" s="104"/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" customHeight="1">
      <c r="B6" s="106"/>
      <c r="C6" s="223" t="s">
        <v>68</v>
      </c>
      <c r="D6" s="223"/>
      <c r="E6" s="223"/>
      <c r="F6" s="107"/>
      <c r="G6" s="107"/>
      <c r="H6" s="223" t="s">
        <v>69</v>
      </c>
      <c r="I6" s="223"/>
      <c r="J6" s="223"/>
      <c r="K6" s="108"/>
    </row>
    <row r="7" spans="2:11" ht="12" customHeight="1">
      <c r="B7" s="109"/>
      <c r="C7" s="110" t="s">
        <v>77</v>
      </c>
      <c r="D7" s="111" t="s">
        <v>70</v>
      </c>
      <c r="E7" s="112" t="s">
        <v>78</v>
      </c>
      <c r="F7" s="113" t="s">
        <v>198</v>
      </c>
      <c r="G7" s="121"/>
      <c r="H7" s="110" t="s">
        <v>77</v>
      </c>
      <c r="I7" s="111" t="s">
        <v>70</v>
      </c>
      <c r="J7" s="112" t="s">
        <v>79</v>
      </c>
      <c r="K7" s="113" t="s">
        <v>87</v>
      </c>
    </row>
    <row r="8" spans="2:11" ht="12">
      <c r="B8" s="109"/>
      <c r="C8" s="110" t="s">
        <v>29</v>
      </c>
      <c r="D8" s="111" t="s">
        <v>70</v>
      </c>
      <c r="E8" s="112" t="s">
        <v>80</v>
      </c>
      <c r="F8" s="113" t="s">
        <v>141</v>
      </c>
      <c r="G8" s="122"/>
      <c r="H8" s="110" t="s">
        <v>78</v>
      </c>
      <c r="I8" s="111" t="s">
        <v>70</v>
      </c>
      <c r="J8" s="112" t="s">
        <v>80</v>
      </c>
      <c r="K8" s="113" t="s">
        <v>154</v>
      </c>
    </row>
    <row r="9" spans="2:11" ht="12">
      <c r="B9" s="109"/>
      <c r="C9" s="110" t="s">
        <v>33</v>
      </c>
      <c r="D9" s="111" t="s">
        <v>70</v>
      </c>
      <c r="E9" s="108" t="s">
        <v>61</v>
      </c>
      <c r="F9" s="113" t="s">
        <v>154</v>
      </c>
      <c r="G9" s="122"/>
      <c r="H9" s="110" t="s">
        <v>29</v>
      </c>
      <c r="I9" s="111" t="s">
        <v>70</v>
      </c>
      <c r="J9" s="108" t="s">
        <v>61</v>
      </c>
      <c r="K9" s="113" t="s">
        <v>142</v>
      </c>
    </row>
    <row r="10" spans="2:11" ht="12">
      <c r="B10" s="109"/>
      <c r="C10" s="110" t="s">
        <v>79</v>
      </c>
      <c r="D10" s="111" t="s">
        <v>70</v>
      </c>
      <c r="E10" s="108" t="s">
        <v>63</v>
      </c>
      <c r="F10" s="113" t="s">
        <v>154</v>
      </c>
      <c r="G10" s="122"/>
      <c r="H10" s="110" t="s">
        <v>33</v>
      </c>
      <c r="I10" s="111" t="s">
        <v>70</v>
      </c>
      <c r="J10" s="108" t="s">
        <v>63</v>
      </c>
      <c r="K10" s="113" t="s">
        <v>208</v>
      </c>
    </row>
    <row r="11" spans="2:11" ht="12">
      <c r="B11" s="109"/>
      <c r="C11" s="110"/>
      <c r="D11" s="111"/>
      <c r="E11" s="112"/>
      <c r="F11" s="114"/>
      <c r="G11" s="122"/>
      <c r="H11" s="110"/>
      <c r="I11" s="111"/>
      <c r="J11" s="108"/>
      <c r="K11" s="108"/>
    </row>
    <row r="12" spans="2:11" ht="16.5" customHeight="1">
      <c r="B12" s="104"/>
      <c r="C12" s="222" t="s">
        <v>81</v>
      </c>
      <c r="D12" s="222"/>
      <c r="E12" s="222"/>
      <c r="F12" s="222"/>
      <c r="G12" s="222"/>
      <c r="H12" s="222"/>
      <c r="I12" s="222"/>
      <c r="J12" s="222"/>
      <c r="K12" s="222"/>
    </row>
    <row r="13" spans="2:11" ht="12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2:11" ht="12" customHeight="1">
      <c r="B14" s="115"/>
      <c r="C14" s="223" t="s">
        <v>68</v>
      </c>
      <c r="D14" s="223"/>
      <c r="E14" s="223"/>
      <c r="F14" s="107"/>
      <c r="G14" s="107"/>
      <c r="H14" s="223" t="s">
        <v>69</v>
      </c>
      <c r="I14" s="223"/>
      <c r="J14" s="223"/>
      <c r="K14" s="108"/>
    </row>
    <row r="15" spans="2:11" ht="12">
      <c r="B15" s="109"/>
      <c r="C15" s="110" t="s">
        <v>33</v>
      </c>
      <c r="D15" s="111" t="s">
        <v>70</v>
      </c>
      <c r="E15" s="112" t="s">
        <v>77</v>
      </c>
      <c r="F15" s="113" t="s">
        <v>71</v>
      </c>
      <c r="G15" s="121"/>
      <c r="H15" s="110" t="s">
        <v>80</v>
      </c>
      <c r="I15" s="111" t="s">
        <v>70</v>
      </c>
      <c r="J15" s="112" t="s">
        <v>82</v>
      </c>
      <c r="K15" s="113" t="s">
        <v>71</v>
      </c>
    </row>
    <row r="16" spans="2:11" ht="12" customHeight="1">
      <c r="B16" s="109"/>
      <c r="C16" s="110" t="s">
        <v>80</v>
      </c>
      <c r="D16" s="111" t="s">
        <v>70</v>
      </c>
      <c r="E16" s="112" t="s">
        <v>79</v>
      </c>
      <c r="F16" s="113" t="s">
        <v>71</v>
      </c>
      <c r="G16" s="114"/>
      <c r="H16" s="110" t="s">
        <v>77</v>
      </c>
      <c r="I16" s="111" t="s">
        <v>70</v>
      </c>
      <c r="J16" s="112" t="s">
        <v>29</v>
      </c>
      <c r="K16" s="113" t="s">
        <v>71</v>
      </c>
    </row>
    <row r="17" spans="2:11" ht="12">
      <c r="B17" s="109"/>
      <c r="C17" s="110" t="s">
        <v>78</v>
      </c>
      <c r="D17" s="111" t="s">
        <v>70</v>
      </c>
      <c r="E17" s="108" t="s">
        <v>61</v>
      </c>
      <c r="F17" s="113" t="s">
        <v>71</v>
      </c>
      <c r="G17" s="114"/>
      <c r="H17" s="110" t="s">
        <v>79</v>
      </c>
      <c r="I17" s="111" t="s">
        <v>70</v>
      </c>
      <c r="J17" s="108" t="s">
        <v>61</v>
      </c>
      <c r="K17" s="113" t="s">
        <v>71</v>
      </c>
    </row>
    <row r="18" spans="2:11" ht="12">
      <c r="B18" s="109"/>
      <c r="C18" s="110" t="s">
        <v>29</v>
      </c>
      <c r="D18" s="111" t="s">
        <v>70</v>
      </c>
      <c r="E18" s="108" t="s">
        <v>63</v>
      </c>
      <c r="F18" s="113" t="s">
        <v>71</v>
      </c>
      <c r="G18" s="114"/>
      <c r="H18" s="110" t="s">
        <v>78</v>
      </c>
      <c r="I18" s="111" t="s">
        <v>70</v>
      </c>
      <c r="J18" s="108" t="s">
        <v>63</v>
      </c>
      <c r="K18" s="113" t="s">
        <v>71</v>
      </c>
    </row>
    <row r="19" spans="2:11" ht="12">
      <c r="B19" s="109"/>
      <c r="C19" s="110"/>
      <c r="D19" s="116"/>
      <c r="E19" s="112"/>
      <c r="F19" s="117"/>
      <c r="G19" s="114"/>
      <c r="H19" s="110"/>
      <c r="I19" s="116"/>
      <c r="J19" s="112"/>
      <c r="K19" s="108"/>
    </row>
    <row r="20" spans="2:11" ht="16.5" customHeight="1">
      <c r="B20" s="104"/>
      <c r="C20" s="222" t="s">
        <v>83</v>
      </c>
      <c r="D20" s="222"/>
      <c r="E20" s="222"/>
      <c r="F20" s="222"/>
      <c r="G20" s="222"/>
      <c r="H20" s="222"/>
      <c r="I20" s="222"/>
      <c r="J20" s="222"/>
      <c r="K20" s="222"/>
    </row>
    <row r="21" spans="2:11" ht="12" customHeight="1">
      <c r="B21" s="104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2:11" ht="12" customHeight="1">
      <c r="B22" s="115"/>
      <c r="C22" s="223" t="s">
        <v>68</v>
      </c>
      <c r="D22" s="223"/>
      <c r="E22" s="223"/>
      <c r="F22" s="107"/>
      <c r="G22" s="107"/>
      <c r="H22" s="223"/>
      <c r="I22" s="223"/>
      <c r="J22" s="223"/>
      <c r="K22" s="108"/>
    </row>
    <row r="23" spans="2:11" ht="12">
      <c r="B23" s="109"/>
      <c r="C23" s="110" t="s">
        <v>79</v>
      </c>
      <c r="D23" s="111" t="s">
        <v>70</v>
      </c>
      <c r="E23" s="112" t="s">
        <v>29</v>
      </c>
      <c r="F23" s="113" t="s">
        <v>71</v>
      </c>
      <c r="G23" s="121"/>
      <c r="H23" s="110"/>
      <c r="I23" s="111"/>
      <c r="J23" s="108"/>
      <c r="K23" s="108"/>
    </row>
    <row r="24" spans="2:11" ht="12">
      <c r="B24" s="109"/>
      <c r="C24" s="110" t="s">
        <v>33</v>
      </c>
      <c r="D24" s="111" t="s">
        <v>70</v>
      </c>
      <c r="E24" s="112" t="s">
        <v>78</v>
      </c>
      <c r="F24" s="113" t="s">
        <v>71</v>
      </c>
      <c r="G24" s="114"/>
      <c r="H24" s="110"/>
      <c r="I24" s="111"/>
      <c r="J24" s="108"/>
      <c r="K24" s="108"/>
    </row>
    <row r="25" spans="2:11" ht="12">
      <c r="B25" s="109"/>
      <c r="C25" s="110" t="s">
        <v>80</v>
      </c>
      <c r="D25" s="111" t="s">
        <v>70</v>
      </c>
      <c r="E25" s="112" t="s">
        <v>77</v>
      </c>
      <c r="F25" s="113" t="s">
        <v>71</v>
      </c>
      <c r="G25" s="114"/>
      <c r="H25" s="110"/>
      <c r="I25" s="111"/>
      <c r="J25" s="108"/>
      <c r="K25" s="108"/>
    </row>
    <row r="26" spans="2:11" ht="12">
      <c r="B26" s="109"/>
      <c r="C26" s="110" t="s">
        <v>63</v>
      </c>
      <c r="D26" s="111" t="s">
        <v>70</v>
      </c>
      <c r="E26" s="108" t="s">
        <v>61</v>
      </c>
      <c r="F26" s="113" t="s">
        <v>71</v>
      </c>
      <c r="G26" s="114"/>
      <c r="H26" s="110"/>
      <c r="I26" s="111"/>
      <c r="J26" s="108"/>
      <c r="K26" s="108"/>
    </row>
    <row r="27" spans="2:10" s="108" customFormat="1" ht="12">
      <c r="B27" s="109"/>
      <c r="C27" s="110"/>
      <c r="D27" s="116"/>
      <c r="E27" s="118"/>
      <c r="F27" s="114"/>
      <c r="G27" s="114"/>
      <c r="H27" s="110"/>
      <c r="I27" s="116"/>
      <c r="J27" s="112"/>
    </row>
    <row r="28" spans="2:11" ht="16.5" customHeight="1">
      <c r="B28" s="104"/>
      <c r="C28" s="222" t="s">
        <v>84</v>
      </c>
      <c r="D28" s="222"/>
      <c r="E28" s="222"/>
      <c r="F28" s="222"/>
      <c r="G28" s="222"/>
      <c r="H28" s="222"/>
      <c r="I28" s="222"/>
      <c r="J28" s="222"/>
      <c r="K28" s="222"/>
    </row>
    <row r="29" spans="2:11" ht="12" customHeight="1">
      <c r="B29" s="104"/>
      <c r="C29" s="105"/>
      <c r="D29" s="105"/>
      <c r="E29" s="105"/>
      <c r="F29" s="105"/>
      <c r="G29" s="105"/>
      <c r="H29" s="110"/>
      <c r="I29" s="105"/>
      <c r="J29" s="105"/>
      <c r="K29" s="105"/>
    </row>
    <row r="30" spans="2:11" ht="12" customHeight="1">
      <c r="B30" s="115"/>
      <c r="C30" s="223" t="s">
        <v>68</v>
      </c>
      <c r="D30" s="223"/>
      <c r="E30" s="223"/>
      <c r="F30" s="107"/>
      <c r="G30" s="107"/>
      <c r="H30" s="223" t="s">
        <v>69</v>
      </c>
      <c r="I30" s="223"/>
      <c r="J30" s="223"/>
      <c r="K30" s="108"/>
    </row>
    <row r="31" spans="2:11" ht="12">
      <c r="B31" s="109"/>
      <c r="C31" s="110" t="s">
        <v>33</v>
      </c>
      <c r="D31" s="111" t="s">
        <v>70</v>
      </c>
      <c r="E31" s="112" t="s">
        <v>79</v>
      </c>
      <c r="F31" s="113" t="s">
        <v>71</v>
      </c>
      <c r="G31" s="114"/>
      <c r="H31" s="110" t="s">
        <v>79</v>
      </c>
      <c r="I31" s="111" t="s">
        <v>70</v>
      </c>
      <c r="J31" s="112" t="s">
        <v>78</v>
      </c>
      <c r="K31" s="113" t="s">
        <v>71</v>
      </c>
    </row>
    <row r="32" spans="2:11" ht="12">
      <c r="B32" s="109"/>
      <c r="C32" s="110" t="s">
        <v>78</v>
      </c>
      <c r="D32" s="111" t="s">
        <v>70</v>
      </c>
      <c r="E32" s="112" t="s">
        <v>29</v>
      </c>
      <c r="F32" s="113" t="s">
        <v>71</v>
      </c>
      <c r="G32" s="114"/>
      <c r="H32" s="110" t="s">
        <v>29</v>
      </c>
      <c r="I32" s="111" t="s">
        <v>70</v>
      </c>
      <c r="J32" s="112" t="s">
        <v>82</v>
      </c>
      <c r="K32" s="113" t="s">
        <v>71</v>
      </c>
    </row>
    <row r="33" spans="2:11" ht="12.75" customHeight="1">
      <c r="B33" s="109"/>
      <c r="C33" s="110" t="s">
        <v>77</v>
      </c>
      <c r="D33" s="111" t="s">
        <v>70</v>
      </c>
      <c r="E33" s="108" t="s">
        <v>61</v>
      </c>
      <c r="F33" s="113" t="s">
        <v>71</v>
      </c>
      <c r="G33" s="119"/>
      <c r="H33" s="110" t="s">
        <v>85</v>
      </c>
      <c r="I33" s="111" t="s">
        <v>70</v>
      </c>
      <c r="J33" s="108" t="s">
        <v>61</v>
      </c>
      <c r="K33" s="113" t="s">
        <v>71</v>
      </c>
    </row>
    <row r="34" spans="2:11" ht="12.75" customHeight="1">
      <c r="B34" s="109"/>
      <c r="C34" s="110" t="s">
        <v>85</v>
      </c>
      <c r="D34" s="111" t="s">
        <v>70</v>
      </c>
      <c r="E34" s="108" t="s">
        <v>63</v>
      </c>
      <c r="F34" s="113" t="s">
        <v>71</v>
      </c>
      <c r="G34" s="119"/>
      <c r="H34" s="110" t="s">
        <v>77</v>
      </c>
      <c r="I34" s="111" t="s">
        <v>70</v>
      </c>
      <c r="J34" s="108" t="s">
        <v>63</v>
      </c>
      <c r="K34" s="113" t="s">
        <v>71</v>
      </c>
    </row>
    <row r="35" spans="2:11" ht="12.75" customHeight="1">
      <c r="B35" s="109"/>
      <c r="C35" s="220" t="s">
        <v>86</v>
      </c>
      <c r="D35" s="220"/>
      <c r="E35" s="220"/>
      <c r="G35" s="119"/>
      <c r="H35" s="220" t="s">
        <v>86</v>
      </c>
      <c r="I35" s="220"/>
      <c r="J35" s="220"/>
      <c r="K35" s="108"/>
    </row>
    <row r="36" spans="2:10" s="108" customFormat="1" ht="12">
      <c r="B36" s="109"/>
      <c r="C36" s="120"/>
      <c r="D36" s="116"/>
      <c r="E36" s="112"/>
      <c r="F36" s="110"/>
      <c r="G36" s="119"/>
      <c r="H36" s="221"/>
      <c r="I36" s="221"/>
      <c r="J36" s="221"/>
    </row>
    <row r="37" spans="3:11" ht="12" customHeight="1">
      <c r="C37" s="108"/>
      <c r="E37" s="108"/>
      <c r="G37" s="108"/>
      <c r="H37" s="108"/>
      <c r="I37" s="108"/>
      <c r="J37" s="108"/>
      <c r="K37" s="108"/>
    </row>
    <row r="38" spans="3:11" ht="12">
      <c r="C38" s="108"/>
      <c r="E38" s="108"/>
      <c r="G38" s="108"/>
      <c r="H38" s="108"/>
      <c r="I38" s="108"/>
      <c r="J38" s="108"/>
      <c r="K38" s="108"/>
    </row>
    <row r="39" spans="3:11" ht="12">
      <c r="C39" s="108"/>
      <c r="E39" s="108"/>
      <c r="G39" s="108"/>
      <c r="H39" s="108"/>
      <c r="I39" s="108"/>
      <c r="J39" s="108"/>
      <c r="K39" s="108"/>
    </row>
    <row r="40" spans="3:11" ht="12">
      <c r="C40" s="108"/>
      <c r="E40" s="108"/>
      <c r="G40" s="108"/>
      <c r="H40" s="108"/>
      <c r="I40" s="108"/>
      <c r="J40" s="108"/>
      <c r="K40" s="108"/>
    </row>
    <row r="41" spans="3:11" ht="12">
      <c r="C41" s="108"/>
      <c r="E41" s="108"/>
      <c r="G41" s="108"/>
      <c r="H41" s="108"/>
      <c r="I41" s="108"/>
      <c r="J41" s="108"/>
      <c r="K41" s="108"/>
    </row>
  </sheetData>
  <sheetProtection password="CC26" sheet="1"/>
  <mergeCells count="16">
    <mergeCell ref="B2:K2"/>
    <mergeCell ref="C4:K4"/>
    <mergeCell ref="C6:E6"/>
    <mergeCell ref="H6:J6"/>
    <mergeCell ref="C12:K12"/>
    <mergeCell ref="C14:E14"/>
    <mergeCell ref="H14:J14"/>
    <mergeCell ref="C35:E35"/>
    <mergeCell ref="H35:J35"/>
    <mergeCell ref="H36:J36"/>
    <mergeCell ref="C20:K20"/>
    <mergeCell ref="C22:E22"/>
    <mergeCell ref="H22:J22"/>
    <mergeCell ref="C28:K28"/>
    <mergeCell ref="C30:E30"/>
    <mergeCell ref="H30:J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20" ht="19.5" customHeight="1" thickBot="1">
      <c r="B3" s="127" t="s">
        <v>1</v>
      </c>
      <c r="C3" s="128"/>
      <c r="D3" s="234" t="s">
        <v>51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 t="s">
        <v>52</v>
      </c>
      <c r="R3" s="235"/>
      <c r="S3" s="236" t="s">
        <v>88</v>
      </c>
      <c r="T3" s="236"/>
    </row>
    <row r="4" spans="2:20" ht="19.5" customHeight="1" thickTop="1">
      <c r="B4" s="129" t="s">
        <v>3</v>
      </c>
      <c r="C4" s="130"/>
      <c r="D4" s="237" t="s">
        <v>77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 t="s">
        <v>14</v>
      </c>
      <c r="R4" s="238"/>
      <c r="S4" s="239" t="s">
        <v>188</v>
      </c>
      <c r="T4" s="239"/>
    </row>
    <row r="5" spans="2:20" ht="19.5" customHeight="1">
      <c r="B5" s="129" t="s">
        <v>4</v>
      </c>
      <c r="C5" s="131"/>
      <c r="D5" s="227" t="s">
        <v>78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 t="s">
        <v>2</v>
      </c>
      <c r="R5" s="228"/>
      <c r="S5" s="229" t="s">
        <v>204</v>
      </c>
      <c r="T5" s="229"/>
    </row>
    <row r="6" spans="2:20" ht="19.5" customHeight="1" thickBot="1">
      <c r="B6" s="132" t="s">
        <v>5</v>
      </c>
      <c r="C6" s="133"/>
      <c r="D6" s="230" t="s">
        <v>189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34"/>
      <c r="R6" s="135"/>
      <c r="S6" s="136" t="s">
        <v>28</v>
      </c>
      <c r="T6" s="137" t="s">
        <v>27</v>
      </c>
    </row>
    <row r="7" spans="2:20" ht="24.75" customHeight="1">
      <c r="B7" s="138"/>
      <c r="C7" s="139" t="str">
        <f>D4</f>
        <v>BA Plzeň B</v>
      </c>
      <c r="D7" s="139" t="str">
        <f>D5</f>
        <v>USK Plzeň</v>
      </c>
      <c r="E7" s="231" t="s">
        <v>6</v>
      </c>
      <c r="F7" s="231"/>
      <c r="G7" s="231"/>
      <c r="H7" s="231"/>
      <c r="I7" s="231"/>
      <c r="J7" s="231"/>
      <c r="K7" s="231"/>
      <c r="L7" s="231"/>
      <c r="M7" s="231"/>
      <c r="N7" s="232" t="s">
        <v>15</v>
      </c>
      <c r="O7" s="232"/>
      <c r="P7" s="232" t="s">
        <v>16</v>
      </c>
      <c r="Q7" s="232"/>
      <c r="R7" s="232" t="s">
        <v>17</v>
      </c>
      <c r="S7" s="232"/>
      <c r="T7" s="140" t="s">
        <v>7</v>
      </c>
    </row>
    <row r="8" spans="2:20" ht="9.75" customHeight="1" thickBot="1">
      <c r="B8" s="141"/>
      <c r="C8" s="142"/>
      <c r="D8" s="143"/>
      <c r="E8" s="225">
        <v>1</v>
      </c>
      <c r="F8" s="225"/>
      <c r="G8" s="225"/>
      <c r="H8" s="225">
        <v>2</v>
      </c>
      <c r="I8" s="225"/>
      <c r="J8" s="225"/>
      <c r="K8" s="225">
        <v>3</v>
      </c>
      <c r="L8" s="225"/>
      <c r="M8" s="225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8" t="s">
        <v>199</v>
      </c>
      <c r="D9" s="149" t="s">
        <v>200</v>
      </c>
      <c r="E9" s="150">
        <v>18</v>
      </c>
      <c r="F9" s="151" t="s">
        <v>24</v>
      </c>
      <c r="G9" s="152">
        <v>21</v>
      </c>
      <c r="H9" s="150">
        <v>14</v>
      </c>
      <c r="I9" s="151" t="s">
        <v>24</v>
      </c>
      <c r="J9" s="152">
        <v>21</v>
      </c>
      <c r="K9" s="150"/>
      <c r="L9" s="151" t="s">
        <v>24</v>
      </c>
      <c r="M9" s="152"/>
      <c r="N9" s="153">
        <f aca="true" t="shared" si="0" ref="N9:N17">E9+H9+K9</f>
        <v>32</v>
      </c>
      <c r="O9" s="154">
        <f aca="true" t="shared" si="1" ref="O9:O17">G9+J9+M9</f>
        <v>42</v>
      </c>
      <c r="P9" s="155">
        <f aca="true" t="shared" si="2" ref="P9:P17">IF(E9&gt;G9,1,0)+IF(H9&gt;J9,1,0)+IF(K9&gt;M9,1,0)</f>
        <v>0</v>
      </c>
      <c r="Q9" s="156">
        <f aca="true" t="shared" si="3" ref="Q9:Q17">IF(E9&lt;G9,1,0)+IF(H9&lt;J9,1,0)+IF(K9&lt;M9,1,0)</f>
        <v>2</v>
      </c>
      <c r="R9" s="157">
        <f>IF(P9=2,1,0)</f>
        <v>0</v>
      </c>
      <c r="S9" s="158">
        <f>IF(Q9=2,1,0)</f>
        <v>1</v>
      </c>
      <c r="T9" s="159" t="s">
        <v>190</v>
      </c>
    </row>
    <row r="10" spans="2:20" ht="30" customHeight="1">
      <c r="B10" s="147" t="s">
        <v>23</v>
      </c>
      <c r="C10" s="148" t="s">
        <v>191</v>
      </c>
      <c r="D10" s="148" t="s">
        <v>192</v>
      </c>
      <c r="E10" s="150">
        <v>21</v>
      </c>
      <c r="F10" s="156" t="s">
        <v>24</v>
      </c>
      <c r="G10" s="152">
        <v>23</v>
      </c>
      <c r="H10" s="150">
        <v>21</v>
      </c>
      <c r="I10" s="156" t="s">
        <v>24</v>
      </c>
      <c r="J10" s="152">
        <v>13</v>
      </c>
      <c r="K10" s="150">
        <v>21</v>
      </c>
      <c r="L10" s="156" t="s">
        <v>24</v>
      </c>
      <c r="M10" s="152">
        <v>12</v>
      </c>
      <c r="N10" s="153">
        <f t="shared" si="0"/>
        <v>63</v>
      </c>
      <c r="O10" s="154">
        <f t="shared" si="1"/>
        <v>48</v>
      </c>
      <c r="P10" s="155">
        <f t="shared" si="2"/>
        <v>2</v>
      </c>
      <c r="Q10" s="156">
        <f t="shared" si="3"/>
        <v>1</v>
      </c>
      <c r="R10" s="160">
        <f aca="true" t="shared" si="4" ref="R10:S17">IF(P10=2,1,0)</f>
        <v>1</v>
      </c>
      <c r="S10" s="158">
        <f t="shared" si="4"/>
        <v>0</v>
      </c>
      <c r="T10" s="159" t="s">
        <v>49</v>
      </c>
    </row>
    <row r="11" spans="2:20" ht="30" customHeight="1">
      <c r="B11" s="147" t="s">
        <v>22</v>
      </c>
      <c r="C11" s="148" t="s">
        <v>64</v>
      </c>
      <c r="D11" s="148" t="s">
        <v>201</v>
      </c>
      <c r="E11" s="150">
        <v>0</v>
      </c>
      <c r="F11" s="156" t="s">
        <v>24</v>
      </c>
      <c r="G11" s="152">
        <v>21</v>
      </c>
      <c r="H11" s="150">
        <v>0</v>
      </c>
      <c r="I11" s="156" t="s">
        <v>24</v>
      </c>
      <c r="J11" s="152">
        <v>21</v>
      </c>
      <c r="K11" s="150"/>
      <c r="L11" s="156" t="s">
        <v>24</v>
      </c>
      <c r="M11" s="152"/>
      <c r="N11" s="153">
        <f t="shared" si="0"/>
        <v>0</v>
      </c>
      <c r="O11" s="154">
        <f t="shared" si="1"/>
        <v>42</v>
      </c>
      <c r="P11" s="155">
        <f t="shared" si="2"/>
        <v>0</v>
      </c>
      <c r="Q11" s="156">
        <f t="shared" si="3"/>
        <v>2</v>
      </c>
      <c r="R11" s="160">
        <f t="shared" si="4"/>
        <v>0</v>
      </c>
      <c r="S11" s="158">
        <f t="shared" si="4"/>
        <v>1</v>
      </c>
      <c r="T11" s="159"/>
    </row>
    <row r="12" spans="2:20" ht="30" customHeight="1">
      <c r="B12" s="147" t="s">
        <v>21</v>
      </c>
      <c r="C12" s="148" t="s">
        <v>203</v>
      </c>
      <c r="D12" s="148" t="s">
        <v>202</v>
      </c>
      <c r="E12" s="150">
        <v>21</v>
      </c>
      <c r="F12" s="156" t="s">
        <v>24</v>
      </c>
      <c r="G12" s="152">
        <v>19</v>
      </c>
      <c r="H12" s="150">
        <v>21</v>
      </c>
      <c r="I12" s="156" t="s">
        <v>24</v>
      </c>
      <c r="J12" s="152">
        <v>15</v>
      </c>
      <c r="K12" s="150"/>
      <c r="L12" s="156" t="s">
        <v>24</v>
      </c>
      <c r="M12" s="152"/>
      <c r="N12" s="153">
        <f t="shared" si="0"/>
        <v>42</v>
      </c>
      <c r="O12" s="154">
        <f t="shared" si="1"/>
        <v>34</v>
      </c>
      <c r="P12" s="155">
        <f t="shared" si="2"/>
        <v>2</v>
      </c>
      <c r="Q12" s="156">
        <f t="shared" si="3"/>
        <v>0</v>
      </c>
      <c r="R12" s="160">
        <f t="shared" si="4"/>
        <v>1</v>
      </c>
      <c r="S12" s="158">
        <f t="shared" si="4"/>
        <v>0</v>
      </c>
      <c r="T12" s="159" t="s">
        <v>91</v>
      </c>
    </row>
    <row r="13" spans="2:20" ht="30" customHeight="1">
      <c r="B13" s="147" t="s">
        <v>20</v>
      </c>
      <c r="C13" s="148" t="s">
        <v>66</v>
      </c>
      <c r="D13" s="148" t="s">
        <v>48</v>
      </c>
      <c r="E13" s="150">
        <v>9</v>
      </c>
      <c r="F13" s="156" t="s">
        <v>24</v>
      </c>
      <c r="G13" s="152">
        <v>21</v>
      </c>
      <c r="H13" s="150">
        <v>21</v>
      </c>
      <c r="I13" s="156" t="s">
        <v>24</v>
      </c>
      <c r="J13" s="152">
        <v>16</v>
      </c>
      <c r="K13" s="150">
        <v>21</v>
      </c>
      <c r="L13" s="156" t="s">
        <v>24</v>
      </c>
      <c r="M13" s="152">
        <v>5</v>
      </c>
      <c r="N13" s="153">
        <f t="shared" si="0"/>
        <v>51</v>
      </c>
      <c r="O13" s="154">
        <f t="shared" si="1"/>
        <v>42</v>
      </c>
      <c r="P13" s="155">
        <f t="shared" si="2"/>
        <v>2</v>
      </c>
      <c r="Q13" s="156">
        <f t="shared" si="3"/>
        <v>1</v>
      </c>
      <c r="R13" s="160">
        <f t="shared" si="4"/>
        <v>1</v>
      </c>
      <c r="S13" s="158">
        <f t="shared" si="4"/>
        <v>0</v>
      </c>
      <c r="T13" s="159" t="s">
        <v>193</v>
      </c>
    </row>
    <row r="14" spans="2:20" ht="30" customHeight="1">
      <c r="B14" s="147" t="s">
        <v>19</v>
      </c>
      <c r="C14" s="148" t="s">
        <v>194</v>
      </c>
      <c r="D14" s="148" t="s">
        <v>151</v>
      </c>
      <c r="E14" s="150">
        <v>21</v>
      </c>
      <c r="F14" s="156" t="s">
        <v>24</v>
      </c>
      <c r="G14" s="152">
        <v>8</v>
      </c>
      <c r="H14" s="150">
        <v>19</v>
      </c>
      <c r="I14" s="156" t="s">
        <v>24</v>
      </c>
      <c r="J14" s="152">
        <v>21</v>
      </c>
      <c r="K14" s="150">
        <v>21</v>
      </c>
      <c r="L14" s="156" t="s">
        <v>24</v>
      </c>
      <c r="M14" s="152">
        <v>18</v>
      </c>
      <c r="N14" s="153">
        <f t="shared" si="0"/>
        <v>61</v>
      </c>
      <c r="O14" s="154">
        <f t="shared" si="1"/>
        <v>47</v>
      </c>
      <c r="P14" s="155">
        <f t="shared" si="2"/>
        <v>2</v>
      </c>
      <c r="Q14" s="156">
        <f t="shared" si="3"/>
        <v>1</v>
      </c>
      <c r="R14" s="160">
        <f t="shared" si="4"/>
        <v>1</v>
      </c>
      <c r="S14" s="158">
        <f t="shared" si="4"/>
        <v>0</v>
      </c>
      <c r="T14" s="159" t="s">
        <v>92</v>
      </c>
    </row>
    <row r="15" spans="2:20" ht="30" customHeight="1">
      <c r="B15" s="147" t="s">
        <v>25</v>
      </c>
      <c r="C15" s="148" t="s">
        <v>195</v>
      </c>
      <c r="D15" s="148" t="s">
        <v>152</v>
      </c>
      <c r="E15" s="150">
        <v>22</v>
      </c>
      <c r="F15" s="156" t="s">
        <v>24</v>
      </c>
      <c r="G15" s="152">
        <v>20</v>
      </c>
      <c r="H15" s="150">
        <v>21</v>
      </c>
      <c r="I15" s="156" t="s">
        <v>24</v>
      </c>
      <c r="J15" s="152">
        <v>9</v>
      </c>
      <c r="K15" s="150"/>
      <c r="L15" s="156" t="s">
        <v>24</v>
      </c>
      <c r="M15" s="152"/>
      <c r="N15" s="153">
        <f>E15+H15+K15</f>
        <v>43</v>
      </c>
      <c r="O15" s="154">
        <f>G15+J15+M15</f>
        <v>29</v>
      </c>
      <c r="P15" s="155">
        <f>IF(E15&gt;G15,1,0)+IF(H15&gt;J15,1,0)+IF(K15&gt;M15,1,0)</f>
        <v>2</v>
      </c>
      <c r="Q15" s="156">
        <f>IF(E15&lt;G15,1,0)+IF(H15&lt;J15,1,0)+IF(K15&lt;M15,1,0)</f>
        <v>0</v>
      </c>
      <c r="R15" s="160">
        <f>IF(P15=2,1,0)</f>
        <v>1</v>
      </c>
      <c r="S15" s="158">
        <f>IF(Q15=2,1,0)</f>
        <v>0</v>
      </c>
      <c r="T15" s="159" t="s">
        <v>151</v>
      </c>
    </row>
    <row r="16" spans="2:20" ht="30" customHeight="1">
      <c r="B16" s="147" t="s">
        <v>18</v>
      </c>
      <c r="C16" s="148" t="s">
        <v>91</v>
      </c>
      <c r="D16" s="148" t="s">
        <v>196</v>
      </c>
      <c r="E16" s="150">
        <v>21</v>
      </c>
      <c r="F16" s="156" t="s">
        <v>24</v>
      </c>
      <c r="G16" s="152">
        <v>7</v>
      </c>
      <c r="H16" s="150">
        <v>20</v>
      </c>
      <c r="I16" s="156" t="s">
        <v>24</v>
      </c>
      <c r="J16" s="152">
        <v>22</v>
      </c>
      <c r="K16" s="150">
        <v>21</v>
      </c>
      <c r="L16" s="156" t="s">
        <v>24</v>
      </c>
      <c r="M16" s="152">
        <v>11</v>
      </c>
      <c r="N16" s="153">
        <f>E16+H16+K16</f>
        <v>62</v>
      </c>
      <c r="O16" s="154">
        <f>G16+J16+M16</f>
        <v>40</v>
      </c>
      <c r="P16" s="155">
        <f>IF(E16&gt;G16,1,0)+IF(H16&gt;J16,1,0)+IF(K16&gt;M16,1,0)</f>
        <v>2</v>
      </c>
      <c r="Q16" s="156">
        <f>IF(E16&lt;G16,1,0)+IF(H16&lt;J16,1,0)+IF(K16&lt;M16,1,0)</f>
        <v>1</v>
      </c>
      <c r="R16" s="160">
        <f>IF(P16=2,1,0)</f>
        <v>1</v>
      </c>
      <c r="S16" s="158">
        <f>IF(Q16=2,1,0)</f>
        <v>0</v>
      </c>
      <c r="T16" s="159" t="s">
        <v>195</v>
      </c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26" t="str">
        <f>IF(R18&gt;S18,D4,IF(S18&gt;R18,D5,"remíza"))</f>
        <v>BA Plzeň B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173">
        <f aca="true" t="shared" si="5" ref="N18:S18">SUM(N9:N17)</f>
        <v>354</v>
      </c>
      <c r="O18" s="174">
        <f t="shared" si="5"/>
        <v>324</v>
      </c>
      <c r="P18" s="173">
        <f t="shared" si="5"/>
        <v>12</v>
      </c>
      <c r="Q18" s="175">
        <f t="shared" si="5"/>
        <v>8</v>
      </c>
      <c r="R18" s="173">
        <f t="shared" si="5"/>
        <v>6</v>
      </c>
      <c r="S18" s="174">
        <f t="shared" si="5"/>
        <v>2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 t="s">
        <v>197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19.5" customHeight="1" thickBot="1">
      <c r="B3" s="5" t="s">
        <v>1</v>
      </c>
      <c r="C3" s="43"/>
      <c r="D3" s="258" t="s">
        <v>51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61" t="s">
        <v>52</v>
      </c>
      <c r="R3" s="262"/>
      <c r="S3" s="258" t="s">
        <v>88</v>
      </c>
      <c r="T3" s="263"/>
    </row>
    <row r="4" spans="2:20" ht="19.5" customHeight="1" thickTop="1">
      <c r="B4" s="6" t="s">
        <v>3</v>
      </c>
      <c r="C4" s="7"/>
      <c r="D4" s="264" t="s">
        <v>29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7" t="s">
        <v>14</v>
      </c>
      <c r="R4" s="268"/>
      <c r="S4" s="269" t="s">
        <v>113</v>
      </c>
      <c r="T4" s="270"/>
    </row>
    <row r="5" spans="2:20" ht="19.5" customHeight="1">
      <c r="B5" s="6" t="s">
        <v>4</v>
      </c>
      <c r="C5" s="44"/>
      <c r="D5" s="242" t="s">
        <v>80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114</v>
      </c>
      <c r="T5" s="248"/>
    </row>
    <row r="6" spans="2:20" ht="19.5" customHeight="1" thickBot="1">
      <c r="B6" s="8" t="s">
        <v>5</v>
      </c>
      <c r="C6" s="9"/>
      <c r="D6" s="249" t="s">
        <v>31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Jiskra Nejdek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115</v>
      </c>
      <c r="D9" s="51" t="s">
        <v>129</v>
      </c>
      <c r="E9" s="39">
        <v>11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130</v>
      </c>
      <c r="D10" s="50" t="s">
        <v>131</v>
      </c>
      <c r="E10" s="39">
        <v>10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132</v>
      </c>
      <c r="D11" s="50" t="s">
        <v>133</v>
      </c>
      <c r="E11" s="39">
        <v>21</v>
      </c>
      <c r="F11" s="19" t="s">
        <v>24</v>
      </c>
      <c r="G11" s="40">
        <v>17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134</v>
      </c>
      <c r="D12" s="50" t="s">
        <v>135</v>
      </c>
      <c r="E12" s="39">
        <v>15</v>
      </c>
      <c r="F12" s="19" t="s">
        <v>24</v>
      </c>
      <c r="G12" s="40">
        <v>21</v>
      </c>
      <c r="H12" s="39">
        <v>20</v>
      </c>
      <c r="I12" s="19" t="s">
        <v>24</v>
      </c>
      <c r="J12" s="40">
        <v>22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43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136</v>
      </c>
      <c r="E13" s="39">
        <v>21</v>
      </c>
      <c r="F13" s="19" t="s">
        <v>24</v>
      </c>
      <c r="G13" s="40">
        <v>17</v>
      </c>
      <c r="H13" s="39">
        <v>12</v>
      </c>
      <c r="I13" s="19" t="s">
        <v>24</v>
      </c>
      <c r="J13" s="40">
        <v>21</v>
      </c>
      <c r="K13" s="39">
        <v>13</v>
      </c>
      <c r="L13" s="19" t="s">
        <v>24</v>
      </c>
      <c r="M13" s="40">
        <v>21</v>
      </c>
      <c r="N13" s="22">
        <f t="shared" si="0"/>
        <v>46</v>
      </c>
      <c r="O13" s="23">
        <f t="shared" si="1"/>
        <v>59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137</v>
      </c>
      <c r="D14" s="50" t="s">
        <v>138</v>
      </c>
      <c r="E14" s="39">
        <v>17</v>
      </c>
      <c r="F14" s="19" t="s">
        <v>24</v>
      </c>
      <c r="G14" s="40">
        <v>21</v>
      </c>
      <c r="H14" s="39">
        <v>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59</v>
      </c>
      <c r="D15" s="50" t="s">
        <v>139</v>
      </c>
      <c r="E15" s="39">
        <v>21</v>
      </c>
      <c r="F15" s="19" t="s">
        <v>24</v>
      </c>
      <c r="G15" s="40">
        <v>18</v>
      </c>
      <c r="H15" s="39">
        <v>15</v>
      </c>
      <c r="I15" s="19" t="s">
        <v>24</v>
      </c>
      <c r="J15" s="40">
        <v>21</v>
      </c>
      <c r="K15" s="39">
        <v>15</v>
      </c>
      <c r="L15" s="19" t="s">
        <v>24</v>
      </c>
      <c r="M15" s="40">
        <v>21</v>
      </c>
      <c r="N15" s="22">
        <f>E15+H15+K15</f>
        <v>51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54</v>
      </c>
      <c r="D16" s="50" t="s">
        <v>140</v>
      </c>
      <c r="E16" s="39">
        <v>15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285</v>
      </c>
      <c r="O18" s="26">
        <f t="shared" si="5"/>
        <v>365</v>
      </c>
      <c r="P18" s="25">
        <f t="shared" si="5"/>
        <v>4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19.5" customHeight="1" thickBot="1">
      <c r="B3" s="5" t="s">
        <v>1</v>
      </c>
      <c r="C3" s="43"/>
      <c r="D3" s="258" t="s">
        <v>51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61" t="s">
        <v>52</v>
      </c>
      <c r="R3" s="262"/>
      <c r="S3" s="258" t="s">
        <v>88</v>
      </c>
      <c r="T3" s="263"/>
    </row>
    <row r="4" spans="2:20" ht="19.5" customHeight="1" thickTop="1">
      <c r="B4" s="6" t="s">
        <v>3</v>
      </c>
      <c r="C4" s="7"/>
      <c r="D4" s="264" t="s">
        <v>155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7" t="s">
        <v>14</v>
      </c>
      <c r="R4" s="268"/>
      <c r="S4" s="269" t="s">
        <v>156</v>
      </c>
      <c r="T4" s="270"/>
    </row>
    <row r="5" spans="2:20" ht="19.5" customHeight="1">
      <c r="B5" s="6" t="s">
        <v>4</v>
      </c>
      <c r="C5" s="44"/>
      <c r="D5" s="242" t="s">
        <v>61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157</v>
      </c>
      <c r="T5" s="248"/>
    </row>
    <row r="6" spans="2:20" ht="19.5" customHeight="1" thickBot="1">
      <c r="B6" s="8" t="s">
        <v>5</v>
      </c>
      <c r="C6" s="9"/>
      <c r="D6" s="249" t="s">
        <v>34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TJ Bílá Hora </v>
      </c>
      <c r="D7" s="11" t="str">
        <f>D5</f>
        <v>TJ Sokol České Budějovice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158</v>
      </c>
      <c r="D9" s="51" t="s">
        <v>159</v>
      </c>
      <c r="E9" s="39">
        <v>20</v>
      </c>
      <c r="F9" s="20" t="s">
        <v>24</v>
      </c>
      <c r="G9" s="40">
        <v>22</v>
      </c>
      <c r="H9" s="39">
        <v>21</v>
      </c>
      <c r="I9" s="20" t="s">
        <v>24</v>
      </c>
      <c r="J9" s="40">
        <v>12</v>
      </c>
      <c r="K9" s="39">
        <v>21</v>
      </c>
      <c r="L9" s="20" t="s">
        <v>24</v>
      </c>
      <c r="M9" s="40">
        <v>7</v>
      </c>
      <c r="N9" s="22">
        <f aca="true" t="shared" si="0" ref="N9:N17">E9+H9+K9</f>
        <v>62</v>
      </c>
      <c r="O9" s="23">
        <f aca="true" t="shared" si="1" ref="O9:O17">G9+J9+M9</f>
        <v>41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160</v>
      </c>
      <c r="D10" s="50" t="s">
        <v>118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161</v>
      </c>
      <c r="D11" s="50" t="s">
        <v>162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163</v>
      </c>
      <c r="D12" s="50" t="s">
        <v>164</v>
      </c>
      <c r="E12" s="39">
        <v>7</v>
      </c>
      <c r="F12" s="19" t="s">
        <v>24</v>
      </c>
      <c r="G12" s="40">
        <v>21</v>
      </c>
      <c r="H12" s="39">
        <v>13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165</v>
      </c>
      <c r="D13" s="50" t="s">
        <v>124</v>
      </c>
      <c r="E13" s="39">
        <v>13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166</v>
      </c>
      <c r="D14" s="50" t="s">
        <v>125</v>
      </c>
      <c r="E14" s="39">
        <v>19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167</v>
      </c>
      <c r="D15" s="50" t="s">
        <v>126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13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168</v>
      </c>
      <c r="D16" s="50" t="s">
        <v>128</v>
      </c>
      <c r="E16" s="39">
        <v>15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27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40" t="str">
        <f>IF(R18&gt;S18,D4,IF(S18&gt;R18,D5,"remíza"))</f>
        <v>TJ Sokol České Budějovice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246</v>
      </c>
      <c r="O18" s="26">
        <f t="shared" si="5"/>
        <v>301</v>
      </c>
      <c r="P18" s="25">
        <f t="shared" si="5"/>
        <v>6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206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20" ht="19.5" customHeight="1" thickBot="1">
      <c r="B3" s="127" t="s">
        <v>1</v>
      </c>
      <c r="C3" s="188"/>
      <c r="D3" s="274" t="s">
        <v>51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 t="s">
        <v>52</v>
      </c>
      <c r="R3" s="275"/>
      <c r="S3" s="276" t="s">
        <v>88</v>
      </c>
      <c r="T3" s="276"/>
    </row>
    <row r="4" spans="2:20" ht="19.5" customHeight="1" thickTop="1">
      <c r="B4" s="129" t="s">
        <v>3</v>
      </c>
      <c r="C4" s="130"/>
      <c r="D4" s="237" t="s">
        <v>53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77" t="s">
        <v>14</v>
      </c>
      <c r="R4" s="277"/>
      <c r="S4" s="278" t="s">
        <v>113</v>
      </c>
      <c r="T4" s="278"/>
    </row>
    <row r="5" spans="2:20" ht="19.5" customHeight="1">
      <c r="B5" s="129" t="s">
        <v>4</v>
      </c>
      <c r="C5" s="189"/>
      <c r="D5" s="272" t="s">
        <v>63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 t="s">
        <v>2</v>
      </c>
      <c r="R5" s="273"/>
      <c r="S5" s="229" t="s">
        <v>185</v>
      </c>
      <c r="T5" s="229"/>
    </row>
    <row r="6" spans="2:20" ht="19.5" customHeight="1" thickBot="1">
      <c r="B6" s="132" t="s">
        <v>5</v>
      </c>
      <c r="C6" s="133"/>
      <c r="D6" s="230" t="s">
        <v>176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90"/>
      <c r="R6" s="191"/>
      <c r="S6" s="192" t="s">
        <v>28</v>
      </c>
      <c r="T6" s="193" t="s">
        <v>27</v>
      </c>
    </row>
    <row r="7" spans="2:20" ht="24.75" customHeight="1">
      <c r="B7" s="138"/>
      <c r="C7" s="139" t="str">
        <f>D4</f>
        <v>TJ Sokol Doubravka A</v>
      </c>
      <c r="D7" s="139" t="str">
        <f>D5</f>
        <v>SKB Český Krumlov B</v>
      </c>
      <c r="E7" s="231" t="s">
        <v>6</v>
      </c>
      <c r="F7" s="231"/>
      <c r="G7" s="231"/>
      <c r="H7" s="231"/>
      <c r="I7" s="231"/>
      <c r="J7" s="231"/>
      <c r="K7" s="231"/>
      <c r="L7" s="231"/>
      <c r="M7" s="231"/>
      <c r="N7" s="232" t="s">
        <v>15</v>
      </c>
      <c r="O7" s="232"/>
      <c r="P7" s="232" t="s">
        <v>16</v>
      </c>
      <c r="Q7" s="232"/>
      <c r="R7" s="232" t="s">
        <v>17</v>
      </c>
      <c r="S7" s="232"/>
      <c r="T7" s="140" t="s">
        <v>7</v>
      </c>
    </row>
    <row r="8" spans="2:20" ht="9.75" customHeight="1" thickBot="1">
      <c r="B8" s="141"/>
      <c r="C8" s="142"/>
      <c r="D8" s="143"/>
      <c r="E8" s="225">
        <v>1</v>
      </c>
      <c r="F8" s="225"/>
      <c r="G8" s="225"/>
      <c r="H8" s="225">
        <v>2</v>
      </c>
      <c r="I8" s="225"/>
      <c r="J8" s="225"/>
      <c r="K8" s="225">
        <v>3</v>
      </c>
      <c r="L8" s="225"/>
      <c r="M8" s="225"/>
      <c r="N8" s="194"/>
      <c r="O8" s="195"/>
      <c r="P8" s="194"/>
      <c r="Q8" s="195"/>
      <c r="R8" s="194"/>
      <c r="S8" s="195"/>
      <c r="T8" s="196"/>
    </row>
    <row r="9" spans="2:20" ht="30" customHeight="1" thickTop="1">
      <c r="B9" s="147" t="s">
        <v>26</v>
      </c>
      <c r="C9" s="197" t="s">
        <v>177</v>
      </c>
      <c r="D9" s="149" t="s">
        <v>178</v>
      </c>
      <c r="E9" s="150">
        <v>10</v>
      </c>
      <c r="F9" s="151" t="s">
        <v>24</v>
      </c>
      <c r="G9" s="152">
        <v>21</v>
      </c>
      <c r="H9" s="150">
        <v>10</v>
      </c>
      <c r="I9" s="151" t="s">
        <v>24</v>
      </c>
      <c r="J9" s="152">
        <v>21</v>
      </c>
      <c r="K9" s="150"/>
      <c r="L9" s="151" t="s">
        <v>24</v>
      </c>
      <c r="M9" s="152"/>
      <c r="N9" s="198">
        <f aca="true" t="shared" si="0" ref="N9:N17">E9+H9+K9</f>
        <v>20</v>
      </c>
      <c r="O9" s="154">
        <f aca="true" t="shared" si="1" ref="O9:O17">G9+J9+M9</f>
        <v>42</v>
      </c>
      <c r="P9" s="199">
        <f aca="true" t="shared" si="2" ref="P9:P17">IF(E9&gt;G9,1,0)+IF(H9&gt;J9,1,0)+IF(K9&gt;M9,1,0)</f>
        <v>0</v>
      </c>
      <c r="Q9" s="156">
        <f aca="true" t="shared" si="3" ref="Q9:Q17">IF(E9&lt;G9,1,0)+IF(H9&lt;J9,1,0)+IF(K9&lt;M9,1,0)</f>
        <v>2</v>
      </c>
      <c r="R9" s="200">
        <f aca="true" t="shared" si="4" ref="R9:S17">IF(P9=2,1,0)</f>
        <v>0</v>
      </c>
      <c r="S9" s="158">
        <f t="shared" si="4"/>
        <v>1</v>
      </c>
      <c r="T9" s="201"/>
    </row>
    <row r="10" spans="2:20" ht="30" customHeight="1">
      <c r="B10" s="147" t="s">
        <v>23</v>
      </c>
      <c r="C10" s="197" t="s">
        <v>64</v>
      </c>
      <c r="D10" s="197" t="s">
        <v>179</v>
      </c>
      <c r="E10" s="150">
        <v>0</v>
      </c>
      <c r="F10" s="156" t="s">
        <v>24</v>
      </c>
      <c r="G10" s="152">
        <v>21</v>
      </c>
      <c r="H10" s="150">
        <v>0</v>
      </c>
      <c r="I10" s="156" t="s">
        <v>24</v>
      </c>
      <c r="J10" s="152">
        <v>21</v>
      </c>
      <c r="K10" s="150"/>
      <c r="L10" s="156" t="s">
        <v>24</v>
      </c>
      <c r="M10" s="152"/>
      <c r="N10" s="198">
        <f t="shared" si="0"/>
        <v>0</v>
      </c>
      <c r="O10" s="154">
        <f t="shared" si="1"/>
        <v>42</v>
      </c>
      <c r="P10" s="199">
        <f t="shared" si="2"/>
        <v>0</v>
      </c>
      <c r="Q10" s="156">
        <f t="shared" si="3"/>
        <v>2</v>
      </c>
      <c r="R10" s="202">
        <f t="shared" si="4"/>
        <v>0</v>
      </c>
      <c r="S10" s="158">
        <f t="shared" si="4"/>
        <v>1</v>
      </c>
      <c r="T10" s="201"/>
    </row>
    <row r="11" spans="2:20" ht="30" customHeight="1">
      <c r="B11" s="147" t="s">
        <v>22</v>
      </c>
      <c r="C11" s="197" t="s">
        <v>180</v>
      </c>
      <c r="D11" s="197" t="s">
        <v>181</v>
      </c>
      <c r="E11" s="150">
        <v>21</v>
      </c>
      <c r="F11" s="156" t="s">
        <v>24</v>
      </c>
      <c r="G11" s="152">
        <v>10</v>
      </c>
      <c r="H11" s="150">
        <v>21</v>
      </c>
      <c r="I11" s="156" t="s">
        <v>24</v>
      </c>
      <c r="J11" s="152">
        <v>17</v>
      </c>
      <c r="K11" s="150"/>
      <c r="L11" s="156" t="s">
        <v>24</v>
      </c>
      <c r="M11" s="152"/>
      <c r="N11" s="198">
        <f t="shared" si="0"/>
        <v>42</v>
      </c>
      <c r="O11" s="154">
        <f t="shared" si="1"/>
        <v>27</v>
      </c>
      <c r="P11" s="199">
        <f t="shared" si="2"/>
        <v>2</v>
      </c>
      <c r="Q11" s="156">
        <f t="shared" si="3"/>
        <v>0</v>
      </c>
      <c r="R11" s="202">
        <f t="shared" si="4"/>
        <v>1</v>
      </c>
      <c r="S11" s="158">
        <f t="shared" si="4"/>
        <v>0</v>
      </c>
      <c r="T11" s="201"/>
    </row>
    <row r="12" spans="2:20" ht="30" customHeight="1">
      <c r="B12" s="147" t="s">
        <v>21</v>
      </c>
      <c r="C12" s="197" t="s">
        <v>182</v>
      </c>
      <c r="D12" s="197" t="s">
        <v>183</v>
      </c>
      <c r="E12" s="150">
        <v>17</v>
      </c>
      <c r="F12" s="156" t="s">
        <v>24</v>
      </c>
      <c r="G12" s="152">
        <v>21</v>
      </c>
      <c r="H12" s="150">
        <v>12</v>
      </c>
      <c r="I12" s="156" t="s">
        <v>24</v>
      </c>
      <c r="J12" s="152">
        <v>21</v>
      </c>
      <c r="K12" s="150"/>
      <c r="L12" s="156" t="s">
        <v>24</v>
      </c>
      <c r="M12" s="152"/>
      <c r="N12" s="198">
        <f t="shared" si="0"/>
        <v>29</v>
      </c>
      <c r="O12" s="154">
        <f t="shared" si="1"/>
        <v>42</v>
      </c>
      <c r="P12" s="199">
        <f t="shared" si="2"/>
        <v>0</v>
      </c>
      <c r="Q12" s="156">
        <f t="shared" si="3"/>
        <v>2</v>
      </c>
      <c r="R12" s="202">
        <f t="shared" si="4"/>
        <v>0</v>
      </c>
      <c r="S12" s="158">
        <f t="shared" si="4"/>
        <v>1</v>
      </c>
      <c r="T12" s="201"/>
    </row>
    <row r="13" spans="2:20" ht="30" customHeight="1">
      <c r="B13" s="147" t="s">
        <v>20</v>
      </c>
      <c r="C13" s="197" t="s">
        <v>32</v>
      </c>
      <c r="D13" s="197" t="s">
        <v>173</v>
      </c>
      <c r="E13" s="150">
        <v>21</v>
      </c>
      <c r="F13" s="156" t="s">
        <v>24</v>
      </c>
      <c r="G13" s="152">
        <v>12</v>
      </c>
      <c r="H13" s="150">
        <v>21</v>
      </c>
      <c r="I13" s="156" t="s">
        <v>24</v>
      </c>
      <c r="J13" s="152">
        <v>12</v>
      </c>
      <c r="K13" s="150"/>
      <c r="L13" s="156" t="s">
        <v>24</v>
      </c>
      <c r="M13" s="152"/>
      <c r="N13" s="198">
        <f t="shared" si="0"/>
        <v>42</v>
      </c>
      <c r="O13" s="154">
        <f t="shared" si="1"/>
        <v>24</v>
      </c>
      <c r="P13" s="199">
        <f t="shared" si="2"/>
        <v>2</v>
      </c>
      <c r="Q13" s="156">
        <f t="shared" si="3"/>
        <v>0</v>
      </c>
      <c r="R13" s="202">
        <f t="shared" si="4"/>
        <v>1</v>
      </c>
      <c r="S13" s="158">
        <f t="shared" si="4"/>
        <v>0</v>
      </c>
      <c r="T13" s="201"/>
    </row>
    <row r="14" spans="2:20" ht="30" customHeight="1">
      <c r="B14" s="147" t="s">
        <v>19</v>
      </c>
      <c r="C14" s="197" t="s">
        <v>94</v>
      </c>
      <c r="D14" s="197" t="s">
        <v>174</v>
      </c>
      <c r="E14" s="150">
        <v>21</v>
      </c>
      <c r="F14" s="156" t="s">
        <v>24</v>
      </c>
      <c r="G14" s="152">
        <v>14</v>
      </c>
      <c r="H14" s="150">
        <v>20</v>
      </c>
      <c r="I14" s="156" t="s">
        <v>24</v>
      </c>
      <c r="J14" s="152">
        <v>22</v>
      </c>
      <c r="K14" s="150">
        <v>11</v>
      </c>
      <c r="L14" s="156" t="s">
        <v>24</v>
      </c>
      <c r="M14" s="152">
        <v>21</v>
      </c>
      <c r="N14" s="198">
        <f t="shared" si="0"/>
        <v>52</v>
      </c>
      <c r="O14" s="154">
        <f t="shared" si="1"/>
        <v>57</v>
      </c>
      <c r="P14" s="199">
        <f t="shared" si="2"/>
        <v>1</v>
      </c>
      <c r="Q14" s="156">
        <f t="shared" si="3"/>
        <v>2</v>
      </c>
      <c r="R14" s="202">
        <f t="shared" si="4"/>
        <v>0</v>
      </c>
      <c r="S14" s="158">
        <f t="shared" si="4"/>
        <v>1</v>
      </c>
      <c r="T14" s="201"/>
    </row>
    <row r="15" spans="2:20" ht="30" customHeight="1">
      <c r="B15" s="147" t="s">
        <v>25</v>
      </c>
      <c r="C15" s="197" t="s">
        <v>67</v>
      </c>
      <c r="D15" s="197" t="s">
        <v>62</v>
      </c>
      <c r="E15" s="150">
        <v>21</v>
      </c>
      <c r="F15" s="156" t="s">
        <v>24</v>
      </c>
      <c r="G15" s="152">
        <v>2</v>
      </c>
      <c r="H15" s="150">
        <v>21</v>
      </c>
      <c r="I15" s="156" t="s">
        <v>24</v>
      </c>
      <c r="J15" s="152">
        <v>10</v>
      </c>
      <c r="K15" s="150"/>
      <c r="L15" s="156" t="s">
        <v>24</v>
      </c>
      <c r="M15" s="152"/>
      <c r="N15" s="198">
        <f t="shared" si="0"/>
        <v>42</v>
      </c>
      <c r="O15" s="154">
        <f t="shared" si="1"/>
        <v>12</v>
      </c>
      <c r="P15" s="199">
        <f t="shared" si="2"/>
        <v>2</v>
      </c>
      <c r="Q15" s="156">
        <f t="shared" si="3"/>
        <v>0</v>
      </c>
      <c r="R15" s="202">
        <f t="shared" si="4"/>
        <v>1</v>
      </c>
      <c r="S15" s="158">
        <f t="shared" si="4"/>
        <v>0</v>
      </c>
      <c r="T15" s="201"/>
    </row>
    <row r="16" spans="2:20" ht="30" customHeight="1">
      <c r="B16" s="147" t="s">
        <v>18</v>
      </c>
      <c r="C16" s="197" t="s">
        <v>95</v>
      </c>
      <c r="D16" s="197" t="s">
        <v>60</v>
      </c>
      <c r="E16" s="150">
        <v>19</v>
      </c>
      <c r="F16" s="156" t="s">
        <v>24</v>
      </c>
      <c r="G16" s="152">
        <v>21</v>
      </c>
      <c r="H16" s="150">
        <v>22</v>
      </c>
      <c r="I16" s="156" t="s">
        <v>24</v>
      </c>
      <c r="J16" s="152">
        <v>20</v>
      </c>
      <c r="K16" s="150">
        <v>14</v>
      </c>
      <c r="L16" s="156" t="s">
        <v>24</v>
      </c>
      <c r="M16" s="152">
        <v>21</v>
      </c>
      <c r="N16" s="198">
        <f t="shared" si="0"/>
        <v>55</v>
      </c>
      <c r="O16" s="154">
        <f t="shared" si="1"/>
        <v>62</v>
      </c>
      <c r="P16" s="199">
        <f t="shared" si="2"/>
        <v>1</v>
      </c>
      <c r="Q16" s="156">
        <f t="shared" si="3"/>
        <v>2</v>
      </c>
      <c r="R16" s="202">
        <f t="shared" si="4"/>
        <v>0</v>
      </c>
      <c r="S16" s="158">
        <f t="shared" si="4"/>
        <v>1</v>
      </c>
      <c r="T16" s="201"/>
    </row>
    <row r="17" spans="2:20" ht="30" customHeight="1" thickBot="1">
      <c r="B17" s="161"/>
      <c r="C17" s="203"/>
      <c r="D17" s="203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204">
        <f t="shared" si="0"/>
        <v>0</v>
      </c>
      <c r="O17" s="167">
        <f t="shared" si="1"/>
        <v>0</v>
      </c>
      <c r="P17" s="205">
        <f t="shared" si="2"/>
        <v>0</v>
      </c>
      <c r="Q17" s="164">
        <f t="shared" si="3"/>
        <v>0</v>
      </c>
      <c r="R17" s="206">
        <f t="shared" si="4"/>
        <v>0</v>
      </c>
      <c r="S17" s="170">
        <f t="shared" si="4"/>
        <v>0</v>
      </c>
      <c r="T17" s="207"/>
    </row>
    <row r="18" spans="2:20" ht="34.5" customHeight="1" thickBot="1">
      <c r="B18" s="172" t="s">
        <v>8</v>
      </c>
      <c r="C18" s="271" t="str">
        <f>IF(R18&gt;S18,D4,IF(S18&gt;R18,D5,"remíza"))</f>
        <v>SKB Český Krumlov B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08">
        <f aca="true" t="shared" si="5" ref="N18:S18">SUM(N9:N17)</f>
        <v>282</v>
      </c>
      <c r="O18" s="174">
        <f t="shared" si="5"/>
        <v>308</v>
      </c>
      <c r="P18" s="208">
        <f t="shared" si="5"/>
        <v>8</v>
      </c>
      <c r="Q18" s="209">
        <f t="shared" si="5"/>
        <v>10</v>
      </c>
      <c r="R18" s="208">
        <f t="shared" si="5"/>
        <v>3</v>
      </c>
      <c r="S18" s="174">
        <f t="shared" si="5"/>
        <v>5</v>
      </c>
      <c r="T18" s="210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211" t="s">
        <v>184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2:20" ht="19.5" customHeight="1">
      <c r="B23" s="31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20" ht="19.5" customHeight="1" thickBot="1">
      <c r="B3" s="127" t="s">
        <v>1</v>
      </c>
      <c r="C3" s="128"/>
      <c r="D3" s="234" t="s">
        <v>51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 t="s">
        <v>52</v>
      </c>
      <c r="R3" s="235"/>
      <c r="S3" s="236" t="s">
        <v>88</v>
      </c>
      <c r="T3" s="236"/>
    </row>
    <row r="4" spans="2:20" ht="19.5" customHeight="1" thickTop="1">
      <c r="B4" s="129" t="s">
        <v>3</v>
      </c>
      <c r="C4" s="130"/>
      <c r="D4" s="237" t="s">
        <v>77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 t="s">
        <v>14</v>
      </c>
      <c r="R4" s="238"/>
      <c r="S4" s="239" t="s">
        <v>89</v>
      </c>
      <c r="T4" s="239"/>
    </row>
    <row r="5" spans="2:20" ht="19.5" customHeight="1">
      <c r="B5" s="129" t="s">
        <v>4</v>
      </c>
      <c r="C5" s="131"/>
      <c r="D5" s="227" t="s">
        <v>53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 t="s">
        <v>2</v>
      </c>
      <c r="R5" s="228"/>
      <c r="S5" s="279" t="s">
        <v>97</v>
      </c>
      <c r="T5" s="279"/>
    </row>
    <row r="6" spans="2:20" ht="19.5" customHeight="1" thickBot="1">
      <c r="B6" s="132" t="s">
        <v>5</v>
      </c>
      <c r="C6" s="133"/>
      <c r="D6" s="230" t="s">
        <v>65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34"/>
      <c r="R6" s="135"/>
      <c r="S6" s="136" t="s">
        <v>28</v>
      </c>
      <c r="T6" s="137" t="s">
        <v>27</v>
      </c>
    </row>
    <row r="7" spans="2:20" ht="24.75" customHeight="1">
      <c r="B7" s="138"/>
      <c r="C7" s="139" t="str">
        <f>D4</f>
        <v>BA Plzeň B</v>
      </c>
      <c r="D7" s="139" t="str">
        <f>D5</f>
        <v>TJ Sokol Doubravka A</v>
      </c>
      <c r="E7" s="231" t="s">
        <v>6</v>
      </c>
      <c r="F7" s="231"/>
      <c r="G7" s="231"/>
      <c r="H7" s="231"/>
      <c r="I7" s="231"/>
      <c r="J7" s="231"/>
      <c r="K7" s="231"/>
      <c r="L7" s="231"/>
      <c r="M7" s="231"/>
      <c r="N7" s="232" t="s">
        <v>15</v>
      </c>
      <c r="O7" s="232"/>
      <c r="P7" s="232" t="s">
        <v>16</v>
      </c>
      <c r="Q7" s="232"/>
      <c r="R7" s="232" t="s">
        <v>17</v>
      </c>
      <c r="S7" s="232"/>
      <c r="T7" s="140" t="s">
        <v>7</v>
      </c>
    </row>
    <row r="8" spans="2:20" ht="9.75" customHeight="1" thickBot="1">
      <c r="B8" s="141"/>
      <c r="C8" s="142"/>
      <c r="D8" s="143"/>
      <c r="E8" s="225">
        <v>1</v>
      </c>
      <c r="F8" s="225"/>
      <c r="G8" s="225"/>
      <c r="H8" s="225">
        <v>2</v>
      </c>
      <c r="I8" s="225"/>
      <c r="J8" s="225"/>
      <c r="K8" s="225">
        <v>3</v>
      </c>
      <c r="L8" s="225"/>
      <c r="M8" s="225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8" t="s">
        <v>107</v>
      </c>
      <c r="D9" s="149" t="s">
        <v>112</v>
      </c>
      <c r="E9" s="150">
        <v>21</v>
      </c>
      <c r="F9" s="151" t="s">
        <v>24</v>
      </c>
      <c r="G9" s="152">
        <v>15</v>
      </c>
      <c r="H9" s="150">
        <v>21</v>
      </c>
      <c r="I9" s="151" t="s">
        <v>24</v>
      </c>
      <c r="J9" s="152">
        <v>19</v>
      </c>
      <c r="K9" s="150"/>
      <c r="L9" s="151" t="s">
        <v>24</v>
      </c>
      <c r="M9" s="152"/>
      <c r="N9" s="153">
        <f aca="true" t="shared" si="0" ref="N9:N17">E9+H9+K9</f>
        <v>42</v>
      </c>
      <c r="O9" s="154">
        <f aca="true" t="shared" si="1" ref="O9:O17">G9+J9+M9</f>
        <v>34</v>
      </c>
      <c r="P9" s="155">
        <f aca="true" t="shared" si="2" ref="P9:P17">IF(E9&gt;G9,1,0)+IF(H9&gt;J9,1,0)+IF(K9&gt;M9,1,0)</f>
        <v>2</v>
      </c>
      <c r="Q9" s="156">
        <f aca="true" t="shared" si="3" ref="Q9:Q17">IF(E9&lt;G9,1,0)+IF(H9&lt;J9,1,0)+IF(K9&lt;M9,1,0)</f>
        <v>0</v>
      </c>
      <c r="R9" s="157">
        <f>IF(P9=2,1,0)</f>
        <v>1</v>
      </c>
      <c r="S9" s="158">
        <f>IF(Q9=2,1,0)</f>
        <v>0</v>
      </c>
      <c r="T9" s="159" t="s">
        <v>90</v>
      </c>
    </row>
    <row r="10" spans="2:20" ht="30" customHeight="1">
      <c r="B10" s="147" t="s">
        <v>23</v>
      </c>
      <c r="C10" s="148" t="s">
        <v>108</v>
      </c>
      <c r="D10" s="148" t="s">
        <v>64</v>
      </c>
      <c r="E10" s="150">
        <v>21</v>
      </c>
      <c r="F10" s="156" t="s">
        <v>24</v>
      </c>
      <c r="G10" s="152">
        <v>0</v>
      </c>
      <c r="H10" s="150">
        <v>21</v>
      </c>
      <c r="I10" s="156" t="s">
        <v>24</v>
      </c>
      <c r="J10" s="152">
        <v>0</v>
      </c>
      <c r="K10" s="150"/>
      <c r="L10" s="156" t="s">
        <v>24</v>
      </c>
      <c r="M10" s="152"/>
      <c r="N10" s="153">
        <f t="shared" si="0"/>
        <v>42</v>
      </c>
      <c r="O10" s="154">
        <f t="shared" si="1"/>
        <v>0</v>
      </c>
      <c r="P10" s="155">
        <f t="shared" si="2"/>
        <v>2</v>
      </c>
      <c r="Q10" s="156">
        <f t="shared" si="3"/>
        <v>0</v>
      </c>
      <c r="R10" s="160">
        <f aca="true" t="shared" si="4" ref="R10:S17">IF(P10=2,1,0)</f>
        <v>1</v>
      </c>
      <c r="S10" s="158">
        <f t="shared" si="4"/>
        <v>0</v>
      </c>
      <c r="T10" s="159"/>
    </row>
    <row r="11" spans="2:20" ht="30" customHeight="1">
      <c r="B11" s="147" t="s">
        <v>22</v>
      </c>
      <c r="C11" s="148" t="s">
        <v>109</v>
      </c>
      <c r="D11" s="148" t="s">
        <v>106</v>
      </c>
      <c r="E11" s="150">
        <v>21</v>
      </c>
      <c r="F11" s="156" t="s">
        <v>24</v>
      </c>
      <c r="G11" s="152">
        <v>17</v>
      </c>
      <c r="H11" s="150">
        <v>21</v>
      </c>
      <c r="I11" s="156" t="s">
        <v>24</v>
      </c>
      <c r="J11" s="152">
        <v>19</v>
      </c>
      <c r="K11" s="150"/>
      <c r="L11" s="156" t="s">
        <v>24</v>
      </c>
      <c r="M11" s="152"/>
      <c r="N11" s="153">
        <f t="shared" si="0"/>
        <v>42</v>
      </c>
      <c r="O11" s="154">
        <f t="shared" si="1"/>
        <v>36</v>
      </c>
      <c r="P11" s="155">
        <f t="shared" si="2"/>
        <v>2</v>
      </c>
      <c r="Q11" s="156">
        <f t="shared" si="3"/>
        <v>0</v>
      </c>
      <c r="R11" s="160">
        <f t="shared" si="4"/>
        <v>1</v>
      </c>
      <c r="S11" s="158">
        <f t="shared" si="4"/>
        <v>0</v>
      </c>
      <c r="T11" s="159" t="s">
        <v>91</v>
      </c>
    </row>
    <row r="12" spans="2:20" ht="30" customHeight="1">
      <c r="B12" s="147" t="s">
        <v>21</v>
      </c>
      <c r="C12" s="148" t="s">
        <v>110</v>
      </c>
      <c r="D12" s="148" t="s">
        <v>111</v>
      </c>
      <c r="E12" s="150">
        <v>21</v>
      </c>
      <c r="F12" s="156" t="s">
        <v>24</v>
      </c>
      <c r="G12" s="152">
        <v>14</v>
      </c>
      <c r="H12" s="150">
        <v>21</v>
      </c>
      <c r="I12" s="156" t="s">
        <v>24</v>
      </c>
      <c r="J12" s="152">
        <v>10</v>
      </c>
      <c r="K12" s="150"/>
      <c r="L12" s="156" t="s">
        <v>24</v>
      </c>
      <c r="M12" s="152"/>
      <c r="N12" s="153">
        <f t="shared" si="0"/>
        <v>42</v>
      </c>
      <c r="O12" s="154">
        <f t="shared" si="1"/>
        <v>24</v>
      </c>
      <c r="P12" s="155">
        <f t="shared" si="2"/>
        <v>2</v>
      </c>
      <c r="Q12" s="156">
        <f t="shared" si="3"/>
        <v>0</v>
      </c>
      <c r="R12" s="160">
        <f t="shared" si="4"/>
        <v>1</v>
      </c>
      <c r="S12" s="158">
        <f t="shared" si="4"/>
        <v>0</v>
      </c>
      <c r="T12" s="159" t="s">
        <v>66</v>
      </c>
    </row>
    <row r="13" spans="2:20" ht="30" customHeight="1">
      <c r="B13" s="147" t="s">
        <v>20</v>
      </c>
      <c r="C13" s="148" t="s">
        <v>98</v>
      </c>
      <c r="D13" s="148" t="s">
        <v>105</v>
      </c>
      <c r="E13" s="150">
        <v>21</v>
      </c>
      <c r="F13" s="156" t="s">
        <v>24</v>
      </c>
      <c r="G13" s="152">
        <v>23</v>
      </c>
      <c r="H13" s="150">
        <v>21</v>
      </c>
      <c r="I13" s="156" t="s">
        <v>24</v>
      </c>
      <c r="J13" s="152">
        <v>17</v>
      </c>
      <c r="K13" s="150">
        <v>22</v>
      </c>
      <c r="L13" s="156" t="s">
        <v>24</v>
      </c>
      <c r="M13" s="152">
        <v>20</v>
      </c>
      <c r="N13" s="153">
        <f t="shared" si="0"/>
        <v>64</v>
      </c>
      <c r="O13" s="154">
        <f t="shared" si="1"/>
        <v>60</v>
      </c>
      <c r="P13" s="155">
        <f t="shared" si="2"/>
        <v>2</v>
      </c>
      <c r="Q13" s="156">
        <f t="shared" si="3"/>
        <v>1</v>
      </c>
      <c r="R13" s="160">
        <f t="shared" si="4"/>
        <v>1</v>
      </c>
      <c r="S13" s="158">
        <f t="shared" si="4"/>
        <v>0</v>
      </c>
      <c r="T13" s="159" t="s">
        <v>92</v>
      </c>
    </row>
    <row r="14" spans="2:20" ht="30" customHeight="1">
      <c r="B14" s="147" t="s">
        <v>19</v>
      </c>
      <c r="C14" s="148" t="s">
        <v>99</v>
      </c>
      <c r="D14" s="148" t="s">
        <v>104</v>
      </c>
      <c r="E14" s="150">
        <v>21</v>
      </c>
      <c r="F14" s="156" t="s">
        <v>24</v>
      </c>
      <c r="G14" s="152">
        <v>14</v>
      </c>
      <c r="H14" s="150">
        <v>21</v>
      </c>
      <c r="I14" s="156" t="s">
        <v>24</v>
      </c>
      <c r="J14" s="152">
        <v>12</v>
      </c>
      <c r="K14" s="150"/>
      <c r="L14" s="156" t="s">
        <v>24</v>
      </c>
      <c r="M14" s="152"/>
      <c r="N14" s="153">
        <f t="shared" si="0"/>
        <v>42</v>
      </c>
      <c r="O14" s="154">
        <f t="shared" si="1"/>
        <v>26</v>
      </c>
      <c r="P14" s="155">
        <f t="shared" si="2"/>
        <v>2</v>
      </c>
      <c r="Q14" s="156">
        <f t="shared" si="3"/>
        <v>0</v>
      </c>
      <c r="R14" s="160">
        <f t="shared" si="4"/>
        <v>1</v>
      </c>
      <c r="S14" s="158">
        <f t="shared" si="4"/>
        <v>0</v>
      </c>
      <c r="T14" s="159" t="s">
        <v>95</v>
      </c>
    </row>
    <row r="15" spans="2:20" ht="30" customHeight="1">
      <c r="B15" s="147" t="s">
        <v>25</v>
      </c>
      <c r="C15" s="148" t="s">
        <v>100</v>
      </c>
      <c r="D15" s="148" t="s">
        <v>103</v>
      </c>
      <c r="E15" s="150">
        <v>21</v>
      </c>
      <c r="F15" s="156" t="s">
        <v>24</v>
      </c>
      <c r="G15" s="152">
        <v>15</v>
      </c>
      <c r="H15" s="150">
        <v>21</v>
      </c>
      <c r="I15" s="156" t="s">
        <v>24</v>
      </c>
      <c r="J15" s="152">
        <v>11</v>
      </c>
      <c r="K15" s="150"/>
      <c r="L15" s="156" t="s">
        <v>24</v>
      </c>
      <c r="M15" s="152"/>
      <c r="N15" s="153">
        <f>E15+H15+K15</f>
        <v>42</v>
      </c>
      <c r="O15" s="154">
        <f>G15+J15+M15</f>
        <v>26</v>
      </c>
      <c r="P15" s="155">
        <f>IF(E15&gt;G15,1,0)+IF(H15&gt;J15,1,0)+IF(K15&gt;M15,1,0)</f>
        <v>2</v>
      </c>
      <c r="Q15" s="156">
        <f>IF(E15&lt;G15,1,0)+IF(H15&lt;J15,1,0)+IF(K15&lt;M15,1,0)</f>
        <v>0</v>
      </c>
      <c r="R15" s="160">
        <f>IF(P15=2,1,0)</f>
        <v>1</v>
      </c>
      <c r="S15" s="158">
        <f>IF(Q15=2,1,0)</f>
        <v>0</v>
      </c>
      <c r="T15" s="159" t="s">
        <v>94</v>
      </c>
    </row>
    <row r="16" spans="2:20" ht="30" customHeight="1">
      <c r="B16" s="147" t="s">
        <v>18</v>
      </c>
      <c r="C16" s="148" t="s">
        <v>101</v>
      </c>
      <c r="D16" s="148" t="s">
        <v>102</v>
      </c>
      <c r="E16" s="150">
        <v>21</v>
      </c>
      <c r="F16" s="156" t="s">
        <v>24</v>
      </c>
      <c r="G16" s="152">
        <v>10</v>
      </c>
      <c r="H16" s="150">
        <v>21</v>
      </c>
      <c r="I16" s="156" t="s">
        <v>24</v>
      </c>
      <c r="J16" s="152">
        <v>17</v>
      </c>
      <c r="K16" s="150"/>
      <c r="L16" s="156" t="s">
        <v>24</v>
      </c>
      <c r="M16" s="152"/>
      <c r="N16" s="153">
        <f>E16+H16+K16</f>
        <v>42</v>
      </c>
      <c r="O16" s="154">
        <f>G16+J16+M16</f>
        <v>27</v>
      </c>
      <c r="P16" s="155">
        <f>IF(E16&gt;G16,1,0)+IF(H16&gt;J16,1,0)+IF(K16&gt;M16,1,0)</f>
        <v>2</v>
      </c>
      <c r="Q16" s="156">
        <f>IF(E16&lt;G16,1,0)+IF(H16&lt;J16,1,0)+IF(K16&lt;M16,1,0)</f>
        <v>0</v>
      </c>
      <c r="R16" s="160">
        <f>IF(P16=2,1,0)</f>
        <v>1</v>
      </c>
      <c r="S16" s="158">
        <f>IF(Q16=2,1,0)</f>
        <v>0</v>
      </c>
      <c r="T16" s="159" t="s">
        <v>93</v>
      </c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26" t="str">
        <f>IF(R18&gt;S18,D4,IF(S18&gt;R18,D5,"remíza"))</f>
        <v>BA Plzeň B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173">
        <f aca="true" t="shared" si="5" ref="N18:S18">SUM(N9:N17)</f>
        <v>358</v>
      </c>
      <c r="O18" s="174">
        <f t="shared" si="5"/>
        <v>233</v>
      </c>
      <c r="P18" s="173">
        <f t="shared" si="5"/>
        <v>16</v>
      </c>
      <c r="Q18" s="175">
        <f t="shared" si="5"/>
        <v>1</v>
      </c>
      <c r="R18" s="173">
        <f t="shared" si="5"/>
        <v>8</v>
      </c>
      <c r="S18" s="174">
        <f t="shared" si="5"/>
        <v>0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 t="s">
        <v>96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19.5" customHeight="1" thickBot="1">
      <c r="B3" s="5" t="s">
        <v>1</v>
      </c>
      <c r="C3" s="43"/>
      <c r="D3" s="258" t="s">
        <v>51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61" t="s">
        <v>52</v>
      </c>
      <c r="R3" s="262"/>
      <c r="S3" s="258" t="s">
        <v>88</v>
      </c>
      <c r="T3" s="263"/>
    </row>
    <row r="4" spans="2:20" ht="19.5" customHeight="1" thickTop="1">
      <c r="B4" s="6" t="s">
        <v>3</v>
      </c>
      <c r="C4" s="7"/>
      <c r="D4" s="264" t="s">
        <v>155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7" t="s">
        <v>14</v>
      </c>
      <c r="R4" s="268"/>
      <c r="S4" s="269" t="s">
        <v>156</v>
      </c>
      <c r="T4" s="270"/>
    </row>
    <row r="5" spans="2:20" ht="19.5" customHeight="1">
      <c r="B5" s="6" t="s">
        <v>4</v>
      </c>
      <c r="C5" s="44"/>
      <c r="D5" s="242" t="s">
        <v>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157</v>
      </c>
      <c r="T5" s="248"/>
    </row>
    <row r="6" spans="2:20" ht="19.5" customHeight="1" thickBot="1">
      <c r="B6" s="8" t="s">
        <v>5</v>
      </c>
      <c r="C6" s="9"/>
      <c r="D6" s="249" t="s">
        <v>34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TJ Bílá Hora </v>
      </c>
      <c r="D7" s="11" t="str">
        <f>D5</f>
        <v>SKB Český Krumlov B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158</v>
      </c>
      <c r="D9" s="51" t="s">
        <v>169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160</v>
      </c>
      <c r="D10" s="50" t="s">
        <v>170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161</v>
      </c>
      <c r="D11" s="50" t="s">
        <v>171</v>
      </c>
      <c r="E11" s="39">
        <v>21</v>
      </c>
      <c r="F11" s="19" t="s">
        <v>24</v>
      </c>
      <c r="G11" s="40">
        <v>18</v>
      </c>
      <c r="H11" s="39">
        <v>21</v>
      </c>
      <c r="I11" s="19" t="s">
        <v>24</v>
      </c>
      <c r="J11" s="40">
        <v>11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163</v>
      </c>
      <c r="D12" s="50" t="s">
        <v>172</v>
      </c>
      <c r="E12" s="39">
        <v>13</v>
      </c>
      <c r="F12" s="19" t="s">
        <v>24</v>
      </c>
      <c r="G12" s="40">
        <v>21</v>
      </c>
      <c r="H12" s="39">
        <v>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165</v>
      </c>
      <c r="D13" s="50" t="s">
        <v>173</v>
      </c>
      <c r="E13" s="39">
        <v>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166</v>
      </c>
      <c r="D14" s="50" t="s">
        <v>174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167</v>
      </c>
      <c r="D15" s="50" t="s">
        <v>175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21</v>
      </c>
      <c r="L15" s="19" t="s">
        <v>24</v>
      </c>
      <c r="M15" s="40">
        <v>14</v>
      </c>
      <c r="N15" s="22">
        <f>E15+H15+K15</f>
        <v>60</v>
      </c>
      <c r="O15" s="23">
        <f>G15+J15+M15</f>
        <v>52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168</v>
      </c>
      <c r="D16" s="50" t="s">
        <v>60</v>
      </c>
      <c r="E16" s="39">
        <v>15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40" t="str">
        <f>IF(R18&gt;S18,D4,IF(S18&gt;R18,D5,"remíza"))</f>
        <v>remíza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252</v>
      </c>
      <c r="O18" s="26">
        <f t="shared" si="5"/>
        <v>307</v>
      </c>
      <c r="P18" s="25">
        <f t="shared" si="5"/>
        <v>8</v>
      </c>
      <c r="Q18" s="27">
        <f t="shared" si="5"/>
        <v>9</v>
      </c>
      <c r="R18" s="25">
        <f t="shared" si="5"/>
        <v>4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207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19.5" customHeight="1" thickBot="1">
      <c r="B3" s="5" t="s">
        <v>1</v>
      </c>
      <c r="C3" s="43"/>
      <c r="D3" s="258" t="s">
        <v>51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61" t="s">
        <v>52</v>
      </c>
      <c r="R3" s="262"/>
      <c r="S3" s="258" t="s">
        <v>88</v>
      </c>
      <c r="T3" s="263"/>
    </row>
    <row r="4" spans="2:20" ht="19.5" customHeight="1" thickTop="1">
      <c r="B4" s="6" t="s">
        <v>3</v>
      </c>
      <c r="C4" s="7"/>
      <c r="D4" s="264" t="s">
        <v>78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7" t="s">
        <v>14</v>
      </c>
      <c r="R4" s="268"/>
      <c r="S4" s="269" t="s">
        <v>113</v>
      </c>
      <c r="T4" s="270"/>
    </row>
    <row r="5" spans="2:20" ht="19.5" customHeight="1">
      <c r="B5" s="6" t="s">
        <v>4</v>
      </c>
      <c r="C5" s="44"/>
      <c r="D5" s="242" t="s">
        <v>80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2</v>
      </c>
      <c r="R5" s="246"/>
      <c r="S5" s="247" t="s">
        <v>50</v>
      </c>
      <c r="T5" s="248"/>
    </row>
    <row r="6" spans="2:20" ht="19.5" customHeight="1" thickBot="1">
      <c r="B6" s="8" t="s">
        <v>5</v>
      </c>
      <c r="C6" s="9"/>
      <c r="D6" s="249" t="s">
        <v>153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Jiskra Nejdek</v>
      </c>
      <c r="E7" s="252" t="s">
        <v>6</v>
      </c>
      <c r="F7" s="253"/>
      <c r="G7" s="253"/>
      <c r="H7" s="253"/>
      <c r="I7" s="253"/>
      <c r="J7" s="253"/>
      <c r="K7" s="253"/>
      <c r="L7" s="253"/>
      <c r="M7" s="254"/>
      <c r="N7" s="255" t="s">
        <v>15</v>
      </c>
      <c r="O7" s="256"/>
      <c r="P7" s="255" t="s">
        <v>16</v>
      </c>
      <c r="Q7" s="256"/>
      <c r="R7" s="255" t="s">
        <v>17</v>
      </c>
      <c r="S7" s="256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143</v>
      </c>
      <c r="D9" s="51" t="s">
        <v>187</v>
      </c>
      <c r="E9" s="39">
        <v>15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144</v>
      </c>
      <c r="D10" s="50" t="s">
        <v>145</v>
      </c>
      <c r="E10" s="39">
        <v>21</v>
      </c>
      <c r="F10" s="19" t="s">
        <v>24</v>
      </c>
      <c r="G10" s="40">
        <v>18</v>
      </c>
      <c r="H10" s="39">
        <v>18</v>
      </c>
      <c r="I10" s="19" t="s">
        <v>24</v>
      </c>
      <c r="J10" s="40">
        <v>21</v>
      </c>
      <c r="K10" s="39">
        <v>15</v>
      </c>
      <c r="L10" s="19" t="s">
        <v>24</v>
      </c>
      <c r="M10" s="40">
        <v>21</v>
      </c>
      <c r="N10" s="22">
        <f t="shared" si="0"/>
        <v>54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146</v>
      </c>
      <c r="D11" s="50" t="s">
        <v>147</v>
      </c>
      <c r="E11" s="39">
        <v>17</v>
      </c>
      <c r="F11" s="19" t="s">
        <v>24</v>
      </c>
      <c r="G11" s="40">
        <v>21</v>
      </c>
      <c r="H11" s="39">
        <v>13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148</v>
      </c>
      <c r="D12" s="50" t="s">
        <v>149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8</v>
      </c>
      <c r="K12" s="39">
        <v>21</v>
      </c>
      <c r="L12" s="19" t="s">
        <v>24</v>
      </c>
      <c r="M12" s="40">
        <v>11</v>
      </c>
      <c r="N12" s="22">
        <f t="shared" si="0"/>
        <v>62</v>
      </c>
      <c r="O12" s="23">
        <f t="shared" si="1"/>
        <v>41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48</v>
      </c>
      <c r="D13" s="50" t="s">
        <v>150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151</v>
      </c>
      <c r="D14" s="50" t="s">
        <v>138</v>
      </c>
      <c r="E14" s="39">
        <v>17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152</v>
      </c>
      <c r="D15" s="50" t="s">
        <v>139</v>
      </c>
      <c r="E15" s="39">
        <v>9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49</v>
      </c>
      <c r="D16" s="50" t="s">
        <v>140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18</v>
      </c>
      <c r="K16" s="39">
        <v>21</v>
      </c>
      <c r="L16" s="19" t="s">
        <v>24</v>
      </c>
      <c r="M16" s="40">
        <v>12</v>
      </c>
      <c r="N16" s="22">
        <f>E16+H16+K16</f>
        <v>60</v>
      </c>
      <c r="O16" s="23">
        <f>G16+J16+M16</f>
        <v>51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40" t="str">
        <f>IF(R18&gt;S18,D4,IF(S18&gt;R18,D5,"remíza"))</f>
        <v>TJ Jiskra Nejdek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5">
        <f aca="true" t="shared" si="5" ref="N18:S18">SUM(N9:N17)</f>
        <v>331</v>
      </c>
      <c r="O18" s="26">
        <f t="shared" si="5"/>
        <v>349</v>
      </c>
      <c r="P18" s="25">
        <f t="shared" si="5"/>
        <v>7</v>
      </c>
      <c r="Q18" s="27">
        <f t="shared" si="5"/>
        <v>12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2018-10-01T07:14:02Z</cp:lastPrinted>
  <dcterms:created xsi:type="dcterms:W3CDTF">1996-11-18T12:18:44Z</dcterms:created>
  <dcterms:modified xsi:type="dcterms:W3CDTF">2018-10-15T13:34:40Z</dcterms:modified>
  <cp:category/>
  <cp:version/>
  <cp:contentType/>
  <cp:contentStatus/>
</cp:coreProperties>
</file>