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_J-Z_2B" sheetId="1" r:id="rId1"/>
    <sheet name="rozpis J-Z_2B" sheetId="2" r:id="rId2"/>
    <sheet name="2.k.Kla_JuA" sheetId="3" r:id="rId3"/>
    <sheet name="2.k.JuB_DouB" sheetId="4" r:id="rId4"/>
    <sheet name="2.k.Kla_JuB" sheetId="5" r:id="rId5"/>
    <sheet name="2.k.ChlA_Chra" sheetId="6" r:id="rId6"/>
    <sheet name="2.k.DouB_JuA" sheetId="7" r:id="rId7"/>
    <sheet name="2.k.ChlA_DouB" sheetId="8" r:id="rId8"/>
    <sheet name="2.k.JuA_Chra" sheetId="9" r:id="rId9"/>
    <sheet name="2.k.Vod_Str" sheetId="10" r:id="rId10"/>
    <sheet name="2.k.Tá_KřB" sheetId="11" r:id="rId11"/>
    <sheet name="2.k.Str_KřB" sheetId="12" r:id="rId12"/>
    <sheet name="2.k.Vod_Tá" sheetId="13" r:id="rId13"/>
    <sheet name="2.k.Tá_Str" sheetId="14" r:id="rId14"/>
    <sheet name="2.k.KřB_Vod" sheetId="15" r:id="rId15"/>
    <sheet name="1.k.JuA_JuB" sheetId="16" r:id="rId16"/>
    <sheet name="1.k.ChlA_Kla" sheetId="17" r:id="rId17"/>
    <sheet name="1.k.Chra_DouB" sheetId="18" r:id="rId18"/>
    <sheet name="1.k.DouB_Kla" sheetId="19" r:id="rId19"/>
    <sheet name="1.k.JuB_ChlA" sheetId="20" r:id="rId20"/>
    <sheet name="1.k.JuA_ChlA" sheetId="21" r:id="rId21"/>
    <sheet name="1.k.Chra_JuB" sheetId="22" r:id="rId22"/>
    <sheet name="1.k.Chra_Kla" sheetId="23" r:id="rId23"/>
  </sheets>
  <externalReferences>
    <externalReference r:id="rId26"/>
  </externalReferences>
  <definedNames>
    <definedName name="_xlnm.Print_Area" localSheetId="18">'1.k.DouB_Kla'!$B$2:$T$27</definedName>
    <definedName name="_xlnm.Print_Area" localSheetId="16">'1.k.ChlA_Kla'!$B$2:$T$27</definedName>
    <definedName name="_xlnm.Print_Area" localSheetId="17">'1.k.Chra_DouB'!$B$2:$T$27</definedName>
    <definedName name="_xlnm.Print_Area" localSheetId="21">'1.k.Chra_JuB'!$B$2:$T$27</definedName>
    <definedName name="_xlnm.Print_Area" localSheetId="22">'1.k.Chra_Kla'!$B$2:$T$27</definedName>
    <definedName name="_xlnm.Print_Area" localSheetId="20">'1.k.JuA_ChlA'!$B$2:$T$27</definedName>
    <definedName name="_xlnm.Print_Area" localSheetId="15">'1.k.JuA_JuB'!$B$2:$T$27</definedName>
    <definedName name="_xlnm.Print_Area" localSheetId="19">'1.k.JuB_ChlA'!$B$2:$T$27</definedName>
    <definedName name="_xlnm.Print_Area" localSheetId="6">'2.k.DouB_JuA'!$B$2:$T$27</definedName>
    <definedName name="_xlnm.Print_Area" localSheetId="7">'2.k.ChlA_DouB'!$B$2:$T$27</definedName>
    <definedName name="_xlnm.Print_Area" localSheetId="5">'2.k.ChlA_Chra'!$B$2:$T$27</definedName>
    <definedName name="_xlnm.Print_Area" localSheetId="8">'2.k.JuA_Chra'!$B$2:$T$27</definedName>
    <definedName name="_xlnm.Print_Area" localSheetId="3">'2.k.JuB_DouB'!$B$2:$T$27</definedName>
    <definedName name="_xlnm.Print_Area" localSheetId="2">'2.k.Kla_JuA'!$B$2:$T$27</definedName>
    <definedName name="_xlnm.Print_Area" localSheetId="4">'2.k.Kla_JuB'!$B$2:$T$27</definedName>
    <definedName name="_xlnm.Print_Area" localSheetId="14">'2.k.KřB_Vod'!$A$1:$S$27</definedName>
    <definedName name="_xlnm.Print_Area" localSheetId="11">'2.k.Str_KřB'!$A$1:$S$27</definedName>
    <definedName name="_xlnm.Print_Area" localSheetId="10">'2.k.Tá_KřB'!$A$1:$S$27</definedName>
    <definedName name="_xlnm.Print_Area" localSheetId="13">'2.k.Tá_Str'!$A$1:$S$27</definedName>
    <definedName name="_xlnm.Print_Area" localSheetId="9">'2.k.Vod_Str'!$A$1:$S$27</definedName>
    <definedName name="_xlnm.Print_Area" localSheetId="12">'2.k.Vod_Tá'!$A$1:$S$27</definedName>
  </definedNames>
  <calcPr fullCalcOnLoad="1"/>
</workbook>
</file>

<file path=xl/sharedStrings.xml><?xml version="1.0" encoding="utf-8"?>
<sst xmlns="http://schemas.openxmlformats.org/spreadsheetml/2006/main" count="2027" uniqueCount="312">
  <si>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</si>
  <si>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</si>
  <si>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</si>
  <si>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</si>
  <si>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</si>
  <si>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</si>
  <si>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</si>
  <si>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</si>
  <si>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</si>
  <si>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</si>
  <si>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</si>
  <si>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</si>
  <si>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</si>
  <si>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</si>
  <si>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</si>
  <si>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</si>
  <si>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</si>
  <si>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</si>
  <si>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</si>
  <si>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</si>
  <si>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</si>
  <si>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</si>
  <si>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</si>
  <si>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</si>
  <si>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</si>
  <si>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</si>
  <si>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</si>
  <si>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</si>
  <si>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Tupý</t>
  </si>
  <si>
    <t>scr.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</si>
  <si>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</si>
  <si>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</si>
  <si>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</si>
  <si>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</si>
  <si>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</si>
  <si>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</si>
  <si>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</si>
  <si>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</si>
  <si>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</si>
  <si>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</si>
  <si>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</si>
  <si>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</si>
  <si>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</si>
  <si>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</si>
  <si>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</si>
  <si>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</si>
  <si>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</si>
  <si>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</si>
  <si>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</si>
  <si>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</si>
  <si>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</si>
  <si>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</si>
  <si>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</si>
  <si>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</si>
  <si>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</si>
  <si>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5 : 3</t>
  </si>
  <si>
    <t>8 : 0</t>
  </si>
  <si>
    <t>ZÚ Klatovy</t>
  </si>
  <si>
    <t>0 : 8</t>
  </si>
  <si>
    <t>"volno"</t>
  </si>
  <si>
    <t>0 : 0</t>
  </si>
  <si>
    <t>Dvořák</t>
  </si>
  <si>
    <t>Brož</t>
  </si>
  <si>
    <t>TJ SPARTAK CHRÁST</t>
  </si>
  <si>
    <t>Chrást</t>
  </si>
  <si>
    <t>6.</t>
  </si>
  <si>
    <t>ZÁPIS O UTKÁNÍ SMÍŠENÝCH DRUŽSTEV</t>
  </si>
  <si>
    <t>Martin Slepička</t>
  </si>
  <si>
    <t>Knopp Tomáš</t>
  </si>
  <si>
    <t>TJ Spartak Chrást</t>
  </si>
  <si>
    <t>5.</t>
  </si>
  <si>
    <t>TJ Sokol Doubravka B</t>
  </si>
  <si>
    <t>SK Jupiter B</t>
  </si>
  <si>
    <t>Keramika Chlumčany A</t>
  </si>
  <si>
    <t>K.Chlumčany A</t>
  </si>
  <si>
    <t>OPB  -  J-Z přebor 2/B družstev - dospělí - ZpčBaS / JčBaS</t>
  </si>
  <si>
    <t>2018/19</t>
  </si>
  <si>
    <t>6. 10. 2018</t>
  </si>
  <si>
    <t>Svoboda, Pánek</t>
  </si>
  <si>
    <t>Švimberský</t>
  </si>
  <si>
    <t>Vojtěch Legát</t>
  </si>
  <si>
    <t>Plzeň, 25.ZŠ</t>
  </si>
  <si>
    <t>Švimberský, Karasová</t>
  </si>
  <si>
    <t>Piorecký, Novotná</t>
  </si>
  <si>
    <t>Matoušek, Tkachenko</t>
  </si>
  <si>
    <t>Brož, Tupý</t>
  </si>
  <si>
    <t>Koranda, Piorecký</t>
  </si>
  <si>
    <t>Tkachenko</t>
  </si>
  <si>
    <t>Karasová</t>
  </si>
  <si>
    <t xml:space="preserve">Za družstvo Doubravka 'B' nastoupili hráči Tupý, Pánek a Svoboda z družstva Doubravka 'M'. </t>
  </si>
  <si>
    <t>7 : 0</t>
  </si>
  <si>
    <t>6.10.2018</t>
  </si>
  <si>
    <t>TJ SOKOL DOUBRAVKA B</t>
  </si>
  <si>
    <t>Behenský</t>
  </si>
  <si>
    <t>Mirvald, Glaserová</t>
  </si>
  <si>
    <t>Behenský, Vicenda</t>
  </si>
  <si>
    <t>Tupý, Svoboda</t>
  </si>
  <si>
    <t>Glaserová, Voráčková</t>
  </si>
  <si>
    <t>Mirvald, Suttr</t>
  </si>
  <si>
    <t>Brož, Pánek</t>
  </si>
  <si>
    <t>Vicenda</t>
  </si>
  <si>
    <t>Voráčková</t>
  </si>
  <si>
    <t>Suttr</t>
  </si>
  <si>
    <t>Roman Behenský</t>
  </si>
  <si>
    <t>Mirvald, Voráčková</t>
  </si>
  <si>
    <t>Matoušek, Novotná</t>
  </si>
  <si>
    <t>Dvořák, Koranda</t>
  </si>
  <si>
    <t>ZÚ BADMINTON KLATOVY</t>
  </si>
  <si>
    <t>SK JUPITER B</t>
  </si>
  <si>
    <t>Frána, Pučelíková</t>
  </si>
  <si>
    <t>Holý, Frána</t>
  </si>
  <si>
    <t>Pučelíková, Dokoupilová</t>
  </si>
  <si>
    <t>Pašek, Lundák</t>
  </si>
  <si>
    <t>Lundák</t>
  </si>
  <si>
    <t>Bezděka</t>
  </si>
  <si>
    <t>Dokoupilová</t>
  </si>
  <si>
    <t>Pašek</t>
  </si>
  <si>
    <t>Tomáš Knopp</t>
  </si>
  <si>
    <t>3 : 5</t>
  </si>
  <si>
    <t>Plzeň, 25. ZŠ</t>
  </si>
  <si>
    <t>Kubík Jiří</t>
  </si>
  <si>
    <t>Šeďa Vít</t>
  </si>
  <si>
    <t>Schröfel Erik, Bláhová Barbara</t>
  </si>
  <si>
    <t>Holý Miloš, Pučelíková Radka</t>
  </si>
  <si>
    <t>Šeďa Vít, Kubík Jiří</t>
  </si>
  <si>
    <t>Holý Miloš, Frána Jan</t>
  </si>
  <si>
    <t>Smejkalová Dita, Bláhová Barbara</t>
  </si>
  <si>
    <t>Pučelíková R., Dokoupilová H.</t>
  </si>
  <si>
    <t>Knopp Tomáš, Schröfel Erik</t>
  </si>
  <si>
    <t>Lundák Petr, Pašek Michal</t>
  </si>
  <si>
    <t>Lundák Petr</t>
  </si>
  <si>
    <t>Bezděka Miroslav</t>
  </si>
  <si>
    <t>Smejkalová Dita</t>
  </si>
  <si>
    <t>Dokoupilová Helena</t>
  </si>
  <si>
    <t>Pašek Michal</t>
  </si>
  <si>
    <t>Kovařík Petr, Zacharová Lenka</t>
  </si>
  <si>
    <t>Šeďa Vít, Schröfel Erik</t>
  </si>
  <si>
    <t>Dobrovolný Jan, Uhlík Matouš</t>
  </si>
  <si>
    <t>Kabátová Klára, Zacharová Lenka</t>
  </si>
  <si>
    <t>Knopp Tomáš, Kubík Jiří</t>
  </si>
  <si>
    <t>Takáč Roman, Kovařík Petr</t>
  </si>
  <si>
    <t>Uhlík Matouš</t>
  </si>
  <si>
    <t>Takáč Roman</t>
  </si>
  <si>
    <t>Kabátová Klára</t>
  </si>
  <si>
    <t>Dobrovolný Jan</t>
  </si>
  <si>
    <t>Kovařík Petr, Kabátová Klára</t>
  </si>
  <si>
    <t>Kabátová K., Zacharová L.</t>
  </si>
  <si>
    <t>Zacharová Lenka</t>
  </si>
  <si>
    <t>TJ Keramika Chlumčany A</t>
  </si>
  <si>
    <t>Dobřany</t>
  </si>
  <si>
    <t>Takáč Michal</t>
  </si>
  <si>
    <t>Dobrovolný - Kabátová</t>
  </si>
  <si>
    <t>Matoušek J. - Sazamová</t>
  </si>
  <si>
    <t>Dobrovolný - Uhlík</t>
  </si>
  <si>
    <t>Matoušek J. - Piorecký</t>
  </si>
  <si>
    <t>Kabátová - Zacharová</t>
  </si>
  <si>
    <t>Sazamová - Novotná</t>
  </si>
  <si>
    <t>Kovařík - Takáč R.</t>
  </si>
  <si>
    <t>Tkachenko - Dvořák</t>
  </si>
  <si>
    <t>Uhlík</t>
  </si>
  <si>
    <t>Piorecký</t>
  </si>
  <si>
    <t>Kovařík</t>
  </si>
  <si>
    <t>Zacharová</t>
  </si>
  <si>
    <t>Takáč R.</t>
  </si>
  <si>
    <t>Startovali hráči z družstva Doubravka M - Tupý, Svoboda, Pánek</t>
  </si>
  <si>
    <t>1. kolo - 6.10.2018 - J-Z přebor 2/B</t>
  </si>
  <si>
    <t>2. kolo - 3.11.2018 - J-Z přebor 2/B</t>
  </si>
  <si>
    <t>3. kolo - 8.12.2018 - J-Z přebor 2/B</t>
  </si>
  <si>
    <t>4. kolo - 23.2.2019 - J-Z přebor 2/B</t>
  </si>
  <si>
    <t>JIHO-ZÁPADNÍ přebor 2/B družstev - dospělí - 2018/19</t>
  </si>
  <si>
    <t>TJ Sokol Křemže B</t>
  </si>
  <si>
    <t>TJ Sokol Vodňany</t>
  </si>
  <si>
    <t>SK Badminton Tábor</t>
  </si>
  <si>
    <t>TJ ČZ Strakonice</t>
  </si>
  <si>
    <t>TJ Sokol Vodňany - "volno"</t>
  </si>
  <si>
    <t>TJ ČZ Strakonice - "volno"</t>
  </si>
  <si>
    <t>SK Badminton Tábor - "volno"</t>
  </si>
  <si>
    <t>TJ Sokol Křemže B - "volno"</t>
  </si>
  <si>
    <t>J-Z přebor 2/B - družstev - dospělí - 2018 / 2019</t>
  </si>
  <si>
    <r>
      <t xml:space="preserve">neúplná tabulka po </t>
    </r>
    <r>
      <rPr>
        <b/>
        <sz val="12"/>
        <rFont val="Arial"/>
        <family val="2"/>
      </rPr>
      <t xml:space="preserve">1. kole - 6.10.2018 </t>
    </r>
    <r>
      <rPr>
        <sz val="12"/>
        <rFont val="Arial"/>
        <family val="2"/>
      </rPr>
      <t>(jen Zpč. oblast)</t>
    </r>
  </si>
  <si>
    <t>8.</t>
  </si>
  <si>
    <r>
      <t>neúplná tabulka po</t>
    </r>
    <r>
      <rPr>
        <b/>
        <sz val="12"/>
        <rFont val="Arial"/>
        <family val="2"/>
      </rPr>
      <t xml:space="preserve"> 2. kole - 3.11.2018</t>
    </r>
  </si>
  <si>
    <t>4 : 4</t>
  </si>
  <si>
    <t>4 : 3</t>
  </si>
  <si>
    <t>2 : 6</t>
  </si>
  <si>
    <t>7 : 1</t>
  </si>
  <si>
    <t>6 : 2</t>
  </si>
  <si>
    <t>1-4</t>
  </si>
  <si>
    <t>"A"</t>
  </si>
  <si>
    <t>"B"</t>
  </si>
  <si>
    <t>Vojta, Bačová</t>
  </si>
  <si>
    <t>Kudláček, Kudláčková</t>
  </si>
  <si>
    <t>Plachta, Petrův</t>
  </si>
  <si>
    <t>Kudláček, Musil</t>
  </si>
  <si>
    <t>Pelíšková, Čížková</t>
  </si>
  <si>
    <t>Kudláčková, Peterková</t>
  </si>
  <si>
    <t>Vojta, Nečas</t>
  </si>
  <si>
    <t>Pham, Přib</t>
  </si>
  <si>
    <t>Madar</t>
  </si>
  <si>
    <t>Musil</t>
  </si>
  <si>
    <t>Petrův</t>
  </si>
  <si>
    <t>Přib</t>
  </si>
  <si>
    <t>Čížková</t>
  </si>
  <si>
    <t>Peterková</t>
  </si>
  <si>
    <t xml:space="preserve">Plachta </t>
  </si>
  <si>
    <t xml:space="preserve">Pham 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</si>
  <si>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</si>
  <si>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</si>
  <si>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</si>
  <si>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Chaloupka st., Peclinovská</t>
  </si>
  <si>
    <t>Holeček, Mejzlíková</t>
  </si>
  <si>
    <t>Multuš, Maršík</t>
  </si>
  <si>
    <t>Schrenk, Holeček</t>
  </si>
  <si>
    <t>xxx</t>
  </si>
  <si>
    <t>Weberová, Koudelková</t>
  </si>
  <si>
    <t>Kavan, Chaloupka ml.</t>
  </si>
  <si>
    <t>Steinbauer, Bednář</t>
  </si>
  <si>
    <t>Maršík</t>
  </si>
  <si>
    <t>Hála</t>
  </si>
  <si>
    <t>Chaloupka ml.</t>
  </si>
  <si>
    <t xml:space="preserve">Schrenk </t>
  </si>
  <si>
    <t>Peclinovská</t>
  </si>
  <si>
    <t>Koudelková</t>
  </si>
  <si>
    <t xml:space="preserve">Kavan </t>
  </si>
  <si>
    <t xml:space="preserve">Steinbauer </t>
  </si>
  <si>
    <t>4-3</t>
  </si>
  <si>
    <t>Hála, Mejzlíková</t>
  </si>
  <si>
    <t>Holeček</t>
  </si>
  <si>
    <t xml:space="preserve">Weberová </t>
  </si>
  <si>
    <t>1-2</t>
  </si>
  <si>
    <t>Chaloupka st.</t>
  </si>
  <si>
    <t xml:space="preserve"> </t>
  </si>
  <si>
    <t>2-4</t>
  </si>
  <si>
    <t>Pham, Kudláčková</t>
  </si>
  <si>
    <t xml:space="preserve">Kudláček </t>
  </si>
  <si>
    <t>3-1</t>
  </si>
  <si>
    <t>Hála, Koudelková</t>
  </si>
  <si>
    <t>Weberová, Mejzlíková</t>
  </si>
  <si>
    <t>Schrenk</t>
  </si>
  <si>
    <t>Weberová</t>
  </si>
  <si>
    <t>10.</t>
  </si>
  <si>
    <t>03.11.2018</t>
  </si>
  <si>
    <t>Klatovy</t>
  </si>
  <si>
    <t>Piorecký Jan</t>
  </si>
  <si>
    <t>Piorecký Jan, Sazamová Petra</t>
  </si>
  <si>
    <t>Matoušek Jan, Piorecký Jan</t>
  </si>
  <si>
    <t>Novotná Lucie, Sazamová Petra</t>
  </si>
  <si>
    <t>Koranda Michal, Matoušek Ondřej</t>
  </si>
  <si>
    <t>Knopp Tomáš, Egermaier Jiří</t>
  </si>
  <si>
    <t>Tkachenko Michail</t>
  </si>
  <si>
    <t>Egermaier Jiří</t>
  </si>
  <si>
    <t>Koranda Michal</t>
  </si>
  <si>
    <t>Novotná Lucie</t>
  </si>
  <si>
    <t>Dvořák Martin</t>
  </si>
  <si>
    <t>3.11.2018</t>
  </si>
  <si>
    <t>Holý Miloš, Sebová</t>
  </si>
  <si>
    <t>Švimberský Petr, Straková Lenka</t>
  </si>
  <si>
    <t>Legát Vojtěch, Pánek Adam</t>
  </si>
  <si>
    <t>Pučelíková R., Sebová V.</t>
  </si>
  <si>
    <t>Brychtová I., Straková L.</t>
  </si>
  <si>
    <t>Pašek Michal, Bezděka Miroslav</t>
  </si>
  <si>
    <t>Brychta Jaromír, Švimberský Petr</t>
  </si>
  <si>
    <t>Frána Jan</t>
  </si>
  <si>
    <t>Pánek Adam</t>
  </si>
  <si>
    <t>Brož Jan</t>
  </si>
  <si>
    <t>Pučelíková Radka</t>
  </si>
  <si>
    <t>Horová Magdaléna</t>
  </si>
  <si>
    <t>Legát Vojtěch</t>
  </si>
  <si>
    <t>Na soupisku SK Jupiter B byla dopsána nová hráčka - Viktoriia Sebova</t>
  </si>
  <si>
    <t>Slavík Tomáš, Sazamová Petra</t>
  </si>
  <si>
    <t>Dokoupilová Helena, Sebová</t>
  </si>
  <si>
    <t>Matoušek Ondřej</t>
  </si>
  <si>
    <t>Michal Takáč</t>
  </si>
  <si>
    <t>Uhlík - Kabátová</t>
  </si>
  <si>
    <t>Mirvald- Přindová</t>
  </si>
  <si>
    <t>s.c.r.</t>
  </si>
  <si>
    <t>Behenský - Průcha</t>
  </si>
  <si>
    <t>Slozberg - Voráčková</t>
  </si>
  <si>
    <t>Kovařík - Dobrovolný</t>
  </si>
  <si>
    <t>Mirvald - Vicenda</t>
  </si>
  <si>
    <t>Průcha</t>
  </si>
  <si>
    <t>Slozberg</t>
  </si>
  <si>
    <t xml:space="preserve">Dobrovolný </t>
  </si>
  <si>
    <t xml:space="preserve">Behenský </t>
  </si>
  <si>
    <t>Švimberský Petr, Brychtová Iva</t>
  </si>
  <si>
    <t>Šeďa Vítek, Smejkalová Dita</t>
  </si>
  <si>
    <t>Brož Jan, Legát Vojtěch</t>
  </si>
  <si>
    <t>Egermaier Jiří, Schröfel Erik</t>
  </si>
  <si>
    <t>Straková Lenka, Brychtová Iva</t>
  </si>
  <si>
    <t>Knopp Tomáš, Šeďa Vítek</t>
  </si>
  <si>
    <t>Schröfel Erik</t>
  </si>
  <si>
    <t>Bláhová Barbara</t>
  </si>
  <si>
    <t>Dobrovolný - Zacharová</t>
  </si>
  <si>
    <t>Brychta - Brychtová</t>
  </si>
  <si>
    <t>Brož - Svoboda</t>
  </si>
  <si>
    <t>Straková - Horová</t>
  </si>
  <si>
    <t>Uhlík - Kovařík</t>
  </si>
  <si>
    <t>Legát - Švimberský</t>
  </si>
  <si>
    <t>Svoboda</t>
  </si>
  <si>
    <t>Kabátová</t>
  </si>
  <si>
    <t>Straková</t>
  </si>
  <si>
    <t>Legát</t>
  </si>
  <si>
    <t>Mirvald Václav, Přindová Martina</t>
  </si>
  <si>
    <t>Behenský Roman, Vicenda Petr</t>
  </si>
  <si>
    <t>Voráčková Lenka, Slozberg Roni</t>
  </si>
  <si>
    <t>Mirvald Václav, Fiala Jiří</t>
  </si>
  <si>
    <t>Vicenda Petr</t>
  </si>
  <si>
    <t>Voráčková Lenka</t>
  </si>
  <si>
    <t>Behenský Roman</t>
  </si>
  <si>
    <t>9.</t>
  </si>
  <si>
    <t>7.</t>
  </si>
  <si>
    <t>KPDD II. TŘÍDY - J-Z přebor 2/B družstev - dospělí - ZpčBaS / JčBaS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</si>
</sst>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  <numFmt numFmtId="177" formatCode="[$-F800]dddd\,\ mmmm\ dd\,\ yyyy"/>
    <numFmt numFmtId="178" formatCode="[$-405]d\.\ mmmm\ yyyy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6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12" borderId="63" xfId="49" applyFont="1" applyFill="1" applyBorder="1" applyAlignment="1">
      <alignment horizontal="center" vertical="center"/>
      <protection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 quotePrefix="1">
      <alignment horizontal="center"/>
      <protection/>
    </xf>
    <xf numFmtId="0" fontId="30" fillId="0" borderId="0" xfId="54" applyFont="1" applyFill="1">
      <alignment/>
      <protection/>
    </xf>
    <xf numFmtId="0" fontId="31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0" fillId="0" borderId="46" xfId="49" applyBorder="1" applyAlignment="1">
      <alignment horizontal="center" vertical="center"/>
      <protection/>
    </xf>
    <xf numFmtId="0" fontId="10" fillId="0" borderId="66" xfId="49" applyFill="1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3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3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6" fontId="16" fillId="0" borderId="73" xfId="41" applyFont="1" applyFill="1" applyBorder="1" applyAlignment="1" applyProtection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3" applyFont="1" applyBorder="1" applyAlignment="1">
      <alignment vertical="center"/>
      <protection/>
    </xf>
    <xf numFmtId="0" fontId="10" fillId="0" borderId="75" xfId="53" applyFont="1" applyBorder="1" applyAlignment="1">
      <alignment vertical="center"/>
      <protection/>
    </xf>
    <xf numFmtId="0" fontId="10" fillId="0" borderId="77" xfId="53" applyNumberFormat="1" applyFont="1" applyBorder="1" applyAlignment="1" applyProtection="1">
      <alignment horizontal="center" vertical="center"/>
      <protection locked="0"/>
    </xf>
    <xf numFmtId="0" fontId="10" fillId="0" borderId="78" xfId="53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6" fontId="16" fillId="0" borderId="83" xfId="41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3" applyFont="1" applyBorder="1">
      <alignment/>
      <protection/>
    </xf>
    <xf numFmtId="0" fontId="10" fillId="0" borderId="83" xfId="53" applyFont="1" applyBorder="1">
      <alignment/>
      <protection/>
    </xf>
    <xf numFmtId="0" fontId="10" fillId="0" borderId="85" xfId="53" applyFont="1" applyBorder="1">
      <alignment/>
      <protection/>
    </xf>
    <xf numFmtId="0" fontId="17" fillId="0" borderId="86" xfId="39" applyFont="1" applyBorder="1" applyAlignment="1">
      <alignment horizontal="center" vertical="center" wrapText="1"/>
      <protection/>
    </xf>
    <xf numFmtId="0" fontId="10" fillId="0" borderId="73" xfId="53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3" applyFont="1" applyBorder="1" applyAlignment="1" applyProtection="1">
      <alignment horizontal="left" vertical="center" indent="1"/>
      <protection locked="0"/>
    </xf>
    <xf numFmtId="0" fontId="14" fillId="0" borderId="92" xfId="64" applyFont="1" applyBorder="1">
      <alignment horizontal="center" vertical="center"/>
      <protection/>
    </xf>
    <xf numFmtId="0" fontId="17" fillId="34" borderId="86" xfId="39" applyFont="1" applyFill="1" applyBorder="1" applyAlignment="1" applyProtection="1">
      <alignment horizontal="center" vertical="center" wrapText="1"/>
      <protection locked="0"/>
    </xf>
    <xf numFmtId="0" fontId="10" fillId="34" borderId="73" xfId="53" applyFont="1" applyFill="1" applyBorder="1" applyAlignment="1" applyProtection="1">
      <alignment horizontal="left" vertical="center" indent="1"/>
      <protection locked="0"/>
    </xf>
    <xf numFmtId="0" fontId="14" fillId="34" borderId="87" xfId="64" applyFont="1" applyFill="1" applyBorder="1" applyProtection="1">
      <alignment horizontal="center" vertical="center"/>
      <protection locked="0"/>
    </xf>
    <xf numFmtId="0" fontId="14" fillId="34" borderId="87" xfId="64" applyFont="1" applyFill="1" applyBorder="1">
      <alignment horizontal="center" vertical="center"/>
      <protection/>
    </xf>
    <xf numFmtId="0" fontId="14" fillId="34" borderId="73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 applyProtection="1">
      <alignment horizontal="center" vertical="center"/>
      <protection hidden="1"/>
    </xf>
    <xf numFmtId="0" fontId="14" fillId="34" borderId="73" xfId="64" applyFont="1" applyFill="1" applyBorder="1" applyProtection="1">
      <alignment horizontal="center" vertical="center"/>
      <protection hidden="1"/>
    </xf>
    <xf numFmtId="0" fontId="14" fillId="34" borderId="89" xfId="64" applyFont="1" applyFill="1" applyBorder="1">
      <alignment horizontal="center" vertical="center"/>
      <protection/>
    </xf>
    <xf numFmtId="0" fontId="14" fillId="34" borderId="92" xfId="64" applyFont="1" applyFill="1" applyBorder="1">
      <alignment horizontal="center" vertical="center"/>
      <protection/>
    </xf>
    <xf numFmtId="0" fontId="14" fillId="34" borderId="73" xfId="64" applyFont="1" applyFill="1" applyBorder="1">
      <alignment horizontal="center" vertical="center"/>
      <protection/>
    </xf>
    <xf numFmtId="0" fontId="10" fillId="34" borderId="91" xfId="53" applyFont="1" applyFill="1" applyBorder="1" applyAlignment="1" applyProtection="1">
      <alignment horizontal="left" vertical="center" indent="1"/>
      <protection locked="0"/>
    </xf>
    <xf numFmtId="0" fontId="19" fillId="35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8" xfId="53" applyFont="1" applyBorder="1" applyProtection="1">
      <alignment/>
      <protection locked="0"/>
    </xf>
    <xf numFmtId="0" fontId="10" fillId="0" borderId="99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66" xfId="49" applyFont="1" applyBorder="1" applyAlignment="1">
      <alignment horizontal="center" vertical="center"/>
      <protection/>
    </xf>
    <xf numFmtId="0" fontId="10" fillId="0" borderId="98" xfId="0" applyFont="1" applyBorder="1" applyAlignment="1" applyProtection="1">
      <alignment/>
      <protection locked="0"/>
    </xf>
    <xf numFmtId="0" fontId="31" fillId="0" borderId="0" xfId="54" applyFont="1" applyFill="1" applyBorder="1" applyAlignment="1">
      <alignment horizontal="right"/>
      <protection/>
    </xf>
    <xf numFmtId="0" fontId="17" fillId="0" borderId="0" xfId="54" applyFont="1" applyFill="1" applyBorder="1" applyAlignment="1">
      <alignment horizontal="center"/>
      <protection/>
    </xf>
    <xf numFmtId="0" fontId="31" fillId="0" borderId="0" xfId="54" applyFont="1" applyFill="1" applyBorder="1" applyAlignment="1">
      <alignment horizontal="left"/>
      <protection/>
    </xf>
    <xf numFmtId="0" fontId="30" fillId="0" borderId="0" xfId="54" applyFont="1" applyFill="1" applyBorder="1" applyAlignment="1">
      <alignment/>
      <protection/>
    </xf>
    <xf numFmtId="0" fontId="31" fillId="0" borderId="0" xfId="54" applyFont="1" applyFill="1" applyBorder="1" applyAlignment="1">
      <alignment horizontal="center"/>
      <protection/>
    </xf>
    <xf numFmtId="0" fontId="17" fillId="0" borderId="0" xfId="54" applyFont="1" applyFill="1" applyBorder="1" applyAlignment="1">
      <alignment horizontal="left"/>
      <protection/>
    </xf>
    <xf numFmtId="0" fontId="17" fillId="0" borderId="0" xfId="54" applyFont="1" applyFill="1" applyBorder="1" applyAlignment="1">
      <alignment horizontal="right"/>
      <protection/>
    </xf>
    <xf numFmtId="0" fontId="15" fillId="0" borderId="6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33" fillId="0" borderId="10" xfId="58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0" fillId="0" borderId="100" xfId="0" applyNumberFormat="1" applyFont="1" applyBorder="1" applyAlignment="1">
      <alignment horizontal="center" vertical="center"/>
    </xf>
    <xf numFmtId="0" fontId="33" fillId="0" borderId="11" xfId="58" applyFont="1" applyBorder="1" applyAlignment="1">
      <alignment vertical="center"/>
      <protection/>
    </xf>
    <xf numFmtId="44" fontId="34" fillId="0" borderId="12" xfId="40" applyFont="1" applyBorder="1" applyAlignment="1">
      <alignment horizontal="center" vertical="center"/>
    </xf>
    <xf numFmtId="0" fontId="34" fillId="0" borderId="22" xfId="6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5" fillId="0" borderId="22" xfId="66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3" fillId="0" borderId="13" xfId="58" applyFont="1" applyBorder="1" applyAlignment="1">
      <alignment vertical="center"/>
      <protection/>
    </xf>
    <xf numFmtId="0" fontId="35" fillId="0" borderId="14" xfId="66" applyFont="1" applyBorder="1" applyAlignment="1">
      <alignment horizontal="center" vertical="center"/>
      <protection/>
    </xf>
    <xf numFmtId="0" fontId="2" fillId="0" borderId="48" xfId="66" applyFont="1" applyBorder="1" applyAlignment="1">
      <alignment horizontal="left" vertical="center" indent="2"/>
      <protection/>
    </xf>
    <xf numFmtId="0" fontId="35" fillId="0" borderId="48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4" fillId="0" borderId="15" xfId="62" applyFont="1" applyBorder="1">
      <alignment horizontal="center" vertical="center"/>
      <protection/>
    </xf>
    <xf numFmtId="0" fontId="34" fillId="0" borderId="16" xfId="62" applyFont="1" applyBorder="1">
      <alignment horizontal="center" vertical="center"/>
      <protection/>
    </xf>
    <xf numFmtId="0" fontId="36" fillId="0" borderId="31" xfId="39" applyFont="1" applyBorder="1" applyAlignment="1">
      <alignment horizontal="centerContinuous" vertical="center"/>
      <protection/>
    </xf>
    <xf numFmtId="0" fontId="34" fillId="0" borderId="17" xfId="62" applyFont="1" applyBorder="1">
      <alignment horizontal="center" vertical="center"/>
      <protection/>
    </xf>
    <xf numFmtId="44" fontId="34" fillId="0" borderId="18" xfId="40" applyFont="1" applyBorder="1">
      <alignment horizontal="center"/>
    </xf>
    <xf numFmtId="0" fontId="34" fillId="0" borderId="18" xfId="62" applyFont="1" applyBorder="1">
      <alignment horizontal="center" vertical="center"/>
      <protection/>
    </xf>
    <xf numFmtId="0" fontId="36" fillId="0" borderId="18" xfId="39" applyFont="1" applyBorder="1" applyAlignment="1">
      <alignment horizontal="centerContinuous" vertical="center"/>
      <protection/>
    </xf>
    <xf numFmtId="0" fontId="36" fillId="0" borderId="19" xfId="39" applyFont="1" applyBorder="1" applyAlignment="1">
      <alignment horizontal="centerContinuous" vertical="center"/>
      <protection/>
    </xf>
    <xf numFmtId="0" fontId="36" fillId="0" borderId="20" xfId="39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7" fillId="0" borderId="21" xfId="39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/>
    </xf>
    <xf numFmtId="0" fontId="33" fillId="0" borderId="22" xfId="64" applyFont="1" applyBorder="1">
      <alignment horizontal="center" vertical="center"/>
      <protection/>
    </xf>
    <xf numFmtId="0" fontId="33" fillId="0" borderId="23" xfId="64" applyFont="1" applyBorder="1">
      <alignment horizontal="center" vertical="center"/>
      <protection/>
    </xf>
    <xf numFmtId="0" fontId="33" fillId="0" borderId="12" xfId="64" applyFont="1" applyBorder="1">
      <alignment horizontal="center" vertical="center"/>
      <protection/>
    </xf>
    <xf numFmtId="0" fontId="33" fillId="0" borderId="24" xfId="64" applyFont="1" applyBorder="1" applyProtection="1">
      <alignment horizontal="center" vertical="center"/>
      <protection hidden="1"/>
    </xf>
    <xf numFmtId="0" fontId="33" fillId="0" borderId="12" xfId="64" applyFont="1" applyBorder="1" applyProtection="1">
      <alignment horizontal="center" vertical="center"/>
      <protection hidden="1"/>
    </xf>
    <xf numFmtId="0" fontId="33" fillId="0" borderId="24" xfId="64" applyFont="1" applyBorder="1">
      <alignment horizontal="center" vertical="center"/>
      <protection/>
    </xf>
    <xf numFmtId="0" fontId="36" fillId="0" borderId="35" xfId="0" applyNumberFormat="1" applyFont="1" applyBorder="1" applyAlignment="1">
      <alignment horizontal="center" vertical="center" wrapText="1"/>
    </xf>
    <xf numFmtId="0" fontId="38" fillId="36" borderId="25" xfId="63" applyFont="1" applyFill="1" applyBorder="1" applyProtection="1">
      <alignment vertical="center"/>
      <protection/>
    </xf>
    <xf numFmtId="0" fontId="32" fillId="36" borderId="101" xfId="0" applyFont="1" applyFill="1" applyBorder="1" applyAlignment="1" applyProtection="1">
      <alignment horizontal="left" vertical="center" indent="1"/>
      <protection/>
    </xf>
    <xf numFmtId="0" fontId="0" fillId="36" borderId="101" xfId="0" applyFont="1" applyFill="1" applyBorder="1" applyAlignment="1" applyProtection="1">
      <alignment/>
      <protection/>
    </xf>
    <xf numFmtId="0" fontId="34" fillId="36" borderId="101" xfId="62" applyFont="1" applyFill="1" applyBorder="1" applyProtection="1">
      <alignment horizontal="center" vertical="center"/>
      <protection/>
    </xf>
    <xf numFmtId="0" fontId="34" fillId="36" borderId="39" xfId="62" applyFont="1" applyFill="1" applyBorder="1" applyProtection="1">
      <alignment horizontal="center" vertical="center"/>
      <protection/>
    </xf>
    <xf numFmtId="0" fontId="34" fillId="0" borderId="26" xfId="62" applyFont="1" applyBorder="1" applyProtection="1">
      <alignment horizontal="center" vertical="center"/>
      <protection hidden="1"/>
    </xf>
    <xf numFmtId="0" fontId="34" fillId="0" borderId="27" xfId="62" applyFont="1" applyBorder="1" applyProtection="1">
      <alignment horizontal="center" vertical="center"/>
      <protection hidden="1"/>
    </xf>
    <xf numFmtId="0" fontId="34" fillId="0" borderId="28" xfId="62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33" fillId="0" borderId="0" xfId="64" applyFont="1">
      <alignment horizontal="center" vertical="center"/>
      <protection/>
    </xf>
    <xf numFmtId="0" fontId="36" fillId="0" borderId="0" xfId="39" applyFont="1" applyBorder="1" applyAlignment="1">
      <alignment horizontal="centerContinuous" vertical="center"/>
      <protection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0" fontId="33" fillId="0" borderId="0" xfId="58" applyFont="1">
      <alignment/>
      <protection/>
    </xf>
    <xf numFmtId="0" fontId="0" fillId="0" borderId="0" xfId="0" applyFont="1" applyBorder="1" applyAlignment="1">
      <alignment horizontal="center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32" fillId="0" borderId="48" xfId="63" applyFont="1" applyBorder="1" applyAlignment="1">
      <alignment horizontal="center" vertical="center"/>
      <protection/>
    </xf>
    <xf numFmtId="0" fontId="0" fillId="0" borderId="102" xfId="0" applyFont="1" applyBorder="1" applyAlignment="1">
      <alignment vertical="center"/>
    </xf>
    <xf numFmtId="0" fontId="0" fillId="0" borderId="103" xfId="0" applyBorder="1" applyAlignment="1">
      <alignment vertical="center"/>
    </xf>
    <xf numFmtId="177" fontId="0" fillId="0" borderId="104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06" xfId="0" applyBorder="1" applyAlignment="1">
      <alignment vertical="center"/>
    </xf>
    <xf numFmtId="177" fontId="0" fillId="0" borderId="107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6" fillId="0" borderId="108" xfId="39" applyFont="1" applyBorder="1" applyAlignment="1">
      <alignment horizontal="center" vertical="center"/>
      <protection/>
    </xf>
    <xf numFmtId="0" fontId="36" fillId="0" borderId="109" xfId="39" applyFont="1" applyBorder="1" applyAlignment="1">
      <alignment horizontal="center" vertical="center"/>
      <protection/>
    </xf>
    <xf numFmtId="0" fontId="36" fillId="0" borderId="110" xfId="39" applyFont="1" applyBorder="1" applyAlignment="1">
      <alignment horizontal="center" vertical="center"/>
      <protection/>
    </xf>
    <xf numFmtId="0" fontId="36" fillId="0" borderId="111" xfId="39" applyFont="1" applyBorder="1" applyAlignment="1">
      <alignment horizontal="center" vertical="center"/>
      <protection/>
    </xf>
    <xf numFmtId="0" fontId="36" fillId="0" borderId="16" xfId="39" applyFont="1" applyBorder="1" applyAlignment="1">
      <alignment horizontal="center" vertical="center"/>
      <protection/>
    </xf>
    <xf numFmtId="0" fontId="0" fillId="0" borderId="103" xfId="0" applyFont="1" applyBorder="1" applyAlignment="1">
      <alignment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3" fillId="0" borderId="48" xfId="63" applyFont="1" applyBorder="1" applyAlignment="1">
      <alignment horizontal="center" vertical="center"/>
      <protection/>
    </xf>
    <xf numFmtId="0" fontId="15" fillId="0" borderId="112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13" xfId="0" applyFont="1" applyBorder="1" applyAlignment="1" applyProtection="1">
      <alignment horizontal="left" vertical="center"/>
      <protection/>
    </xf>
    <xf numFmtId="0" fontId="10" fillId="0" borderId="112" xfId="0" applyFont="1" applyBorder="1" applyAlignment="1" applyProtection="1">
      <alignment horizontal="center" vertical="center"/>
      <protection/>
    </xf>
    <xf numFmtId="0" fontId="10" fillId="0" borderId="113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left" vertical="center"/>
      <protection/>
    </xf>
    <xf numFmtId="0" fontId="16" fillId="0" borderId="102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3" xfId="66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49" fontId="10" fillId="0" borderId="102" xfId="0" applyNumberFormat="1" applyFont="1" applyBorder="1" applyAlignment="1" applyProtection="1">
      <alignment horizontal="left" vertical="center"/>
      <protection locked="0"/>
    </xf>
    <xf numFmtId="49" fontId="10" fillId="0" borderId="114" xfId="0" applyNumberFormat="1" applyFont="1" applyBorder="1" applyAlignment="1" applyProtection="1">
      <alignment horizontal="left" vertical="center"/>
      <protection locked="0"/>
    </xf>
    <xf numFmtId="0" fontId="13" fillId="2" borderId="101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0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15" xfId="66" applyFont="1" applyBorder="1" applyAlignment="1" applyProtection="1">
      <alignment horizontal="left" vertical="center"/>
      <protection locked="0"/>
    </xf>
    <xf numFmtId="0" fontId="17" fillId="0" borderId="108" xfId="39" applyFont="1" applyBorder="1" applyAlignment="1">
      <alignment horizontal="center" vertical="center"/>
      <protection/>
    </xf>
    <xf numFmtId="0" fontId="17" fillId="0" borderId="109" xfId="39" applyFont="1" applyBorder="1" applyAlignment="1">
      <alignment horizontal="center" vertical="center"/>
      <protection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3" fillId="0" borderId="77" xfId="63" applyFont="1" applyBorder="1" applyAlignment="1">
      <alignment horizontal="center" vertical="center"/>
      <protection/>
    </xf>
    <xf numFmtId="0" fontId="15" fillId="0" borderId="116" xfId="53" applyFont="1" applyBorder="1" applyAlignment="1" applyProtection="1">
      <alignment horizontal="left" vertical="center"/>
      <protection/>
    </xf>
    <xf numFmtId="0" fontId="10" fillId="0" borderId="116" xfId="53" applyFont="1" applyBorder="1" applyAlignment="1" applyProtection="1">
      <alignment horizontal="center" vertical="center"/>
      <protection/>
    </xf>
    <xf numFmtId="0" fontId="15" fillId="0" borderId="117" xfId="53" applyFont="1" applyBorder="1" applyAlignment="1" applyProtection="1">
      <alignment horizontal="left" vertical="center"/>
      <protection/>
    </xf>
    <xf numFmtId="0" fontId="16" fillId="0" borderId="118" xfId="66" applyFont="1" applyBorder="1" applyAlignment="1" applyProtection="1">
      <alignment horizontal="left" vertical="center"/>
      <protection locked="0"/>
    </xf>
    <xf numFmtId="0" fontId="10" fillId="0" borderId="118" xfId="53" applyFont="1" applyBorder="1" applyAlignment="1">
      <alignment horizontal="center" vertical="center"/>
      <protection/>
    </xf>
    <xf numFmtId="49" fontId="10" fillId="0" borderId="119" xfId="53" applyNumberFormat="1" applyFont="1" applyBorder="1" applyAlignment="1" applyProtection="1">
      <alignment horizontal="left" vertical="center"/>
      <protection locked="0"/>
    </xf>
    <xf numFmtId="0" fontId="10" fillId="0" borderId="120" xfId="53" applyFont="1" applyBorder="1" applyAlignment="1" applyProtection="1">
      <alignment horizontal="left" vertical="center"/>
      <protection locked="0"/>
    </xf>
    <xf numFmtId="0" fontId="22" fillId="0" borderId="121" xfId="66" applyFont="1" applyBorder="1" applyAlignment="1" applyProtection="1">
      <alignment horizontal="left" vertical="center"/>
      <protection locked="0"/>
    </xf>
    <xf numFmtId="0" fontId="17" fillId="0" borderId="122" xfId="39" applyFont="1" applyBorder="1" applyAlignment="1">
      <alignment horizontal="center" vertical="center"/>
      <protection/>
    </xf>
    <xf numFmtId="0" fontId="17" fillId="0" borderId="123" xfId="39" applyFont="1" applyBorder="1" applyAlignment="1">
      <alignment horizontal="center" vertical="center"/>
      <protection/>
    </xf>
    <xf numFmtId="0" fontId="18" fillId="0" borderId="83" xfId="39" applyFont="1" applyBorder="1" applyAlignment="1">
      <alignment horizontal="center" vertical="center"/>
      <protection/>
    </xf>
    <xf numFmtId="0" fontId="13" fillId="35" borderId="97" xfId="53" applyFont="1" applyFill="1" applyBorder="1" applyAlignment="1" applyProtection="1">
      <alignment horizontal="left" vertical="center"/>
      <protection hidden="1"/>
    </xf>
    <xf numFmtId="0" fontId="16" fillId="0" borderId="124" xfId="53" applyFont="1" applyBorder="1" applyAlignment="1" applyProtection="1">
      <alignment horizontal="left" vertical="center"/>
      <protection locked="0"/>
    </xf>
    <xf numFmtId="0" fontId="10" fillId="0" borderId="124" xfId="53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dd2_v181103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11">
          <cell r="B11" t="str">
            <v>TJ Sokol Vodňany</v>
          </cell>
          <cell r="C11" t="str">
            <v>TJ ČZ Strakonice "A"</v>
          </cell>
        </row>
        <row r="12">
          <cell r="B12" t="str">
            <v>SK Badminton Tábor</v>
          </cell>
          <cell r="C12" t="str">
            <v>TJ Sokol Křemže "B"</v>
          </cell>
        </row>
        <row r="16">
          <cell r="B16" t="str">
            <v>TJ ČZ Strakonice "A"</v>
          </cell>
          <cell r="C16" t="str">
            <v>TJ Sokol Křemže "B"</v>
          </cell>
        </row>
        <row r="17">
          <cell r="B17" t="str">
            <v>TJ Sokol Vodňany</v>
          </cell>
          <cell r="C17" t="str">
            <v>SK Badminton Tábor</v>
          </cell>
        </row>
        <row r="21">
          <cell r="B21" t="str">
            <v>SK Badminton Tábor</v>
          </cell>
          <cell r="C21" t="str">
            <v>TJ ČZ Strakonice "A"</v>
          </cell>
        </row>
        <row r="22">
          <cell r="B22" t="str">
            <v>TJ Sokol Křemže "B"</v>
          </cell>
          <cell r="C22" t="str">
            <v>TJ Sokol Vodňany</v>
          </cell>
        </row>
        <row r="37">
          <cell r="B37" t="str">
            <v>Vladimír Marek</v>
          </cell>
          <cell r="C37">
            <v>43407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53" t="s">
        <v>169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2:14" ht="18.75" customHeight="1">
      <c r="B3" s="254" t="s">
        <v>181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32</v>
      </c>
      <c r="D5" s="68" t="s">
        <v>46</v>
      </c>
      <c r="E5" s="71" t="s">
        <v>33</v>
      </c>
      <c r="F5" s="71" t="s">
        <v>34</v>
      </c>
      <c r="G5" s="72" t="s">
        <v>35</v>
      </c>
      <c r="H5" s="63" t="s">
        <v>40</v>
      </c>
      <c r="I5" s="64" t="s">
        <v>41</v>
      </c>
      <c r="J5" s="64" t="s">
        <v>42</v>
      </c>
      <c r="K5" s="64" t="s">
        <v>43</v>
      </c>
      <c r="L5" s="64" t="s">
        <v>44</v>
      </c>
      <c r="M5" s="65" t="s">
        <v>45</v>
      </c>
      <c r="N5" s="60" t="s">
        <v>36</v>
      </c>
    </row>
    <row r="6" spans="2:14" ht="23.25" customHeight="1">
      <c r="B6" s="66" t="s">
        <v>27</v>
      </c>
      <c r="C6" s="58" t="s">
        <v>73</v>
      </c>
      <c r="D6" s="69">
        <v>5</v>
      </c>
      <c r="E6" s="73">
        <v>4</v>
      </c>
      <c r="F6" s="74">
        <v>0</v>
      </c>
      <c r="G6" s="75">
        <v>1</v>
      </c>
      <c r="H6" s="80">
        <f>'1.k.ChlA_Kla'!R18+'1.k.JuB_ChlA'!S18+'1.k.JuA_ChlA'!S18+'2.k.ChlA_Chra'!R18+'2.k.ChlA_DouB'!R18</f>
        <v>29</v>
      </c>
      <c r="I6" s="81">
        <f>'1.k.ChlA_Kla'!S18+'1.k.JuB_ChlA'!R18+'1.k.JuA_ChlA'!R18+'2.k.ChlA_Chra'!S18+'2.k.ChlA_DouB'!S18</f>
        <v>11</v>
      </c>
      <c r="J6" s="82">
        <f>'1.k.ChlA_Kla'!P18+'1.k.JuB_ChlA'!Q18+'1.k.JuA_ChlA'!Q18+'2.k.ChlA_Chra'!P18+'2.k.ChlA_DouB'!P18</f>
        <v>61</v>
      </c>
      <c r="K6" s="81">
        <f>'1.k.ChlA_Kla'!Q18+'1.k.JuB_ChlA'!P18+'1.k.JuA_ChlA'!P18+'2.k.ChlA_Chra'!Q18+'2.k.ChlA_DouB'!Q18</f>
        <v>31</v>
      </c>
      <c r="L6" s="82">
        <f>'1.k.ChlA_Kla'!N18+'1.k.JuB_ChlA'!O18+'1.k.JuA_ChlA'!O18+'2.k.ChlA_Chra'!N18+'2.k.ChlA_DouB'!N18</f>
        <v>1693</v>
      </c>
      <c r="M6" s="83">
        <f>'1.k.ChlA_Kla'!O18+'1.k.JuB_ChlA'!N18+'1.k.JuA_ChlA'!N18+'2.k.ChlA_Chra'!O18+'2.k.ChlA_DouB'!O18</f>
        <v>1532</v>
      </c>
      <c r="N6" s="84">
        <f>E6*3+F6*2+G6*1</f>
        <v>13</v>
      </c>
    </row>
    <row r="7" spans="2:14" ht="23.25" customHeight="1">
      <c r="B7" s="66" t="s">
        <v>37</v>
      </c>
      <c r="C7" s="58" t="s">
        <v>30</v>
      </c>
      <c r="D7" s="69">
        <v>5</v>
      </c>
      <c r="E7" s="73">
        <v>4</v>
      </c>
      <c r="F7" s="88">
        <v>0</v>
      </c>
      <c r="G7" s="75">
        <v>1</v>
      </c>
      <c r="H7" s="80">
        <f>'1.k.JuA_ChlA'!R18+'1.k.JuA_JuB'!R18+'2.k.Kla_JuA'!S18+'2.k.DouB_JuA'!S18+'2.k.JuA_Chra'!R18</f>
        <v>28</v>
      </c>
      <c r="I7" s="89">
        <f>'1.k.JuA_ChlA'!S18+'1.k.JuA_JuB'!S18+'2.k.Kla_JuA'!R18+'2.k.DouB_JuA'!R18+'2.k.JuA_Chra'!S18</f>
        <v>11</v>
      </c>
      <c r="J7" s="82">
        <f>'1.k.JuA_ChlA'!P18+'1.k.JuA_JuB'!P18+'2.k.Kla_JuA'!Q18+'2.k.DouB_JuA'!Q18+'2.k.JuA_Chra'!P18</f>
        <v>58</v>
      </c>
      <c r="K7" s="89">
        <f>'1.k.JuA_ChlA'!Q18+'1.k.JuA_JuB'!Q18+'2.k.Kla_JuA'!P18+'2.k.DouB_JuA'!P18+'2.k.JuA_Chra'!Q18</f>
        <v>32</v>
      </c>
      <c r="L7" s="82">
        <f>'1.k.JuA_ChlA'!N18+'1.k.JuA_JuB'!N18+'2.k.Kla_JuA'!O18+'2.k.DouB_JuA'!O18+'2.k.JuA_Chra'!N18</f>
        <v>1753</v>
      </c>
      <c r="M7" s="90">
        <f>'1.k.JuA_ChlA'!O18+'1.k.JuA_JuB'!O18+'2.k.Kla_JuA'!N18+'2.k.DouB_JuA'!N18+'2.k.JuA_Chra'!O18</f>
        <v>1511</v>
      </c>
      <c r="N7" s="84">
        <f>E7*3+F7*2+G7*1</f>
        <v>13</v>
      </c>
    </row>
    <row r="8" spans="2:14" ht="23.25" customHeight="1">
      <c r="B8" s="66" t="s">
        <v>38</v>
      </c>
      <c r="C8" s="58" t="s">
        <v>69</v>
      </c>
      <c r="D8" s="69">
        <v>5</v>
      </c>
      <c r="E8" s="73">
        <v>3</v>
      </c>
      <c r="F8" s="88">
        <v>0</v>
      </c>
      <c r="G8" s="75">
        <v>2</v>
      </c>
      <c r="H8" s="80">
        <f>'1.k.Chra_Kla'!R18+'1.k.Chra_DouB'!R18+'1.k.Chra_JuB'!R18+'2.k.ChlA_Chra'!S18+'2.k.JuA_Chra'!S18</f>
        <v>26</v>
      </c>
      <c r="I8" s="89">
        <f>'1.k.Chra_Kla'!S18+'1.k.Chra_DouB'!S18+'1.k.Chra_JuB'!S18+'2.k.ChlA_Chra'!R18+'2.k.JuA_Chra'!R18</f>
        <v>12</v>
      </c>
      <c r="J8" s="82">
        <f>'1.k.Chra_Kla'!P18+'1.k.Chra_DouB'!P18+'1.k.Chra_JuB'!P18+'2.k.ChlA_Chra'!Q18+'2.k.JuA_Chra'!Q18</f>
        <v>57</v>
      </c>
      <c r="K8" s="89">
        <f>'1.k.Chra_Kla'!Q18+'1.k.Chra_DouB'!Q18+'1.k.Chra_JuB'!Q18+'2.k.ChlA_Chra'!P18+'2.k.JuA_Chra'!P18</f>
        <v>33</v>
      </c>
      <c r="L8" s="82">
        <f>'1.k.Chra_Kla'!N18+'1.k.Chra_DouB'!N18+'1.k.Chra_JuB'!N18+'2.k.ChlA_Chra'!O18+'2.k.JuA_Chra'!O18</f>
        <v>1713</v>
      </c>
      <c r="M8" s="90">
        <f>'1.k.Chra_Kla'!O18+'1.k.Chra_DouB'!O18+'1.k.Chra_JuB'!O18+'2.k.ChlA_Chra'!N18+'2.k.JuA_Chra'!N18</f>
        <v>1473</v>
      </c>
      <c r="N8" s="84">
        <f>E8*3+F8*2+G8*1</f>
        <v>11</v>
      </c>
    </row>
    <row r="9" spans="2:14" ht="23.25" customHeight="1">
      <c r="B9" s="66" t="s">
        <v>39</v>
      </c>
      <c r="C9" s="58" t="s">
        <v>71</v>
      </c>
      <c r="D9" s="105">
        <v>5</v>
      </c>
      <c r="E9" s="73">
        <v>3</v>
      </c>
      <c r="F9" s="88">
        <v>0</v>
      </c>
      <c r="G9" s="75">
        <v>2</v>
      </c>
      <c r="H9" s="107">
        <f>'1.k.DouB_Kla'!R18+'1.k.Chra_DouB'!S18+'2.k.JuB_DouB'!S18+'2.k.DouB_JuA'!R18+'2.k.ChlA_DouB'!S18</f>
        <v>24</v>
      </c>
      <c r="I9" s="109">
        <f>'1.k.DouB_Kla'!S18+'1.k.Chra_DouB'!R18+'2.k.JuB_DouB'!R18+'2.k.DouB_JuA'!S18+'2.k.ChlA_DouB'!R18</f>
        <v>15</v>
      </c>
      <c r="J9" s="111">
        <f>'1.k.DouB_Kla'!P18+'1.k.Chra_DouB'!Q18+'2.k.JuB_DouB'!Q18+'2.k.DouB_JuA'!P18+'2.k.ChlA_DouB'!Q18</f>
        <v>54</v>
      </c>
      <c r="K9" s="109">
        <f>'1.k.DouB_Kla'!Q18+'1.k.Chra_DouB'!P18+'2.k.JuB_DouB'!P18+'2.k.DouB_JuA'!Q18+'2.k.ChlA_DouB'!P18</f>
        <v>35</v>
      </c>
      <c r="L9" s="111">
        <f>'1.k.DouB_Kla'!N18+'1.k.Chra_DouB'!O18+'2.k.JuB_DouB'!O18+'2.k.DouB_JuA'!N18+'2.k.ChlA_DouB'!O18</f>
        <v>1639</v>
      </c>
      <c r="M9" s="113">
        <f>'1.k.DouB_Kla'!O18+'1.k.Chra_DouB'!N18+'2.k.JuB_DouB'!N18+'2.k.DouB_JuA'!O18+'2.k.ChlA_DouB'!N18</f>
        <v>1565</v>
      </c>
      <c r="N9" s="84">
        <f>E9*3+F9*2+G9*1</f>
        <v>11</v>
      </c>
    </row>
    <row r="10" spans="2:14" ht="23.25" customHeight="1">
      <c r="B10" s="66" t="s">
        <v>70</v>
      </c>
      <c r="C10" s="58" t="s">
        <v>173</v>
      </c>
      <c r="D10" s="69">
        <v>3</v>
      </c>
      <c r="E10" s="73">
        <v>2</v>
      </c>
      <c r="F10" s="76">
        <v>1</v>
      </c>
      <c r="G10" s="75">
        <v>0</v>
      </c>
      <c r="H10" s="80">
        <f>'2.k.Vod_Str'!R16+'2.k.Str_KřB'!Q16+'2.k.Tá_Str'!R16</f>
        <v>16</v>
      </c>
      <c r="I10" s="85">
        <f>'2.k.Vod_Str'!Q16+'2.k.Str_KřB'!R16+'2.k.Tá_Str'!Q16</f>
        <v>8</v>
      </c>
      <c r="J10" s="82">
        <f>'2.k.Vod_Str'!P16+'2.k.Str_KřB'!O16+'2.k.Tá_Str'!P16</f>
        <v>35</v>
      </c>
      <c r="K10" s="85">
        <f>'2.k.Vod_Str'!O16+'2.k.Str_KřB'!P16+'2.k.Tá_Str'!O16</f>
        <v>19</v>
      </c>
      <c r="L10" s="82">
        <f>'2.k.Vod_Str'!N16+'2.k.Str_KřB'!M16+'2.k.Tá_Str'!N16</f>
        <v>1015</v>
      </c>
      <c r="M10" s="86">
        <f>'2.k.Vod_Str'!M16+'2.k.Str_KřB'!N16+'2.k.Tá_Str'!M16</f>
        <v>858</v>
      </c>
      <c r="N10" s="84">
        <f>E10*3+F10*2+G10*1</f>
        <v>8</v>
      </c>
    </row>
    <row r="11" spans="2:14" ht="23.25" customHeight="1">
      <c r="B11" s="197" t="s">
        <v>65</v>
      </c>
      <c r="C11" s="58" t="s">
        <v>172</v>
      </c>
      <c r="D11" s="69">
        <v>3</v>
      </c>
      <c r="E11" s="73">
        <v>2</v>
      </c>
      <c r="F11" s="76">
        <v>1</v>
      </c>
      <c r="G11" s="75">
        <v>0</v>
      </c>
      <c r="H11" s="80">
        <f>'2.k.Tá_KřB'!Q16+'2.k.Tá_Str'!Q16+'2.k.Vod_Tá'!R16</f>
        <v>15</v>
      </c>
      <c r="I11" s="85">
        <f>'2.k.Tá_KřB'!R16+'2.k.Tá_Str'!R16+'2.k.Vod_Tá'!Q16</f>
        <v>9</v>
      </c>
      <c r="J11" s="82">
        <f>'2.k.Tá_KřB'!O16+'2.k.Tá_Str'!O16+'2.k.Vod_Tá'!P16</f>
        <v>31</v>
      </c>
      <c r="K11" s="85">
        <f>'2.k.Tá_KřB'!P16+'2.k.Tá_Str'!P16+'2.k.Vod_Tá'!O16</f>
        <v>23</v>
      </c>
      <c r="L11" s="82">
        <f>'2.k.Tá_KřB'!M16+'2.k.Tá_Str'!M16+'2.k.Vod_Tá'!N16</f>
        <v>896</v>
      </c>
      <c r="M11" s="86">
        <f>'2.k.Tá_KřB'!N16+'2.k.Tá_Str'!N16+'2.k.Vod_Tá'!M16</f>
        <v>923</v>
      </c>
      <c r="N11" s="84">
        <f>E11*3+F11*2+G11*1</f>
        <v>8</v>
      </c>
    </row>
    <row r="12" spans="2:14" ht="23.25" customHeight="1">
      <c r="B12" s="66" t="s">
        <v>310</v>
      </c>
      <c r="C12" s="58" t="s">
        <v>72</v>
      </c>
      <c r="D12" s="69">
        <v>5</v>
      </c>
      <c r="E12" s="73">
        <v>1</v>
      </c>
      <c r="F12" s="76">
        <v>0</v>
      </c>
      <c r="G12" s="75">
        <v>4</v>
      </c>
      <c r="H12" s="80">
        <f>'1.k.JuB_ChlA'!R18+'1.k.JuA_JuB'!S18+'1.k.Chra_JuB'!S18+'2.k.JuB_DouB'!R18+'2.k.Kla_JuB'!S18</f>
        <v>7</v>
      </c>
      <c r="I12" s="85">
        <f>'1.k.JuB_ChlA'!S18+'1.k.JuA_JuB'!R18+'1.k.Chra_JuB'!R18+'2.k.JuB_DouB'!S18+'2.k.Kla_JuB'!R18</f>
        <v>33</v>
      </c>
      <c r="J12" s="82">
        <f>'1.k.JuB_ChlA'!P18+'1.k.JuA_JuB'!Q18+'1.k.Chra_JuB'!Q18+'2.k.JuB_DouB'!P18+'2.k.Kla_JuB'!Q18</f>
        <v>24</v>
      </c>
      <c r="K12" s="85">
        <f>'1.k.JuB_ChlA'!Q18+'1.k.JuA_JuB'!P18+'1.k.Chra_JuB'!P18+'2.k.JuB_DouB'!Q18+'2.k.Kla_JuB'!P18</f>
        <v>69</v>
      </c>
      <c r="L12" s="82">
        <f>'1.k.JuB_ChlA'!N18+'1.k.JuA_JuB'!O18+'1.k.Chra_JuB'!O18+'2.k.JuB_DouB'!N18+'2.k.Kla_JuB'!O18</f>
        <v>1549</v>
      </c>
      <c r="M12" s="86">
        <f>'1.k.JuB_ChlA'!O18+'1.k.JuA_JuB'!N18+'1.k.Chra_JuB'!N18+'2.k.JuB_DouB'!O18+'2.k.Kla_JuB'!N18</f>
        <v>1812</v>
      </c>
      <c r="N12" s="84">
        <f>E12*3+F12*2+G12*1</f>
        <v>7</v>
      </c>
    </row>
    <row r="13" spans="2:14" ht="23.25" customHeight="1">
      <c r="B13" s="66" t="s">
        <v>180</v>
      </c>
      <c r="C13" s="58" t="s">
        <v>171</v>
      </c>
      <c r="D13" s="69">
        <v>3</v>
      </c>
      <c r="E13" s="73">
        <v>1</v>
      </c>
      <c r="F13" s="76">
        <v>0</v>
      </c>
      <c r="G13" s="75">
        <v>2</v>
      </c>
      <c r="H13" s="80">
        <f>'2.k.Vod_Tá'!Q16+'2.k.Vod_Str'!Q16+'2.k.KřB_Vod'!R16</f>
        <v>11</v>
      </c>
      <c r="I13" s="85">
        <f>'2.k.Vod_Tá'!R16+'2.k.Vod_Str'!R16+'2.k.KřB_Vod'!Q16</f>
        <v>13</v>
      </c>
      <c r="J13" s="82">
        <f>'2.k.Vod_Tá'!O16+'2.k.Vod_Str'!O16+'2.k.KřB_Vod'!P16</f>
        <v>26</v>
      </c>
      <c r="K13" s="85">
        <f>'2.k.Vod_Tá'!P16+'2.k.Vod_Str'!P16+'2.k.KřB_Vod'!O16</f>
        <v>29</v>
      </c>
      <c r="L13" s="82">
        <f>'2.k.Vod_Tá'!M16+'2.k.Vod_Str'!M16+'2.k.KřB_Vod'!N16</f>
        <v>981</v>
      </c>
      <c r="M13" s="86">
        <f>'2.k.Vod_Tá'!N16+'2.k.Vod_Str'!N16+'2.k.KřB_Vod'!M16</f>
        <v>978</v>
      </c>
      <c r="N13" s="84">
        <f>E13*3+F13*2+G13*1</f>
        <v>5</v>
      </c>
    </row>
    <row r="14" spans="2:14" ht="23.25" customHeight="1">
      <c r="B14" s="66" t="s">
        <v>309</v>
      </c>
      <c r="C14" s="58" t="s">
        <v>50</v>
      </c>
      <c r="D14" s="69">
        <v>5</v>
      </c>
      <c r="E14" s="73">
        <v>0</v>
      </c>
      <c r="F14" s="76">
        <v>0</v>
      </c>
      <c r="G14" s="75">
        <v>5</v>
      </c>
      <c r="H14" s="80">
        <f>'1.k.ChlA_Kla'!S18+'1.k.Chra_Kla'!S18+'1.k.DouB_Kla'!S18+'2.k.Kla_JuA'!R18+'2.k.Kla_JuB'!R18</f>
        <v>3</v>
      </c>
      <c r="I14" s="85">
        <f>'1.k.ChlA_Kla'!R18+'1.k.Chra_Kla'!R18+'1.k.DouB_Kla'!R18+'2.k.Kla_JuA'!S18+'2.k.Kla_JuB'!R18</f>
        <v>33</v>
      </c>
      <c r="J14" s="82">
        <f>'1.k.ChlA_Kla'!Q18+'1.k.Chra_Kla'!Q18+'1.k.DouB_Kla'!Q18+'2.k.Kla_JuA'!P18+'2.k.Kla_JuB'!P18</f>
        <v>17</v>
      </c>
      <c r="K14" s="85">
        <f>'1.k.ChlA_Kla'!P18+'1.k.Chra_Kla'!P18+'1.k.DouB_Kla'!P18+'2.k.Kla_JuA'!Q18+'2.k.Kla_JuB'!Q18</f>
        <v>71</v>
      </c>
      <c r="L14" s="82">
        <f>'1.k.ChlA_Kla'!O18+'1.k.Chra_Kla'!O18+'1.k.DouB_Kla'!O18+'2.k.Kla_JuA'!N18+'2.k.Kla_JuB'!N18</f>
        <v>1341</v>
      </c>
      <c r="M14" s="86">
        <f>'1.k.ChlA_Kla'!N18+'1.k.Chra_Kla'!N18+'1.k.DouB_Kla'!N18+'2.k.Kla_JuA'!O18+'2.k.Kla_JuB'!O18</f>
        <v>1795</v>
      </c>
      <c r="N14" s="84">
        <f>E14*3+F14*2+G14*1</f>
        <v>5</v>
      </c>
    </row>
    <row r="15" spans="2:14" ht="23.25" customHeight="1" thickBot="1">
      <c r="B15" s="196" t="s">
        <v>240</v>
      </c>
      <c r="C15" s="67" t="s">
        <v>170</v>
      </c>
      <c r="D15" s="106">
        <v>3</v>
      </c>
      <c r="E15" s="77">
        <v>0</v>
      </c>
      <c r="F15" s="78">
        <v>0</v>
      </c>
      <c r="G15" s="79">
        <v>3</v>
      </c>
      <c r="H15" s="108">
        <f>'2.k.KřB_Vod'!Q16+'2.k.Str_KřB'!R16+'2.k.Tá_KřB'!R16</f>
        <v>6</v>
      </c>
      <c r="I15" s="110">
        <f>'2.k.KřB_Vod'!R16+'2.k.Str_KřB'!Q16+'2.k.Tá_KřB'!Q16</f>
        <v>18</v>
      </c>
      <c r="J15" s="112">
        <f>'2.k.KřB_Vod'!O16+'2.k.Str_KřB'!P16+'2.k.Tá_KřB'!P16</f>
        <v>16</v>
      </c>
      <c r="K15" s="110">
        <f>'2.k.KřB_Vod'!P16+'2.k.Str_KřB'!O16+'2.k.Tá_KřB'!O16</f>
        <v>37</v>
      </c>
      <c r="L15" s="112">
        <f>'2.k.KřB_Vod'!M16+'2.k.Str_KřB'!N16+'2.k.Tá_KřB'!N16</f>
        <v>857</v>
      </c>
      <c r="M15" s="114">
        <f>'2.k.KřB_Vod'!N16+'2.k.Str_KřB'!M16+'2.k.Tá_KřB'!M16</f>
        <v>990</v>
      </c>
      <c r="N15" s="87">
        <f>E15*3+F15*2+G15*1</f>
        <v>3</v>
      </c>
    </row>
    <row r="16" ht="12.75" customHeight="1">
      <c r="C16" s="59"/>
    </row>
    <row r="17" spans="2:14" ht="15.75">
      <c r="B17" s="254" t="s">
        <v>179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</row>
    <row r="18" spans="2:14" ht="13.5" thickBo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24.75" thickBot="1">
      <c r="B19" s="61"/>
      <c r="C19" s="62" t="s">
        <v>32</v>
      </c>
      <c r="D19" s="68" t="s">
        <v>46</v>
      </c>
      <c r="E19" s="71" t="s">
        <v>33</v>
      </c>
      <c r="F19" s="71" t="s">
        <v>34</v>
      </c>
      <c r="G19" s="72" t="s">
        <v>35</v>
      </c>
      <c r="H19" s="63" t="s">
        <v>40</v>
      </c>
      <c r="I19" s="64" t="s">
        <v>41</v>
      </c>
      <c r="J19" s="64" t="s">
        <v>42</v>
      </c>
      <c r="K19" s="64" t="s">
        <v>43</v>
      </c>
      <c r="L19" s="64" t="s">
        <v>44</v>
      </c>
      <c r="M19" s="65" t="s">
        <v>45</v>
      </c>
      <c r="N19" s="60" t="s">
        <v>36</v>
      </c>
    </row>
    <row r="20" spans="2:14" ht="23.25" customHeight="1">
      <c r="B20" s="66" t="s">
        <v>27</v>
      </c>
      <c r="C20" s="58" t="s">
        <v>73</v>
      </c>
      <c r="D20" s="69">
        <v>3</v>
      </c>
      <c r="E20" s="73">
        <v>3</v>
      </c>
      <c r="F20" s="74">
        <v>0</v>
      </c>
      <c r="G20" s="75">
        <v>0</v>
      </c>
      <c r="H20" s="80">
        <v>21</v>
      </c>
      <c r="I20" s="81">
        <v>3</v>
      </c>
      <c r="J20" s="82">
        <v>44</v>
      </c>
      <c r="K20" s="81">
        <v>11</v>
      </c>
      <c r="L20" s="82">
        <v>1109</v>
      </c>
      <c r="M20" s="83">
        <v>877</v>
      </c>
      <c r="N20" s="84">
        <f aca="true" t="shared" si="0" ref="N20:N29">E20*3+F20*2+G20*1</f>
        <v>9</v>
      </c>
    </row>
    <row r="21" spans="2:14" ht="23.25" customHeight="1">
      <c r="B21" s="66" t="s">
        <v>37</v>
      </c>
      <c r="C21" s="58" t="s">
        <v>69</v>
      </c>
      <c r="D21" s="69">
        <v>3</v>
      </c>
      <c r="E21" s="73">
        <v>3</v>
      </c>
      <c r="F21" s="88">
        <v>0</v>
      </c>
      <c r="G21" s="75">
        <v>0</v>
      </c>
      <c r="H21" s="80">
        <v>20</v>
      </c>
      <c r="I21" s="89">
        <v>3</v>
      </c>
      <c r="J21" s="82">
        <v>41</v>
      </c>
      <c r="K21" s="89">
        <v>13</v>
      </c>
      <c r="L21" s="82">
        <v>1096</v>
      </c>
      <c r="M21" s="90">
        <v>844</v>
      </c>
      <c r="N21" s="84">
        <f t="shared" si="0"/>
        <v>9</v>
      </c>
    </row>
    <row r="22" spans="2:14" ht="23.25" customHeight="1">
      <c r="B22" s="66" t="s">
        <v>38</v>
      </c>
      <c r="C22" s="58" t="s">
        <v>30</v>
      </c>
      <c r="D22" s="69">
        <v>2</v>
      </c>
      <c r="E22" s="73">
        <v>1</v>
      </c>
      <c r="F22" s="88">
        <v>0</v>
      </c>
      <c r="G22" s="75">
        <v>1</v>
      </c>
      <c r="H22" s="80">
        <v>11</v>
      </c>
      <c r="I22" s="89">
        <v>5</v>
      </c>
      <c r="J22" s="82">
        <v>22</v>
      </c>
      <c r="K22" s="89">
        <v>15</v>
      </c>
      <c r="L22" s="82">
        <v>704</v>
      </c>
      <c r="M22" s="90">
        <v>613</v>
      </c>
      <c r="N22" s="84">
        <f t="shared" si="0"/>
        <v>4</v>
      </c>
    </row>
    <row r="23" spans="2:14" ht="23.25" customHeight="1">
      <c r="B23" s="66" t="s">
        <v>39</v>
      </c>
      <c r="C23" s="58" t="s">
        <v>71</v>
      </c>
      <c r="D23" s="105">
        <v>2</v>
      </c>
      <c r="E23" s="73">
        <v>1</v>
      </c>
      <c r="F23" s="88">
        <v>0</v>
      </c>
      <c r="G23" s="75">
        <v>1</v>
      </c>
      <c r="H23" s="107">
        <v>10</v>
      </c>
      <c r="I23" s="109">
        <v>5</v>
      </c>
      <c r="J23" s="111">
        <v>22</v>
      </c>
      <c r="K23" s="109">
        <v>13</v>
      </c>
      <c r="L23" s="111">
        <v>637</v>
      </c>
      <c r="M23" s="113">
        <v>624</v>
      </c>
      <c r="N23" s="84">
        <f t="shared" si="0"/>
        <v>4</v>
      </c>
    </row>
    <row r="24" spans="2:14" ht="23.25" customHeight="1">
      <c r="B24" s="66" t="s">
        <v>70</v>
      </c>
      <c r="C24" s="58" t="s">
        <v>50</v>
      </c>
      <c r="D24" s="69">
        <v>3</v>
      </c>
      <c r="E24" s="73">
        <v>0</v>
      </c>
      <c r="F24" s="76">
        <v>0</v>
      </c>
      <c r="G24" s="75">
        <v>3</v>
      </c>
      <c r="H24" s="80">
        <v>0</v>
      </c>
      <c r="I24" s="85">
        <v>22</v>
      </c>
      <c r="J24" s="82">
        <v>7</v>
      </c>
      <c r="K24" s="85">
        <v>44</v>
      </c>
      <c r="L24" s="82">
        <v>747</v>
      </c>
      <c r="M24" s="86">
        <v>1064</v>
      </c>
      <c r="N24" s="84">
        <f t="shared" si="0"/>
        <v>3</v>
      </c>
    </row>
    <row r="25" spans="2:14" ht="23.25" customHeight="1">
      <c r="B25" s="66" t="s">
        <v>65</v>
      </c>
      <c r="C25" s="58" t="s">
        <v>72</v>
      </c>
      <c r="D25" s="69">
        <v>3</v>
      </c>
      <c r="E25" s="73">
        <v>0</v>
      </c>
      <c r="F25" s="76">
        <v>0</v>
      </c>
      <c r="G25" s="75">
        <v>3</v>
      </c>
      <c r="H25" s="80">
        <v>0</v>
      </c>
      <c r="I25" s="85">
        <v>24</v>
      </c>
      <c r="J25" s="82">
        <v>8</v>
      </c>
      <c r="K25" s="85">
        <v>48</v>
      </c>
      <c r="L25" s="82">
        <v>881</v>
      </c>
      <c r="M25" s="86">
        <v>1152</v>
      </c>
      <c r="N25" s="84">
        <f t="shared" si="0"/>
        <v>3</v>
      </c>
    </row>
    <row r="26" spans="2:14" ht="23.25" customHeight="1">
      <c r="B26" s="66" t="s">
        <v>54</v>
      </c>
      <c r="C26" s="58" t="s">
        <v>171</v>
      </c>
      <c r="D26" s="69"/>
      <c r="E26" s="73"/>
      <c r="F26" s="76"/>
      <c r="G26" s="75"/>
      <c r="H26" s="80"/>
      <c r="I26" s="85"/>
      <c r="J26" s="82"/>
      <c r="K26" s="85"/>
      <c r="L26" s="82"/>
      <c r="M26" s="86"/>
      <c r="N26" s="84">
        <f t="shared" si="0"/>
        <v>0</v>
      </c>
    </row>
    <row r="27" spans="2:14" ht="23.25" customHeight="1">
      <c r="B27" s="66" t="s">
        <v>54</v>
      </c>
      <c r="C27" s="58" t="s">
        <v>173</v>
      </c>
      <c r="D27" s="69"/>
      <c r="E27" s="73"/>
      <c r="F27" s="76"/>
      <c r="G27" s="75"/>
      <c r="H27" s="80"/>
      <c r="I27" s="85"/>
      <c r="J27" s="82"/>
      <c r="K27" s="85"/>
      <c r="L27" s="82"/>
      <c r="M27" s="86"/>
      <c r="N27" s="84">
        <f t="shared" si="0"/>
        <v>0</v>
      </c>
    </row>
    <row r="28" spans="2:14" ht="23.25" customHeight="1">
      <c r="B28" s="66" t="s">
        <v>54</v>
      </c>
      <c r="C28" s="58" t="s">
        <v>170</v>
      </c>
      <c r="D28" s="69"/>
      <c r="E28" s="73"/>
      <c r="F28" s="76"/>
      <c r="G28" s="75"/>
      <c r="H28" s="80"/>
      <c r="I28" s="85"/>
      <c r="J28" s="82"/>
      <c r="K28" s="85"/>
      <c r="L28" s="82"/>
      <c r="M28" s="86"/>
      <c r="N28" s="84">
        <f t="shared" si="0"/>
        <v>0</v>
      </c>
    </row>
    <row r="29" spans="2:14" ht="23.25" customHeight="1" thickBot="1">
      <c r="B29" s="187" t="s">
        <v>54</v>
      </c>
      <c r="C29" s="67" t="s">
        <v>172</v>
      </c>
      <c r="D29" s="106"/>
      <c r="E29" s="77"/>
      <c r="F29" s="78"/>
      <c r="G29" s="79"/>
      <c r="H29" s="108"/>
      <c r="I29" s="110"/>
      <c r="J29" s="112"/>
      <c r="K29" s="110"/>
      <c r="L29" s="112"/>
      <c r="M29" s="114"/>
      <c r="N29" s="87">
        <f t="shared" si="0"/>
        <v>0</v>
      </c>
    </row>
  </sheetData>
  <sheetProtection password="CC26" sheet="1"/>
  <mergeCells count="3">
    <mergeCell ref="B2:N2"/>
    <mergeCell ref="B3:N3"/>
    <mergeCell ref="B17:N1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187</v>
      </c>
    </row>
    <row r="3" spans="1:19" ht="19.5" customHeight="1" thickTop="1">
      <c r="A3" s="202" t="s">
        <v>2</v>
      </c>
      <c r="B3" s="203"/>
      <c r="C3" s="204" t="str">
        <f>'[1]Los'!B11</f>
        <v>TJ Sokol Vodňany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61"/>
      <c r="R3" s="262">
        <f>'[1]Los'!C37</f>
        <v>43407</v>
      </c>
      <c r="S3" s="263"/>
    </row>
    <row r="4" spans="1:19" ht="19.5" customHeight="1">
      <c r="A4" s="202" t="s">
        <v>3</v>
      </c>
      <c r="B4" s="207"/>
      <c r="C4" s="208" t="str">
        <f>'[1]Los'!C11</f>
        <v>TJ ČZ Strakonice "A"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65"/>
      <c r="R4" s="266" t="str">
        <f>'[1]Los'!C42</f>
        <v>Vodňany</v>
      </c>
      <c r="S4" s="267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91" t="s">
        <v>37</v>
      </c>
      <c r="S5" s="38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190</v>
      </c>
      <c r="C8" s="230" t="s">
        <v>191</v>
      </c>
      <c r="D8" s="231">
        <v>21</v>
      </c>
      <c r="E8" s="232" t="s">
        <v>23</v>
      </c>
      <c r="F8" s="233">
        <v>17</v>
      </c>
      <c r="G8" s="231">
        <v>21</v>
      </c>
      <c r="H8" s="232" t="s">
        <v>23</v>
      </c>
      <c r="I8" s="233">
        <v>19</v>
      </c>
      <c r="J8" s="231"/>
      <c r="K8" s="232" t="s">
        <v>23</v>
      </c>
      <c r="L8" s="233"/>
      <c r="M8" s="234">
        <f>D8+G8+J8</f>
        <v>42</v>
      </c>
      <c r="N8" s="235">
        <f>F8+I8+L8</f>
        <v>36</v>
      </c>
      <c r="O8" s="236">
        <f>D36+G36+J36</f>
        <v>2</v>
      </c>
      <c r="P8" s="233">
        <f>F36+I36+L36</f>
        <v>0</v>
      </c>
      <c r="Q8" s="236">
        <f>IF(O8&gt;P8,1,0)</f>
        <v>1</v>
      </c>
      <c r="R8" s="233">
        <f>IF(P8&gt;O8,1,0)</f>
        <v>0</v>
      </c>
      <c r="S8" s="237" t="str">
        <f>C3</f>
        <v>TJ Sokol Vodňany</v>
      </c>
    </row>
    <row r="9" spans="1:19" ht="30" customHeight="1">
      <c r="A9" s="229" t="s">
        <v>22</v>
      </c>
      <c r="B9" s="230" t="s">
        <v>192</v>
      </c>
      <c r="C9" s="230" t="s">
        <v>193</v>
      </c>
      <c r="D9" s="231">
        <v>15</v>
      </c>
      <c r="E9" s="231" t="s">
        <v>23</v>
      </c>
      <c r="F9" s="233">
        <v>21</v>
      </c>
      <c r="G9" s="231">
        <v>10</v>
      </c>
      <c r="H9" s="231" t="s">
        <v>23</v>
      </c>
      <c r="I9" s="233">
        <v>21</v>
      </c>
      <c r="J9" s="231"/>
      <c r="K9" s="231" t="s">
        <v>23</v>
      </c>
      <c r="L9" s="233"/>
      <c r="M9" s="234">
        <f aca="true" t="shared" si="0" ref="M9:M15">D9+G9+J9</f>
        <v>25</v>
      </c>
      <c r="N9" s="235">
        <f aca="true" t="shared" si="1" ref="N9:N15">F9+I9+L9</f>
        <v>42</v>
      </c>
      <c r="O9" s="236">
        <f aca="true" t="shared" si="2" ref="O9:O15">D37+G37+J37</f>
        <v>0</v>
      </c>
      <c r="P9" s="233">
        <f aca="true" t="shared" si="3" ref="P9:P15">F37+I37+L37</f>
        <v>2</v>
      </c>
      <c r="Q9" s="236">
        <f aca="true" t="shared" si="4" ref="Q9:Q15">IF(O9&gt;P9,1,0)</f>
        <v>0</v>
      </c>
      <c r="R9" s="233">
        <f aca="true" t="shared" si="5" ref="R9:R15">IF(P9&gt;O9,1,0)</f>
        <v>1</v>
      </c>
      <c r="S9" s="237" t="str">
        <f>C4</f>
        <v>TJ ČZ Strakonice "A"</v>
      </c>
    </row>
    <row r="10" spans="1:19" ht="30" customHeight="1">
      <c r="A10" s="229" t="s">
        <v>21</v>
      </c>
      <c r="B10" s="230" t="s">
        <v>194</v>
      </c>
      <c r="C10" s="230" t="s">
        <v>195</v>
      </c>
      <c r="D10" s="231">
        <v>18</v>
      </c>
      <c r="E10" s="231" t="s">
        <v>23</v>
      </c>
      <c r="F10" s="233">
        <v>21</v>
      </c>
      <c r="G10" s="231">
        <v>21</v>
      </c>
      <c r="H10" s="231" t="s">
        <v>23</v>
      </c>
      <c r="I10" s="233">
        <v>19</v>
      </c>
      <c r="J10" s="231">
        <v>16</v>
      </c>
      <c r="K10" s="231" t="s">
        <v>23</v>
      </c>
      <c r="L10" s="233">
        <v>21</v>
      </c>
      <c r="M10" s="234">
        <f t="shared" si="0"/>
        <v>55</v>
      </c>
      <c r="N10" s="235">
        <f t="shared" si="1"/>
        <v>61</v>
      </c>
      <c r="O10" s="236">
        <f t="shared" si="2"/>
        <v>1</v>
      </c>
      <c r="P10" s="233">
        <f t="shared" si="3"/>
        <v>2</v>
      </c>
      <c r="Q10" s="236">
        <f t="shared" si="4"/>
        <v>0</v>
      </c>
      <c r="R10" s="233">
        <f t="shared" si="5"/>
        <v>1</v>
      </c>
      <c r="S10" s="237" t="str">
        <f>C3</f>
        <v>TJ Sokol Vodňany</v>
      </c>
    </row>
    <row r="11" spans="1:19" ht="30" customHeight="1">
      <c r="A11" s="229" t="s">
        <v>20</v>
      </c>
      <c r="B11" s="230" t="s">
        <v>196</v>
      </c>
      <c r="C11" s="230" t="s">
        <v>197</v>
      </c>
      <c r="D11" s="231">
        <v>16</v>
      </c>
      <c r="E11" s="231" t="s">
        <v>23</v>
      </c>
      <c r="F11" s="233">
        <v>21</v>
      </c>
      <c r="G11" s="231">
        <v>21</v>
      </c>
      <c r="H11" s="231" t="s">
        <v>23</v>
      </c>
      <c r="I11" s="233">
        <v>16</v>
      </c>
      <c r="J11" s="231">
        <v>27</v>
      </c>
      <c r="K11" s="231" t="s">
        <v>23</v>
      </c>
      <c r="L11" s="233">
        <v>25</v>
      </c>
      <c r="M11" s="234">
        <f t="shared" si="0"/>
        <v>64</v>
      </c>
      <c r="N11" s="235">
        <f t="shared" si="1"/>
        <v>62</v>
      </c>
      <c r="O11" s="236">
        <f t="shared" si="2"/>
        <v>2</v>
      </c>
      <c r="P11" s="233">
        <f t="shared" si="3"/>
        <v>1</v>
      </c>
      <c r="Q11" s="236">
        <f t="shared" si="4"/>
        <v>1</v>
      </c>
      <c r="R11" s="233">
        <f t="shared" si="5"/>
        <v>0</v>
      </c>
      <c r="S11" s="237" t="str">
        <f>C4</f>
        <v>TJ ČZ Strakonice "A"</v>
      </c>
    </row>
    <row r="12" spans="1:19" ht="30" customHeight="1">
      <c r="A12" s="229" t="s">
        <v>19</v>
      </c>
      <c r="B12" s="230" t="s">
        <v>198</v>
      </c>
      <c r="C12" s="230" t="s">
        <v>199</v>
      </c>
      <c r="D12" s="231">
        <v>9</v>
      </c>
      <c r="E12" s="231" t="s">
        <v>23</v>
      </c>
      <c r="F12" s="233">
        <v>21</v>
      </c>
      <c r="G12" s="231">
        <v>13</v>
      </c>
      <c r="H12" s="231" t="s">
        <v>23</v>
      </c>
      <c r="I12" s="233">
        <v>21</v>
      </c>
      <c r="J12" s="231"/>
      <c r="K12" s="231" t="s">
        <v>23</v>
      </c>
      <c r="L12" s="233"/>
      <c r="M12" s="234">
        <f t="shared" si="0"/>
        <v>22</v>
      </c>
      <c r="N12" s="235">
        <f t="shared" si="1"/>
        <v>42</v>
      </c>
      <c r="O12" s="236">
        <f t="shared" si="2"/>
        <v>0</v>
      </c>
      <c r="P12" s="233">
        <f t="shared" si="3"/>
        <v>2</v>
      </c>
      <c r="Q12" s="236">
        <f t="shared" si="4"/>
        <v>0</v>
      </c>
      <c r="R12" s="233">
        <f t="shared" si="5"/>
        <v>1</v>
      </c>
      <c r="S12" s="237" t="str">
        <f>C3</f>
        <v>TJ Sokol Vodňany</v>
      </c>
    </row>
    <row r="13" spans="1:19" ht="30" customHeight="1">
      <c r="A13" s="229" t="s">
        <v>18</v>
      </c>
      <c r="B13" s="230" t="s">
        <v>200</v>
      </c>
      <c r="C13" s="230" t="s">
        <v>201</v>
      </c>
      <c r="D13" s="231">
        <v>9</v>
      </c>
      <c r="E13" s="231" t="s">
        <v>23</v>
      </c>
      <c r="F13" s="233">
        <v>21</v>
      </c>
      <c r="G13" s="231">
        <v>17</v>
      </c>
      <c r="H13" s="231" t="s">
        <v>23</v>
      </c>
      <c r="I13" s="233">
        <v>21</v>
      </c>
      <c r="J13" s="231"/>
      <c r="K13" s="231" t="s">
        <v>23</v>
      </c>
      <c r="L13" s="233"/>
      <c r="M13" s="234">
        <f t="shared" si="0"/>
        <v>26</v>
      </c>
      <c r="N13" s="235">
        <f t="shared" si="1"/>
        <v>42</v>
      </c>
      <c r="O13" s="236">
        <f t="shared" si="2"/>
        <v>0</v>
      </c>
      <c r="P13" s="233">
        <f t="shared" si="3"/>
        <v>2</v>
      </c>
      <c r="Q13" s="236">
        <f t="shared" si="4"/>
        <v>0</v>
      </c>
      <c r="R13" s="233">
        <f t="shared" si="5"/>
        <v>1</v>
      </c>
      <c r="S13" s="237" t="str">
        <f>C4</f>
        <v>TJ ČZ Strakonice "A"</v>
      </c>
    </row>
    <row r="14" spans="1:19" ht="30" customHeight="1">
      <c r="A14" s="229" t="s">
        <v>24</v>
      </c>
      <c r="B14" s="230" t="s">
        <v>202</v>
      </c>
      <c r="C14" s="230" t="s">
        <v>203</v>
      </c>
      <c r="D14" s="231">
        <v>21</v>
      </c>
      <c r="E14" s="231" t="s">
        <v>23</v>
      </c>
      <c r="F14" s="233">
        <v>6</v>
      </c>
      <c r="G14" s="231">
        <v>21</v>
      </c>
      <c r="H14" s="231" t="s">
        <v>23</v>
      </c>
      <c r="I14" s="233">
        <v>11</v>
      </c>
      <c r="J14" s="231"/>
      <c r="K14" s="231" t="s">
        <v>23</v>
      </c>
      <c r="L14" s="233"/>
      <c r="M14" s="234">
        <f t="shared" si="0"/>
        <v>42</v>
      </c>
      <c r="N14" s="235">
        <f t="shared" si="1"/>
        <v>17</v>
      </c>
      <c r="O14" s="236">
        <f t="shared" si="2"/>
        <v>2</v>
      </c>
      <c r="P14" s="233">
        <f t="shared" si="3"/>
        <v>0</v>
      </c>
      <c r="Q14" s="236">
        <f t="shared" si="4"/>
        <v>1</v>
      </c>
      <c r="R14" s="233">
        <f t="shared" si="5"/>
        <v>0</v>
      </c>
      <c r="S14" s="237" t="str">
        <f>C3</f>
        <v>TJ Sokol Vodňany</v>
      </c>
    </row>
    <row r="15" spans="1:19" ht="30" customHeight="1" thickBot="1">
      <c r="A15" s="229" t="s">
        <v>17</v>
      </c>
      <c r="B15" s="230" t="s">
        <v>204</v>
      </c>
      <c r="C15" s="230" t="s">
        <v>205</v>
      </c>
      <c r="D15" s="231">
        <v>15</v>
      </c>
      <c r="E15" s="231" t="s">
        <v>23</v>
      </c>
      <c r="F15" s="233">
        <v>21</v>
      </c>
      <c r="G15" s="231">
        <v>18</v>
      </c>
      <c r="H15" s="231" t="s">
        <v>23</v>
      </c>
      <c r="I15" s="233">
        <v>21</v>
      </c>
      <c r="J15" s="231"/>
      <c r="K15" s="231" t="s">
        <v>23</v>
      </c>
      <c r="L15" s="233"/>
      <c r="M15" s="234">
        <f t="shared" si="0"/>
        <v>33</v>
      </c>
      <c r="N15" s="235">
        <f t="shared" si="1"/>
        <v>42</v>
      </c>
      <c r="O15" s="236">
        <f t="shared" si="2"/>
        <v>0</v>
      </c>
      <c r="P15" s="233">
        <f t="shared" si="3"/>
        <v>2</v>
      </c>
      <c r="Q15" s="236">
        <f t="shared" si="4"/>
        <v>0</v>
      </c>
      <c r="R15" s="233">
        <f t="shared" si="5"/>
        <v>1</v>
      </c>
      <c r="S15" s="237" t="str">
        <f>C4</f>
        <v>TJ ČZ Strakonice "A"</v>
      </c>
    </row>
    <row r="16" spans="1:19" ht="34.5" customHeight="1" thickBot="1">
      <c r="A16" s="238" t="s">
        <v>7</v>
      </c>
      <c r="B16" s="239" t="str">
        <f>IF(Q16+R16=0,C45,IF(Q16=R16,C44,IF(Q16&gt;R16,C3,C4)))</f>
        <v>TJ ČZ Strakonice "A"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309</v>
      </c>
      <c r="N16" s="244">
        <f t="shared" si="6"/>
        <v>344</v>
      </c>
      <c r="O16" s="243">
        <f t="shared" si="6"/>
        <v>7</v>
      </c>
      <c r="P16" s="245">
        <f t="shared" si="6"/>
        <v>11</v>
      </c>
      <c r="Q16" s="243">
        <f t="shared" si="6"/>
        <v>3</v>
      </c>
      <c r="R16" s="244">
        <f t="shared" si="6"/>
        <v>5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1</v>
      </c>
      <c r="E36" s="252"/>
      <c r="F36" s="252">
        <f>IF(F8&gt;D8,1,0)</f>
        <v>0</v>
      </c>
      <c r="G36" s="252">
        <f>IF(G8&gt;I8,1,0)</f>
        <v>1</v>
      </c>
      <c r="H36" s="252"/>
      <c r="I36" s="252">
        <f>IF(I8&gt;G8,1,0)</f>
        <v>0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0</v>
      </c>
      <c r="E37" s="252"/>
      <c r="F37" s="252">
        <f aca="true" t="shared" si="8" ref="F37:F43">IF(F9&gt;D9,1,0)</f>
        <v>1</v>
      </c>
      <c r="G37" s="252">
        <f aca="true" t="shared" si="9" ref="G37:G43">IF(G9&gt;I9,1,0)</f>
        <v>0</v>
      </c>
      <c r="H37" s="252"/>
      <c r="I37" s="252">
        <f aca="true" t="shared" si="10" ref="I37:I43">IF(I9&gt;G9,1,0)</f>
        <v>1</v>
      </c>
      <c r="J37" s="252">
        <f aca="true" t="shared" si="11" ref="J37:J43">IF(J9&gt;L9,1,0)</f>
        <v>0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0</v>
      </c>
      <c r="E38" s="252"/>
      <c r="F38" s="252">
        <f t="shared" si="8"/>
        <v>1</v>
      </c>
      <c r="G38" s="252">
        <f t="shared" si="9"/>
        <v>1</v>
      </c>
      <c r="H38" s="252"/>
      <c r="I38" s="252">
        <f t="shared" si="10"/>
        <v>0</v>
      </c>
      <c r="J38" s="252">
        <f t="shared" si="11"/>
        <v>0</v>
      </c>
      <c r="K38" s="252"/>
      <c r="L38" s="252">
        <f t="shared" si="12"/>
        <v>1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0</v>
      </c>
      <c r="E39" s="252"/>
      <c r="F39" s="252">
        <f t="shared" si="8"/>
        <v>1</v>
      </c>
      <c r="G39" s="252">
        <f t="shared" si="9"/>
        <v>1</v>
      </c>
      <c r="H39" s="252"/>
      <c r="I39" s="252">
        <f t="shared" si="10"/>
        <v>0</v>
      </c>
      <c r="J39" s="252">
        <f t="shared" si="11"/>
        <v>1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0</v>
      </c>
      <c r="E40" s="252"/>
      <c r="F40" s="252">
        <f t="shared" si="8"/>
        <v>1</v>
      </c>
      <c r="G40" s="252">
        <f t="shared" si="9"/>
        <v>0</v>
      </c>
      <c r="H40" s="252"/>
      <c r="I40" s="252">
        <f t="shared" si="10"/>
        <v>1</v>
      </c>
      <c r="J40" s="252">
        <f t="shared" si="11"/>
        <v>0</v>
      </c>
      <c r="K40" s="252"/>
      <c r="L40" s="252">
        <f t="shared" si="12"/>
        <v>0</v>
      </c>
    </row>
    <row r="41" spans="3:12" ht="12.75" hidden="1">
      <c r="C41" s="1" t="s">
        <v>18</v>
      </c>
      <c r="D41" s="252">
        <f t="shared" si="7"/>
        <v>0</v>
      </c>
      <c r="E41" s="252"/>
      <c r="F41" s="252">
        <f t="shared" si="8"/>
        <v>1</v>
      </c>
      <c r="G41" s="252">
        <f t="shared" si="9"/>
        <v>0</v>
      </c>
      <c r="H41" s="252"/>
      <c r="I41" s="252">
        <f t="shared" si="10"/>
        <v>1</v>
      </c>
      <c r="J41" s="252">
        <f t="shared" si="11"/>
        <v>0</v>
      </c>
      <c r="K41" s="252"/>
      <c r="L41" s="252">
        <f t="shared" si="12"/>
        <v>0</v>
      </c>
    </row>
    <row r="42" spans="3:12" ht="12.75" hidden="1">
      <c r="C42" s="1" t="s">
        <v>24</v>
      </c>
      <c r="D42" s="252">
        <f t="shared" si="7"/>
        <v>1</v>
      </c>
      <c r="E42" s="252"/>
      <c r="F42" s="252">
        <f t="shared" si="8"/>
        <v>0</v>
      </c>
      <c r="G42" s="252">
        <f t="shared" si="9"/>
        <v>1</v>
      </c>
      <c r="H42" s="252"/>
      <c r="I42" s="252">
        <f t="shared" si="10"/>
        <v>0</v>
      </c>
      <c r="J42" s="252">
        <f t="shared" si="11"/>
        <v>0</v>
      </c>
      <c r="K42" s="252"/>
      <c r="L42" s="252">
        <f t="shared" si="12"/>
        <v>0</v>
      </c>
    </row>
    <row r="43" spans="3:12" ht="12.75" hidden="1">
      <c r="C43" s="1" t="s">
        <v>17</v>
      </c>
      <c r="D43" s="252">
        <f t="shared" si="7"/>
        <v>0</v>
      </c>
      <c r="E43" s="252"/>
      <c r="F43" s="252">
        <f t="shared" si="8"/>
        <v>1</v>
      </c>
      <c r="G43" s="252">
        <f t="shared" si="9"/>
        <v>0</v>
      </c>
      <c r="H43" s="252"/>
      <c r="I43" s="252">
        <f t="shared" si="10"/>
        <v>1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 F14:F15" name="Oblast3_1"/>
    <protectedRange sqref="D12 D14:D15" name="Oblast2_1"/>
    <protectedRange sqref="B12:C15" name="Oblast1_2"/>
    <protectedRange sqref="F13" name="Oblast3_2_1"/>
    <protectedRange sqref="D13" name="Oblast2_2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208</v>
      </c>
    </row>
    <row r="3" spans="1:19" ht="19.5" customHeight="1" thickTop="1">
      <c r="A3" s="202" t="s">
        <v>2</v>
      </c>
      <c r="B3" s="203"/>
      <c r="C3" s="204" t="str">
        <f>'[1]Los'!B12</f>
        <v>SK Badminton Tábor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61"/>
      <c r="R3" s="262">
        <f>'[1]Los'!C37</f>
        <v>43407</v>
      </c>
      <c r="S3" s="263"/>
    </row>
    <row r="4" spans="1:19" ht="19.5" customHeight="1">
      <c r="A4" s="202" t="s">
        <v>3</v>
      </c>
      <c r="B4" s="207"/>
      <c r="C4" s="208" t="str">
        <f>'[1]Los'!C12</f>
        <v>TJ Sokol Křemže "B"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65"/>
      <c r="R4" s="266" t="str">
        <f>'[1]Los'!C42</f>
        <v>Vodňany</v>
      </c>
      <c r="S4" s="267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91" t="s">
        <v>37</v>
      </c>
      <c r="S5" s="38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209</v>
      </c>
      <c r="C8" s="230" t="s">
        <v>210</v>
      </c>
      <c r="D8" s="231">
        <v>23</v>
      </c>
      <c r="E8" s="232" t="s">
        <v>23</v>
      </c>
      <c r="F8" s="233">
        <v>21</v>
      </c>
      <c r="G8" s="231">
        <v>21</v>
      </c>
      <c r="H8" s="232" t="s">
        <v>23</v>
      </c>
      <c r="I8" s="233">
        <v>14</v>
      </c>
      <c r="J8" s="231"/>
      <c r="K8" s="232" t="s">
        <v>23</v>
      </c>
      <c r="L8" s="233"/>
      <c r="M8" s="234">
        <f aca="true" t="shared" si="0" ref="M8:M15">D8+G8+J8</f>
        <v>44</v>
      </c>
      <c r="N8" s="235">
        <f aca="true" t="shared" si="1" ref="N8:N15">F8+I8+L8</f>
        <v>35</v>
      </c>
      <c r="O8" s="236">
        <f aca="true" t="shared" si="2" ref="O8:O15">D36+G36+J36</f>
        <v>2</v>
      </c>
      <c r="P8" s="233">
        <f aca="true" t="shared" si="3" ref="P8:P15">F36+I36+L36</f>
        <v>0</v>
      </c>
      <c r="Q8" s="236">
        <f aca="true" t="shared" si="4" ref="Q8:Q15">IF(O8&gt;P8,1,0)</f>
        <v>1</v>
      </c>
      <c r="R8" s="233">
        <f aca="true" t="shared" si="5" ref="R8:R15">IF(P8&gt;O8,1,0)</f>
        <v>0</v>
      </c>
      <c r="S8" s="237" t="str">
        <f>C3</f>
        <v>SK Badminton Tábor</v>
      </c>
    </row>
    <row r="9" spans="1:19" ht="30" customHeight="1">
      <c r="A9" s="229" t="s">
        <v>22</v>
      </c>
      <c r="B9" s="230" t="s">
        <v>211</v>
      </c>
      <c r="C9" s="230" t="s">
        <v>212</v>
      </c>
      <c r="D9" s="231">
        <v>22</v>
      </c>
      <c r="E9" s="231" t="s">
        <v>23</v>
      </c>
      <c r="F9" s="233">
        <v>24</v>
      </c>
      <c r="G9" s="231">
        <v>17</v>
      </c>
      <c r="H9" s="231" t="s">
        <v>23</v>
      </c>
      <c r="I9" s="233">
        <v>21</v>
      </c>
      <c r="J9" s="231"/>
      <c r="K9" s="231" t="s">
        <v>23</v>
      </c>
      <c r="L9" s="233"/>
      <c r="M9" s="234">
        <f t="shared" si="0"/>
        <v>39</v>
      </c>
      <c r="N9" s="235">
        <f t="shared" si="1"/>
        <v>45</v>
      </c>
      <c r="O9" s="236">
        <f t="shared" si="2"/>
        <v>0</v>
      </c>
      <c r="P9" s="233">
        <f t="shared" si="3"/>
        <v>2</v>
      </c>
      <c r="Q9" s="236">
        <f t="shared" si="4"/>
        <v>0</v>
      </c>
      <c r="R9" s="233">
        <f t="shared" si="5"/>
        <v>1</v>
      </c>
      <c r="S9" s="237" t="str">
        <f>C4</f>
        <v>TJ Sokol Křemže "B"</v>
      </c>
    </row>
    <row r="10" spans="1:19" ht="30" customHeight="1">
      <c r="A10" s="229" t="s">
        <v>21</v>
      </c>
      <c r="B10" s="230" t="s">
        <v>213</v>
      </c>
      <c r="C10" s="230" t="s">
        <v>214</v>
      </c>
      <c r="D10" s="231">
        <v>0</v>
      </c>
      <c r="E10" s="231" t="s">
        <v>23</v>
      </c>
      <c r="F10" s="233">
        <v>21</v>
      </c>
      <c r="G10" s="231">
        <v>0</v>
      </c>
      <c r="H10" s="231" t="s">
        <v>23</v>
      </c>
      <c r="I10" s="233">
        <v>21</v>
      </c>
      <c r="J10" s="231"/>
      <c r="K10" s="231" t="s">
        <v>23</v>
      </c>
      <c r="L10" s="233"/>
      <c r="M10" s="234">
        <f t="shared" si="0"/>
        <v>0</v>
      </c>
      <c r="N10" s="235">
        <f t="shared" si="1"/>
        <v>42</v>
      </c>
      <c r="O10" s="236">
        <f t="shared" si="2"/>
        <v>0</v>
      </c>
      <c r="P10" s="233">
        <f t="shared" si="3"/>
        <v>2</v>
      </c>
      <c r="Q10" s="236">
        <f t="shared" si="4"/>
        <v>0</v>
      </c>
      <c r="R10" s="233">
        <f t="shared" si="5"/>
        <v>1</v>
      </c>
      <c r="S10" s="237" t="str">
        <f>C3</f>
        <v>SK Badminton Tábor</v>
      </c>
    </row>
    <row r="11" spans="1:19" ht="30" customHeight="1">
      <c r="A11" s="229" t="s">
        <v>20</v>
      </c>
      <c r="B11" s="230" t="s">
        <v>215</v>
      </c>
      <c r="C11" s="230" t="s">
        <v>216</v>
      </c>
      <c r="D11" s="231">
        <v>21</v>
      </c>
      <c r="E11" s="231" t="s">
        <v>23</v>
      </c>
      <c r="F11" s="233">
        <v>8</v>
      </c>
      <c r="G11" s="231">
        <v>21</v>
      </c>
      <c r="H11" s="231" t="s">
        <v>23</v>
      </c>
      <c r="I11" s="233">
        <v>16</v>
      </c>
      <c r="J11" s="231"/>
      <c r="K11" s="231" t="s">
        <v>23</v>
      </c>
      <c r="L11" s="233"/>
      <c r="M11" s="234">
        <f t="shared" si="0"/>
        <v>42</v>
      </c>
      <c r="N11" s="235">
        <f t="shared" si="1"/>
        <v>24</v>
      </c>
      <c r="O11" s="236">
        <f t="shared" si="2"/>
        <v>2</v>
      </c>
      <c r="P11" s="233">
        <f t="shared" si="3"/>
        <v>0</v>
      </c>
      <c r="Q11" s="236">
        <f t="shared" si="4"/>
        <v>1</v>
      </c>
      <c r="R11" s="233">
        <f t="shared" si="5"/>
        <v>0</v>
      </c>
      <c r="S11" s="237" t="str">
        <f>C4</f>
        <v>TJ Sokol Křemže "B"</v>
      </c>
    </row>
    <row r="12" spans="1:19" ht="30" customHeight="1">
      <c r="A12" s="229" t="s">
        <v>19</v>
      </c>
      <c r="B12" s="230" t="s">
        <v>217</v>
      </c>
      <c r="C12" s="230" t="s">
        <v>218</v>
      </c>
      <c r="D12" s="231">
        <v>21</v>
      </c>
      <c r="E12" s="231" t="s">
        <v>23</v>
      </c>
      <c r="F12" s="233">
        <v>13</v>
      </c>
      <c r="G12" s="231">
        <v>21</v>
      </c>
      <c r="H12" s="231" t="s">
        <v>23</v>
      </c>
      <c r="I12" s="233">
        <v>10</v>
      </c>
      <c r="J12" s="231"/>
      <c r="K12" s="231" t="s">
        <v>23</v>
      </c>
      <c r="L12" s="233"/>
      <c r="M12" s="234">
        <f t="shared" si="0"/>
        <v>42</v>
      </c>
      <c r="N12" s="235">
        <f t="shared" si="1"/>
        <v>23</v>
      </c>
      <c r="O12" s="236">
        <f t="shared" si="2"/>
        <v>2</v>
      </c>
      <c r="P12" s="233">
        <f t="shared" si="3"/>
        <v>0</v>
      </c>
      <c r="Q12" s="236">
        <f t="shared" si="4"/>
        <v>1</v>
      </c>
      <c r="R12" s="233">
        <f t="shared" si="5"/>
        <v>0</v>
      </c>
      <c r="S12" s="237" t="str">
        <f>C3</f>
        <v>SK Badminton Tábor</v>
      </c>
    </row>
    <row r="13" spans="1:19" ht="30" customHeight="1">
      <c r="A13" s="229" t="s">
        <v>18</v>
      </c>
      <c r="B13" s="230" t="s">
        <v>219</v>
      </c>
      <c r="C13" s="230" t="s">
        <v>220</v>
      </c>
      <c r="D13" s="231">
        <v>21</v>
      </c>
      <c r="E13" s="231" t="s">
        <v>23</v>
      </c>
      <c r="F13" s="233">
        <v>7</v>
      </c>
      <c r="G13" s="231">
        <v>17</v>
      </c>
      <c r="H13" s="231" t="s">
        <v>23</v>
      </c>
      <c r="I13" s="233">
        <v>21</v>
      </c>
      <c r="J13" s="231">
        <v>21</v>
      </c>
      <c r="K13" s="231" t="s">
        <v>23</v>
      </c>
      <c r="L13" s="233">
        <v>18</v>
      </c>
      <c r="M13" s="234">
        <f t="shared" si="0"/>
        <v>59</v>
      </c>
      <c r="N13" s="235">
        <f t="shared" si="1"/>
        <v>46</v>
      </c>
      <c r="O13" s="236">
        <f t="shared" si="2"/>
        <v>2</v>
      </c>
      <c r="P13" s="233">
        <f t="shared" si="3"/>
        <v>1</v>
      </c>
      <c r="Q13" s="236">
        <f t="shared" si="4"/>
        <v>1</v>
      </c>
      <c r="R13" s="233">
        <f t="shared" si="5"/>
        <v>0</v>
      </c>
      <c r="S13" s="237" t="str">
        <f>C4</f>
        <v>TJ Sokol Křemže "B"</v>
      </c>
    </row>
    <row r="14" spans="1:19" ht="30" customHeight="1">
      <c r="A14" s="229" t="s">
        <v>24</v>
      </c>
      <c r="B14" s="230" t="s">
        <v>221</v>
      </c>
      <c r="C14" s="230" t="s">
        <v>222</v>
      </c>
      <c r="D14" s="231">
        <v>21</v>
      </c>
      <c r="E14" s="231" t="s">
        <v>23</v>
      </c>
      <c r="F14" s="233">
        <v>13</v>
      </c>
      <c r="G14" s="231">
        <v>21</v>
      </c>
      <c r="H14" s="231" t="s">
        <v>23</v>
      </c>
      <c r="I14" s="233">
        <v>17</v>
      </c>
      <c r="J14" s="231"/>
      <c r="K14" s="231" t="s">
        <v>23</v>
      </c>
      <c r="L14" s="233"/>
      <c r="M14" s="234">
        <f t="shared" si="0"/>
        <v>42</v>
      </c>
      <c r="N14" s="235">
        <f t="shared" si="1"/>
        <v>30</v>
      </c>
      <c r="O14" s="236">
        <f t="shared" si="2"/>
        <v>2</v>
      </c>
      <c r="P14" s="233">
        <f t="shared" si="3"/>
        <v>0</v>
      </c>
      <c r="Q14" s="236">
        <f t="shared" si="4"/>
        <v>1</v>
      </c>
      <c r="R14" s="233">
        <f t="shared" si="5"/>
        <v>0</v>
      </c>
      <c r="S14" s="237" t="str">
        <f>C3</f>
        <v>SK Badminton Tábor</v>
      </c>
    </row>
    <row r="15" spans="1:19" ht="30" customHeight="1" thickBot="1">
      <c r="A15" s="229" t="s">
        <v>17</v>
      </c>
      <c r="B15" s="230" t="s">
        <v>223</v>
      </c>
      <c r="C15" s="230" t="s">
        <v>224</v>
      </c>
      <c r="D15" s="231">
        <v>21</v>
      </c>
      <c r="E15" s="231" t="s">
        <v>23</v>
      </c>
      <c r="F15" s="233">
        <v>9</v>
      </c>
      <c r="G15" s="231">
        <v>21</v>
      </c>
      <c r="H15" s="231" t="s">
        <v>23</v>
      </c>
      <c r="I15" s="233">
        <v>6</v>
      </c>
      <c r="J15" s="231"/>
      <c r="K15" s="231" t="s">
        <v>23</v>
      </c>
      <c r="L15" s="233"/>
      <c r="M15" s="234">
        <f t="shared" si="0"/>
        <v>42</v>
      </c>
      <c r="N15" s="235">
        <f t="shared" si="1"/>
        <v>15</v>
      </c>
      <c r="O15" s="236">
        <f t="shared" si="2"/>
        <v>2</v>
      </c>
      <c r="P15" s="233">
        <f t="shared" si="3"/>
        <v>0</v>
      </c>
      <c r="Q15" s="236">
        <f t="shared" si="4"/>
        <v>1</v>
      </c>
      <c r="R15" s="233">
        <f t="shared" si="5"/>
        <v>0</v>
      </c>
      <c r="S15" s="237" t="str">
        <f>C4</f>
        <v>TJ Sokol Křemže "B"</v>
      </c>
    </row>
    <row r="16" spans="1:19" ht="34.5" customHeight="1" thickBot="1">
      <c r="A16" s="238" t="s">
        <v>7</v>
      </c>
      <c r="B16" s="239" t="str">
        <f>IF(Q16+R16=0,C45,IF(Q16=R16,C44,IF(Q16&gt;R16,C3,C4)))</f>
        <v>SK Badminton Tábor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310</v>
      </c>
      <c r="N16" s="244">
        <f t="shared" si="6"/>
        <v>260</v>
      </c>
      <c r="O16" s="243">
        <f t="shared" si="6"/>
        <v>12</v>
      </c>
      <c r="P16" s="245">
        <f t="shared" si="6"/>
        <v>5</v>
      </c>
      <c r="Q16" s="243">
        <f t="shared" si="6"/>
        <v>6</v>
      </c>
      <c r="R16" s="244">
        <f t="shared" si="6"/>
        <v>2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1</v>
      </c>
      <c r="E36" s="252"/>
      <c r="F36" s="252">
        <f>IF(F8&gt;D8,1,0)</f>
        <v>0</v>
      </c>
      <c r="G36" s="252">
        <f>IF(G8&gt;I8,1,0)</f>
        <v>1</v>
      </c>
      <c r="H36" s="252"/>
      <c r="I36" s="252">
        <f>IF(I8&gt;G8,1,0)</f>
        <v>0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0</v>
      </c>
      <c r="E37" s="252"/>
      <c r="F37" s="252">
        <f aca="true" t="shared" si="8" ref="F37:F43">IF(F9&gt;D9,1,0)</f>
        <v>1</v>
      </c>
      <c r="G37" s="252">
        <f aca="true" t="shared" si="9" ref="G37:G43">IF(G9&gt;I9,1,0)</f>
        <v>0</v>
      </c>
      <c r="H37" s="252"/>
      <c r="I37" s="252">
        <f aca="true" t="shared" si="10" ref="I37:I43">IF(I9&gt;G9,1,0)</f>
        <v>1</v>
      </c>
      <c r="J37" s="252">
        <f aca="true" t="shared" si="11" ref="J37:J43">IF(J9&gt;L9,1,0)</f>
        <v>0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0</v>
      </c>
      <c r="E38" s="252"/>
      <c r="F38" s="252">
        <f t="shared" si="8"/>
        <v>1</v>
      </c>
      <c r="G38" s="252">
        <f t="shared" si="9"/>
        <v>0</v>
      </c>
      <c r="H38" s="252"/>
      <c r="I38" s="252">
        <f t="shared" si="10"/>
        <v>1</v>
      </c>
      <c r="J38" s="252">
        <f t="shared" si="11"/>
        <v>0</v>
      </c>
      <c r="K38" s="252"/>
      <c r="L38" s="252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1</v>
      </c>
      <c r="E39" s="252"/>
      <c r="F39" s="252">
        <f t="shared" si="8"/>
        <v>0</v>
      </c>
      <c r="G39" s="252">
        <f t="shared" si="9"/>
        <v>1</v>
      </c>
      <c r="H39" s="252"/>
      <c r="I39" s="252">
        <f t="shared" si="10"/>
        <v>0</v>
      </c>
      <c r="J39" s="252">
        <f t="shared" si="11"/>
        <v>0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1</v>
      </c>
      <c r="E40" s="252"/>
      <c r="F40" s="252">
        <f t="shared" si="8"/>
        <v>0</v>
      </c>
      <c r="G40" s="252">
        <f t="shared" si="9"/>
        <v>1</v>
      </c>
      <c r="H40" s="252"/>
      <c r="I40" s="252">
        <f t="shared" si="10"/>
        <v>0</v>
      </c>
      <c r="J40" s="252">
        <f t="shared" si="11"/>
        <v>0</v>
      </c>
      <c r="K40" s="252"/>
      <c r="L40" s="252">
        <f t="shared" si="12"/>
        <v>0</v>
      </c>
    </row>
    <row r="41" spans="3:12" ht="12.75" hidden="1">
      <c r="C41" s="1" t="s">
        <v>18</v>
      </c>
      <c r="D41" s="252">
        <f t="shared" si="7"/>
        <v>1</v>
      </c>
      <c r="E41" s="252"/>
      <c r="F41" s="252">
        <f t="shared" si="8"/>
        <v>0</v>
      </c>
      <c r="G41" s="252">
        <f t="shared" si="9"/>
        <v>0</v>
      </c>
      <c r="H41" s="252"/>
      <c r="I41" s="252">
        <f t="shared" si="10"/>
        <v>1</v>
      </c>
      <c r="J41" s="252">
        <f t="shared" si="11"/>
        <v>1</v>
      </c>
      <c r="K41" s="252"/>
      <c r="L41" s="252">
        <f t="shared" si="12"/>
        <v>0</v>
      </c>
    </row>
    <row r="42" spans="3:12" ht="12.75" hidden="1">
      <c r="C42" s="1" t="s">
        <v>24</v>
      </c>
      <c r="D42" s="252">
        <f t="shared" si="7"/>
        <v>1</v>
      </c>
      <c r="E42" s="252"/>
      <c r="F42" s="252">
        <f t="shared" si="8"/>
        <v>0</v>
      </c>
      <c r="G42" s="252">
        <f t="shared" si="9"/>
        <v>1</v>
      </c>
      <c r="H42" s="252"/>
      <c r="I42" s="252">
        <f t="shared" si="10"/>
        <v>0</v>
      </c>
      <c r="J42" s="252">
        <f t="shared" si="11"/>
        <v>0</v>
      </c>
      <c r="K42" s="252"/>
      <c r="L42" s="252">
        <f t="shared" si="12"/>
        <v>0</v>
      </c>
    </row>
    <row r="43" spans="3:12" ht="12.75" hidden="1">
      <c r="C43" s="1" t="s">
        <v>17</v>
      </c>
      <c r="D43" s="252">
        <f t="shared" si="7"/>
        <v>1</v>
      </c>
      <c r="E43" s="252"/>
      <c r="F43" s="252">
        <f t="shared" si="8"/>
        <v>0</v>
      </c>
      <c r="G43" s="252">
        <f t="shared" si="9"/>
        <v>1</v>
      </c>
      <c r="H43" s="252"/>
      <c r="I43" s="252">
        <f t="shared" si="10"/>
        <v>0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225</v>
      </c>
    </row>
    <row r="3" spans="1:19" ht="19.5" customHeight="1" thickTop="1">
      <c r="A3" s="202" t="s">
        <v>2</v>
      </c>
      <c r="B3" s="203"/>
      <c r="C3" s="204" t="str">
        <f>'[1]Los'!B16</f>
        <v>TJ ČZ Strakonice "A"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73"/>
      <c r="R3" s="262">
        <f>'[1]Los'!C37</f>
        <v>43407</v>
      </c>
      <c r="S3" s="274"/>
    </row>
    <row r="4" spans="1:19" ht="19.5" customHeight="1">
      <c r="A4" s="202" t="s">
        <v>3</v>
      </c>
      <c r="B4" s="207"/>
      <c r="C4" s="208" t="str">
        <f>'[1]Los'!C16</f>
        <v>TJ Sokol Křemže "B"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75"/>
      <c r="R4" s="266" t="str">
        <f>'[1]Los'!C42</f>
        <v>Vodňany</v>
      </c>
      <c r="S4" s="276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91" t="s">
        <v>37</v>
      </c>
      <c r="S5" s="38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191</v>
      </c>
      <c r="C8" s="230" t="s">
        <v>226</v>
      </c>
      <c r="D8" s="231">
        <v>21</v>
      </c>
      <c r="E8" s="232" t="s">
        <v>23</v>
      </c>
      <c r="F8" s="233">
        <v>17</v>
      </c>
      <c r="G8" s="231">
        <v>21</v>
      </c>
      <c r="H8" s="232" t="s">
        <v>23</v>
      </c>
      <c r="I8" s="233">
        <v>11</v>
      </c>
      <c r="J8" s="231"/>
      <c r="K8" s="232" t="s">
        <v>23</v>
      </c>
      <c r="L8" s="233"/>
      <c r="M8" s="234">
        <f aca="true" t="shared" si="0" ref="M8:M15">D8+G8+J8</f>
        <v>42</v>
      </c>
      <c r="N8" s="235">
        <f aca="true" t="shared" si="1" ref="N8:N15">F8+I8+L8</f>
        <v>28</v>
      </c>
      <c r="O8" s="236">
        <f aca="true" t="shared" si="2" ref="O8:O15">D36+G36+J36</f>
        <v>2</v>
      </c>
      <c r="P8" s="233">
        <f aca="true" t="shared" si="3" ref="P8:P15">F36+I36+L36</f>
        <v>0</v>
      </c>
      <c r="Q8" s="236">
        <f aca="true" t="shared" si="4" ref="Q8:Q15">IF(O8&gt;P8,1,0)</f>
        <v>1</v>
      </c>
      <c r="R8" s="233">
        <f aca="true" t="shared" si="5" ref="R8:R15">IF(P8&gt;O8,1,0)</f>
        <v>0</v>
      </c>
      <c r="S8" s="237" t="str">
        <f>C3</f>
        <v>TJ ČZ Strakonice "A"</v>
      </c>
    </row>
    <row r="9" spans="1:19" ht="30" customHeight="1">
      <c r="A9" s="229" t="s">
        <v>22</v>
      </c>
      <c r="B9" s="230" t="s">
        <v>193</v>
      </c>
      <c r="C9" s="230" t="s">
        <v>212</v>
      </c>
      <c r="D9" s="231">
        <v>21</v>
      </c>
      <c r="E9" s="231" t="s">
        <v>23</v>
      </c>
      <c r="F9" s="233">
        <v>18</v>
      </c>
      <c r="G9" s="231">
        <v>21</v>
      </c>
      <c r="H9" s="231" t="s">
        <v>23</v>
      </c>
      <c r="I9" s="233">
        <v>13</v>
      </c>
      <c r="J9" s="231"/>
      <c r="K9" s="231" t="s">
        <v>23</v>
      </c>
      <c r="L9" s="233"/>
      <c r="M9" s="234">
        <f t="shared" si="0"/>
        <v>42</v>
      </c>
      <c r="N9" s="235">
        <f t="shared" si="1"/>
        <v>31</v>
      </c>
      <c r="O9" s="236">
        <f t="shared" si="2"/>
        <v>2</v>
      </c>
      <c r="P9" s="233">
        <f t="shared" si="3"/>
        <v>0</v>
      </c>
      <c r="Q9" s="236">
        <f t="shared" si="4"/>
        <v>1</v>
      </c>
      <c r="R9" s="233">
        <f t="shared" si="5"/>
        <v>0</v>
      </c>
      <c r="S9" s="237" t="str">
        <f>C4</f>
        <v>TJ Sokol Křemže "B"</v>
      </c>
    </row>
    <row r="10" spans="1:19" ht="30" customHeight="1">
      <c r="A10" s="229" t="s">
        <v>21</v>
      </c>
      <c r="B10" s="230" t="s">
        <v>195</v>
      </c>
      <c r="C10" s="230" t="s">
        <v>214</v>
      </c>
      <c r="D10" s="231">
        <v>16</v>
      </c>
      <c r="E10" s="231" t="s">
        <v>23</v>
      </c>
      <c r="F10" s="233">
        <v>21</v>
      </c>
      <c r="G10" s="231">
        <v>22</v>
      </c>
      <c r="H10" s="231" t="s">
        <v>23</v>
      </c>
      <c r="I10" s="233">
        <v>20</v>
      </c>
      <c r="J10" s="231">
        <v>21</v>
      </c>
      <c r="K10" s="231" t="s">
        <v>23</v>
      </c>
      <c r="L10" s="233">
        <v>14</v>
      </c>
      <c r="M10" s="234">
        <f t="shared" si="0"/>
        <v>59</v>
      </c>
      <c r="N10" s="235">
        <f t="shared" si="1"/>
        <v>55</v>
      </c>
      <c r="O10" s="236">
        <f t="shared" si="2"/>
        <v>2</v>
      </c>
      <c r="P10" s="233">
        <f t="shared" si="3"/>
        <v>1</v>
      </c>
      <c r="Q10" s="236">
        <f t="shared" si="4"/>
        <v>1</v>
      </c>
      <c r="R10" s="233">
        <f t="shared" si="5"/>
        <v>0</v>
      </c>
      <c r="S10" s="237" t="str">
        <f>C3</f>
        <v>TJ ČZ Strakonice "A"</v>
      </c>
    </row>
    <row r="11" spans="1:19" ht="30" customHeight="1">
      <c r="A11" s="229" t="s">
        <v>20</v>
      </c>
      <c r="B11" s="230" t="s">
        <v>197</v>
      </c>
      <c r="C11" s="230" t="s">
        <v>216</v>
      </c>
      <c r="D11" s="231">
        <v>21</v>
      </c>
      <c r="E11" s="231" t="s">
        <v>23</v>
      </c>
      <c r="F11" s="233">
        <v>10</v>
      </c>
      <c r="G11" s="231">
        <v>21</v>
      </c>
      <c r="H11" s="231" t="s">
        <v>23</v>
      </c>
      <c r="I11" s="233">
        <v>12</v>
      </c>
      <c r="J11" s="231"/>
      <c r="K11" s="231" t="s">
        <v>23</v>
      </c>
      <c r="L11" s="233"/>
      <c r="M11" s="234">
        <f t="shared" si="0"/>
        <v>42</v>
      </c>
      <c r="N11" s="235">
        <f t="shared" si="1"/>
        <v>22</v>
      </c>
      <c r="O11" s="236">
        <f t="shared" si="2"/>
        <v>2</v>
      </c>
      <c r="P11" s="233">
        <f t="shared" si="3"/>
        <v>0</v>
      </c>
      <c r="Q11" s="236">
        <f t="shared" si="4"/>
        <v>1</v>
      </c>
      <c r="R11" s="233">
        <f t="shared" si="5"/>
        <v>0</v>
      </c>
      <c r="S11" s="237" t="str">
        <f>C4</f>
        <v>TJ Sokol Křemže "B"</v>
      </c>
    </row>
    <row r="12" spans="1:19" ht="30" customHeight="1">
      <c r="A12" s="229" t="s">
        <v>19</v>
      </c>
      <c r="B12" s="230" t="s">
        <v>199</v>
      </c>
      <c r="C12" s="230" t="s">
        <v>220</v>
      </c>
      <c r="D12" s="231">
        <v>19</v>
      </c>
      <c r="E12" s="231" t="s">
        <v>23</v>
      </c>
      <c r="F12" s="233">
        <v>21</v>
      </c>
      <c r="G12" s="231">
        <v>21</v>
      </c>
      <c r="H12" s="231" t="s">
        <v>23</v>
      </c>
      <c r="I12" s="233">
        <v>12</v>
      </c>
      <c r="J12" s="231">
        <v>21</v>
      </c>
      <c r="K12" s="231" t="s">
        <v>23</v>
      </c>
      <c r="L12" s="233">
        <v>17</v>
      </c>
      <c r="M12" s="234">
        <f t="shared" si="0"/>
        <v>61</v>
      </c>
      <c r="N12" s="235">
        <f t="shared" si="1"/>
        <v>50</v>
      </c>
      <c r="O12" s="236">
        <f t="shared" si="2"/>
        <v>2</v>
      </c>
      <c r="P12" s="233">
        <f t="shared" si="3"/>
        <v>1</v>
      </c>
      <c r="Q12" s="236">
        <f t="shared" si="4"/>
        <v>1</v>
      </c>
      <c r="R12" s="233">
        <f t="shared" si="5"/>
        <v>0</v>
      </c>
      <c r="S12" s="237" t="str">
        <f>C3</f>
        <v>TJ ČZ Strakonice "A"</v>
      </c>
    </row>
    <row r="13" spans="1:19" ht="30" customHeight="1">
      <c r="A13" s="229" t="s">
        <v>18</v>
      </c>
      <c r="B13" s="230" t="s">
        <v>201</v>
      </c>
      <c r="C13" s="230" t="s">
        <v>227</v>
      </c>
      <c r="D13" s="231">
        <v>21</v>
      </c>
      <c r="E13" s="231" t="s">
        <v>23</v>
      </c>
      <c r="F13" s="233">
        <v>7</v>
      </c>
      <c r="G13" s="231">
        <v>21</v>
      </c>
      <c r="H13" s="231" t="s">
        <v>23</v>
      </c>
      <c r="I13" s="233">
        <v>18</v>
      </c>
      <c r="J13" s="231"/>
      <c r="K13" s="231" t="s">
        <v>23</v>
      </c>
      <c r="L13" s="233"/>
      <c r="M13" s="234">
        <f t="shared" si="0"/>
        <v>42</v>
      </c>
      <c r="N13" s="235">
        <f t="shared" si="1"/>
        <v>25</v>
      </c>
      <c r="O13" s="236">
        <f t="shared" si="2"/>
        <v>2</v>
      </c>
      <c r="P13" s="233">
        <f t="shared" si="3"/>
        <v>0</v>
      </c>
      <c r="Q13" s="236">
        <f t="shared" si="4"/>
        <v>1</v>
      </c>
      <c r="R13" s="233">
        <f t="shared" si="5"/>
        <v>0</v>
      </c>
      <c r="S13" s="237" t="str">
        <f>C4</f>
        <v>TJ Sokol Křemže "B"</v>
      </c>
    </row>
    <row r="14" spans="1:19" ht="30" customHeight="1">
      <c r="A14" s="229" t="s">
        <v>24</v>
      </c>
      <c r="B14" s="230" t="s">
        <v>203</v>
      </c>
      <c r="C14" s="230" t="s">
        <v>228</v>
      </c>
      <c r="D14" s="231">
        <v>9</v>
      </c>
      <c r="E14" s="231" t="s">
        <v>23</v>
      </c>
      <c r="F14" s="233">
        <v>21</v>
      </c>
      <c r="G14" s="231">
        <v>10</v>
      </c>
      <c r="H14" s="231" t="s">
        <v>23</v>
      </c>
      <c r="I14" s="233">
        <v>21</v>
      </c>
      <c r="J14" s="231"/>
      <c r="K14" s="231" t="s">
        <v>23</v>
      </c>
      <c r="L14" s="233"/>
      <c r="M14" s="234">
        <f t="shared" si="0"/>
        <v>19</v>
      </c>
      <c r="N14" s="235">
        <f t="shared" si="1"/>
        <v>42</v>
      </c>
      <c r="O14" s="236">
        <f t="shared" si="2"/>
        <v>0</v>
      </c>
      <c r="P14" s="233">
        <f t="shared" si="3"/>
        <v>2</v>
      </c>
      <c r="Q14" s="236">
        <f t="shared" si="4"/>
        <v>0</v>
      </c>
      <c r="R14" s="233">
        <f t="shared" si="5"/>
        <v>1</v>
      </c>
      <c r="S14" s="237" t="str">
        <f>C3</f>
        <v>TJ ČZ Strakonice "A"</v>
      </c>
    </row>
    <row r="15" spans="1:19" ht="30" customHeight="1" thickBot="1">
      <c r="A15" s="229" t="s">
        <v>17</v>
      </c>
      <c r="B15" s="230" t="s">
        <v>205</v>
      </c>
      <c r="C15" s="230" t="s">
        <v>224</v>
      </c>
      <c r="D15" s="231">
        <v>21</v>
      </c>
      <c r="E15" s="231" t="s">
        <v>23</v>
      </c>
      <c r="F15" s="233">
        <v>15</v>
      </c>
      <c r="G15" s="231">
        <v>21</v>
      </c>
      <c r="H15" s="231" t="s">
        <v>23</v>
      </c>
      <c r="I15" s="233">
        <v>10</v>
      </c>
      <c r="J15" s="231"/>
      <c r="K15" s="231" t="s">
        <v>23</v>
      </c>
      <c r="L15" s="233"/>
      <c r="M15" s="234">
        <f t="shared" si="0"/>
        <v>42</v>
      </c>
      <c r="N15" s="235">
        <f t="shared" si="1"/>
        <v>25</v>
      </c>
      <c r="O15" s="236">
        <f t="shared" si="2"/>
        <v>2</v>
      </c>
      <c r="P15" s="233">
        <f t="shared" si="3"/>
        <v>0</v>
      </c>
      <c r="Q15" s="236">
        <f t="shared" si="4"/>
        <v>1</v>
      </c>
      <c r="R15" s="233">
        <f t="shared" si="5"/>
        <v>0</v>
      </c>
      <c r="S15" s="237" t="str">
        <f>C4</f>
        <v>TJ Sokol Křemže "B"</v>
      </c>
    </row>
    <row r="16" spans="1:19" ht="34.5" customHeight="1" thickBot="1">
      <c r="A16" s="238" t="s">
        <v>7</v>
      </c>
      <c r="B16" s="239" t="str">
        <f>IF(Q16+R16=0,C45,IF(Q16=R16,C44,IF(Q16&gt;R16,C3,C4)))</f>
        <v>TJ ČZ Strakonice "A"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349</v>
      </c>
      <c r="N16" s="244">
        <f t="shared" si="6"/>
        <v>278</v>
      </c>
      <c r="O16" s="243">
        <f t="shared" si="6"/>
        <v>14</v>
      </c>
      <c r="P16" s="245">
        <f t="shared" si="6"/>
        <v>4</v>
      </c>
      <c r="Q16" s="243">
        <f t="shared" si="6"/>
        <v>7</v>
      </c>
      <c r="R16" s="244">
        <f t="shared" si="6"/>
        <v>1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1</v>
      </c>
      <c r="E36" s="252"/>
      <c r="F36" s="252">
        <f>IF(F8&gt;D8,1,0)</f>
        <v>0</v>
      </c>
      <c r="G36" s="252">
        <f>IF(G8&gt;I8,1,0)</f>
        <v>1</v>
      </c>
      <c r="H36" s="252"/>
      <c r="I36" s="252">
        <f>IF(I8&gt;G8,1,0)</f>
        <v>0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1</v>
      </c>
      <c r="E37" s="252"/>
      <c r="F37" s="252">
        <f aca="true" t="shared" si="8" ref="F37:F43">IF(F9&gt;D9,1,0)</f>
        <v>0</v>
      </c>
      <c r="G37" s="252">
        <f aca="true" t="shared" si="9" ref="G37:G43">IF(G9&gt;I9,1,0)</f>
        <v>1</v>
      </c>
      <c r="H37" s="252"/>
      <c r="I37" s="252">
        <f aca="true" t="shared" si="10" ref="I37:I43">IF(I9&gt;G9,1,0)</f>
        <v>0</v>
      </c>
      <c r="J37" s="252">
        <f aca="true" t="shared" si="11" ref="J37:J43">IF(J9&gt;L9,1,0)</f>
        <v>0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0</v>
      </c>
      <c r="E38" s="252"/>
      <c r="F38" s="252">
        <f t="shared" si="8"/>
        <v>1</v>
      </c>
      <c r="G38" s="252">
        <f t="shared" si="9"/>
        <v>1</v>
      </c>
      <c r="H38" s="252"/>
      <c r="I38" s="252">
        <f t="shared" si="10"/>
        <v>0</v>
      </c>
      <c r="J38" s="252">
        <f t="shared" si="11"/>
        <v>1</v>
      </c>
      <c r="K38" s="252"/>
      <c r="L38" s="252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1</v>
      </c>
      <c r="E39" s="252"/>
      <c r="F39" s="252">
        <f t="shared" si="8"/>
        <v>0</v>
      </c>
      <c r="G39" s="252">
        <f t="shared" si="9"/>
        <v>1</v>
      </c>
      <c r="H39" s="252"/>
      <c r="I39" s="252">
        <f t="shared" si="10"/>
        <v>0</v>
      </c>
      <c r="J39" s="252">
        <f t="shared" si="11"/>
        <v>0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0</v>
      </c>
      <c r="E40" s="252"/>
      <c r="F40" s="252">
        <f t="shared" si="8"/>
        <v>1</v>
      </c>
      <c r="G40" s="252">
        <f t="shared" si="9"/>
        <v>1</v>
      </c>
      <c r="H40" s="252"/>
      <c r="I40" s="252">
        <f t="shared" si="10"/>
        <v>0</v>
      </c>
      <c r="J40" s="252">
        <f t="shared" si="11"/>
        <v>1</v>
      </c>
      <c r="K40" s="252"/>
      <c r="L40" s="252">
        <f t="shared" si="12"/>
        <v>0</v>
      </c>
    </row>
    <row r="41" spans="3:12" ht="12.75" hidden="1">
      <c r="C41" s="1" t="s">
        <v>18</v>
      </c>
      <c r="D41" s="252">
        <f t="shared" si="7"/>
        <v>1</v>
      </c>
      <c r="E41" s="252"/>
      <c r="F41" s="252">
        <f t="shared" si="8"/>
        <v>0</v>
      </c>
      <c r="G41" s="252">
        <f t="shared" si="9"/>
        <v>1</v>
      </c>
      <c r="H41" s="252"/>
      <c r="I41" s="252">
        <f t="shared" si="10"/>
        <v>0</v>
      </c>
      <c r="J41" s="252">
        <f t="shared" si="11"/>
        <v>0</v>
      </c>
      <c r="K41" s="252"/>
      <c r="L41" s="252">
        <f t="shared" si="12"/>
        <v>0</v>
      </c>
    </row>
    <row r="42" spans="3:12" ht="12.75" hidden="1">
      <c r="C42" s="1" t="s">
        <v>24</v>
      </c>
      <c r="D42" s="252">
        <f t="shared" si="7"/>
        <v>0</v>
      </c>
      <c r="E42" s="252"/>
      <c r="F42" s="252">
        <f t="shared" si="8"/>
        <v>1</v>
      </c>
      <c r="G42" s="252">
        <f t="shared" si="9"/>
        <v>0</v>
      </c>
      <c r="H42" s="252"/>
      <c r="I42" s="252">
        <f t="shared" si="10"/>
        <v>1</v>
      </c>
      <c r="J42" s="252">
        <f t="shared" si="11"/>
        <v>0</v>
      </c>
      <c r="K42" s="252"/>
      <c r="L42" s="252">
        <f t="shared" si="12"/>
        <v>0</v>
      </c>
    </row>
    <row r="43" spans="3:12" ht="12.75" hidden="1">
      <c r="C43" s="1" t="s">
        <v>17</v>
      </c>
      <c r="D43" s="252">
        <f t="shared" si="7"/>
        <v>1</v>
      </c>
      <c r="E43" s="252"/>
      <c r="F43" s="252">
        <f t="shared" si="8"/>
        <v>0</v>
      </c>
      <c r="G43" s="252">
        <f t="shared" si="9"/>
        <v>1</v>
      </c>
      <c r="H43" s="252"/>
      <c r="I43" s="252">
        <f t="shared" si="10"/>
        <v>0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229</v>
      </c>
    </row>
    <row r="3" spans="1:19" ht="19.5" customHeight="1" thickTop="1">
      <c r="A3" s="202" t="s">
        <v>2</v>
      </c>
      <c r="B3" s="203"/>
      <c r="C3" s="204" t="str">
        <f>'[1]Los'!B17</f>
        <v>TJ Sokol Vodňany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61"/>
      <c r="R3" s="262">
        <f>'[1]Los'!C37</f>
        <v>43407</v>
      </c>
      <c r="S3" s="263"/>
    </row>
    <row r="4" spans="1:19" ht="19.5" customHeight="1">
      <c r="A4" s="202" t="s">
        <v>3</v>
      </c>
      <c r="B4" s="207"/>
      <c r="C4" s="208" t="str">
        <f>'[1]Los'!C17</f>
        <v>SK Badminton Tábor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65"/>
      <c r="R4" s="266" t="str">
        <f>'[1]Los'!C42</f>
        <v>Vodňany</v>
      </c>
      <c r="S4" s="267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91" t="s">
        <v>37</v>
      </c>
      <c r="S5" s="38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190</v>
      </c>
      <c r="C8" s="230" t="s">
        <v>209</v>
      </c>
      <c r="D8" s="231">
        <v>21</v>
      </c>
      <c r="E8" s="232" t="s">
        <v>23</v>
      </c>
      <c r="F8" s="233">
        <v>14</v>
      </c>
      <c r="G8" s="231">
        <v>21</v>
      </c>
      <c r="H8" s="232" t="s">
        <v>23</v>
      </c>
      <c r="I8" s="233">
        <v>12</v>
      </c>
      <c r="J8" s="231"/>
      <c r="K8" s="232" t="s">
        <v>23</v>
      </c>
      <c r="L8" s="233"/>
      <c r="M8" s="234">
        <f aca="true" t="shared" si="0" ref="M8:M15">D8+G8+J8</f>
        <v>42</v>
      </c>
      <c r="N8" s="235">
        <f aca="true" t="shared" si="1" ref="N8:N15">F8+I8+L8</f>
        <v>26</v>
      </c>
      <c r="O8" s="236">
        <f aca="true" t="shared" si="2" ref="O8:O15">D36+G36+J36</f>
        <v>2</v>
      </c>
      <c r="P8" s="233">
        <f aca="true" t="shared" si="3" ref="P8:P15">F36+I36+L36</f>
        <v>0</v>
      </c>
      <c r="Q8" s="236">
        <f aca="true" t="shared" si="4" ref="Q8:Q15">IF(O8&gt;P8,1,0)</f>
        <v>1</v>
      </c>
      <c r="R8" s="233">
        <f aca="true" t="shared" si="5" ref="R8:R15">IF(P8&gt;O8,1,0)</f>
        <v>0</v>
      </c>
      <c r="S8" s="237" t="str">
        <f>C3</f>
        <v>TJ Sokol Vodňany</v>
      </c>
    </row>
    <row r="9" spans="1:19" ht="30" customHeight="1">
      <c r="A9" s="229" t="s">
        <v>22</v>
      </c>
      <c r="B9" s="230" t="s">
        <v>192</v>
      </c>
      <c r="C9" s="230" t="s">
        <v>211</v>
      </c>
      <c r="D9" s="231">
        <v>21</v>
      </c>
      <c r="E9" s="231" t="s">
        <v>23</v>
      </c>
      <c r="F9" s="233">
        <v>10</v>
      </c>
      <c r="G9" s="231">
        <v>19</v>
      </c>
      <c r="H9" s="231" t="s">
        <v>23</v>
      </c>
      <c r="I9" s="233">
        <v>21</v>
      </c>
      <c r="J9" s="231">
        <v>21</v>
      </c>
      <c r="K9" s="231" t="s">
        <v>23</v>
      </c>
      <c r="L9" s="233">
        <v>16</v>
      </c>
      <c r="M9" s="234">
        <f t="shared" si="0"/>
        <v>61</v>
      </c>
      <c r="N9" s="235">
        <f t="shared" si="1"/>
        <v>47</v>
      </c>
      <c r="O9" s="236">
        <f t="shared" si="2"/>
        <v>2</v>
      </c>
      <c r="P9" s="233">
        <f t="shared" si="3"/>
        <v>1</v>
      </c>
      <c r="Q9" s="236">
        <f t="shared" si="4"/>
        <v>1</v>
      </c>
      <c r="R9" s="233">
        <f t="shared" si="5"/>
        <v>0</v>
      </c>
      <c r="S9" s="237" t="str">
        <f>C4</f>
        <v>SK Badminton Tábor</v>
      </c>
    </row>
    <row r="10" spans="1:19" ht="30" customHeight="1">
      <c r="A10" s="229" t="s">
        <v>21</v>
      </c>
      <c r="B10" s="230" t="s">
        <v>194</v>
      </c>
      <c r="C10" s="230" t="s">
        <v>213</v>
      </c>
      <c r="D10" s="231">
        <v>21</v>
      </c>
      <c r="E10" s="231" t="s">
        <v>23</v>
      </c>
      <c r="F10" s="233">
        <v>0</v>
      </c>
      <c r="G10" s="231">
        <v>21</v>
      </c>
      <c r="H10" s="231" t="s">
        <v>23</v>
      </c>
      <c r="I10" s="233">
        <v>0</v>
      </c>
      <c r="J10" s="231"/>
      <c r="K10" s="231" t="s">
        <v>23</v>
      </c>
      <c r="L10" s="233"/>
      <c r="M10" s="234">
        <f t="shared" si="0"/>
        <v>42</v>
      </c>
      <c r="N10" s="235">
        <f t="shared" si="1"/>
        <v>0</v>
      </c>
      <c r="O10" s="236">
        <f t="shared" si="2"/>
        <v>2</v>
      </c>
      <c r="P10" s="233">
        <f t="shared" si="3"/>
        <v>0</v>
      </c>
      <c r="Q10" s="236">
        <f t="shared" si="4"/>
        <v>1</v>
      </c>
      <c r="R10" s="233">
        <f t="shared" si="5"/>
        <v>0</v>
      </c>
      <c r="S10" s="237" t="str">
        <f>C3</f>
        <v>TJ Sokol Vodňany</v>
      </c>
    </row>
    <row r="11" spans="1:19" ht="30" customHeight="1">
      <c r="A11" s="229" t="s">
        <v>20</v>
      </c>
      <c r="B11" s="230" t="s">
        <v>196</v>
      </c>
      <c r="C11" s="230" t="s">
        <v>215</v>
      </c>
      <c r="D11" s="231">
        <v>19</v>
      </c>
      <c r="E11" s="231" t="s">
        <v>23</v>
      </c>
      <c r="F11" s="233">
        <v>21</v>
      </c>
      <c r="G11" s="231">
        <v>19</v>
      </c>
      <c r="H11" s="231" t="s">
        <v>23</v>
      </c>
      <c r="I11" s="233">
        <v>21</v>
      </c>
      <c r="J11" s="231"/>
      <c r="K11" s="231" t="s">
        <v>23</v>
      </c>
      <c r="L11" s="233"/>
      <c r="M11" s="234">
        <f t="shared" si="0"/>
        <v>38</v>
      </c>
      <c r="N11" s="235">
        <f t="shared" si="1"/>
        <v>42</v>
      </c>
      <c r="O11" s="236">
        <f t="shared" si="2"/>
        <v>0</v>
      </c>
      <c r="P11" s="233">
        <f t="shared" si="3"/>
        <v>2</v>
      </c>
      <c r="Q11" s="236">
        <f t="shared" si="4"/>
        <v>0</v>
      </c>
      <c r="R11" s="233">
        <f t="shared" si="5"/>
        <v>1</v>
      </c>
      <c r="S11" s="237" t="str">
        <f>C4</f>
        <v>SK Badminton Tábor</v>
      </c>
    </row>
    <row r="12" spans="1:19" ht="30" customHeight="1">
      <c r="A12" s="229" t="s">
        <v>19</v>
      </c>
      <c r="B12" s="230" t="s">
        <v>198</v>
      </c>
      <c r="C12" s="230" t="s">
        <v>230</v>
      </c>
      <c r="D12" s="231">
        <v>14</v>
      </c>
      <c r="E12" s="231" t="s">
        <v>23</v>
      </c>
      <c r="F12" s="233">
        <v>21</v>
      </c>
      <c r="G12" s="231">
        <v>22</v>
      </c>
      <c r="H12" s="231" t="s">
        <v>23</v>
      </c>
      <c r="I12" s="233">
        <v>20</v>
      </c>
      <c r="J12" s="231">
        <v>14</v>
      </c>
      <c r="K12" s="231" t="s">
        <v>23</v>
      </c>
      <c r="L12" s="233">
        <v>21</v>
      </c>
      <c r="M12" s="234">
        <f t="shared" si="0"/>
        <v>50</v>
      </c>
      <c r="N12" s="235">
        <f t="shared" si="1"/>
        <v>62</v>
      </c>
      <c r="O12" s="236">
        <f t="shared" si="2"/>
        <v>1</v>
      </c>
      <c r="P12" s="233">
        <f t="shared" si="3"/>
        <v>2</v>
      </c>
      <c r="Q12" s="236">
        <f t="shared" si="4"/>
        <v>0</v>
      </c>
      <c r="R12" s="233">
        <f t="shared" si="5"/>
        <v>1</v>
      </c>
      <c r="S12" s="237" t="str">
        <f>C3</f>
        <v>TJ Sokol Vodňany</v>
      </c>
    </row>
    <row r="13" spans="1:19" ht="30" customHeight="1">
      <c r="A13" s="229" t="s">
        <v>18</v>
      </c>
      <c r="B13" s="230" t="s">
        <v>200</v>
      </c>
      <c r="C13" s="230" t="s">
        <v>219</v>
      </c>
      <c r="D13" s="231">
        <v>12</v>
      </c>
      <c r="E13" s="231" t="s">
        <v>23</v>
      </c>
      <c r="F13" s="233">
        <v>21</v>
      </c>
      <c r="G13" s="231">
        <v>8</v>
      </c>
      <c r="H13" s="231" t="s">
        <v>23</v>
      </c>
      <c r="I13" s="233">
        <v>21</v>
      </c>
      <c r="J13" s="231"/>
      <c r="K13" s="231" t="s">
        <v>23</v>
      </c>
      <c r="L13" s="233"/>
      <c r="M13" s="234">
        <f t="shared" si="0"/>
        <v>20</v>
      </c>
      <c r="N13" s="235">
        <f t="shared" si="1"/>
        <v>42</v>
      </c>
      <c r="O13" s="236">
        <f t="shared" si="2"/>
        <v>0</v>
      </c>
      <c r="P13" s="233">
        <f t="shared" si="3"/>
        <v>2</v>
      </c>
      <c r="Q13" s="236">
        <f t="shared" si="4"/>
        <v>0</v>
      </c>
      <c r="R13" s="233">
        <f t="shared" si="5"/>
        <v>1</v>
      </c>
      <c r="S13" s="237" t="str">
        <f>C4</f>
        <v>SK Badminton Tábor</v>
      </c>
    </row>
    <row r="14" spans="1:21" ht="30" customHeight="1">
      <c r="A14" s="229" t="s">
        <v>24</v>
      </c>
      <c r="B14" s="230" t="s">
        <v>202</v>
      </c>
      <c r="C14" s="230" t="s">
        <v>221</v>
      </c>
      <c r="D14" s="231">
        <v>21</v>
      </c>
      <c r="E14" s="231" t="s">
        <v>23</v>
      </c>
      <c r="F14" s="233">
        <v>11</v>
      </c>
      <c r="G14" s="231">
        <v>20</v>
      </c>
      <c r="H14" s="231" t="s">
        <v>23</v>
      </c>
      <c r="I14" s="233">
        <v>22</v>
      </c>
      <c r="J14" s="231">
        <v>13</v>
      </c>
      <c r="K14" s="231" t="s">
        <v>23</v>
      </c>
      <c r="L14" s="233">
        <v>21</v>
      </c>
      <c r="M14" s="234">
        <f t="shared" si="0"/>
        <v>54</v>
      </c>
      <c r="N14" s="235">
        <f t="shared" si="1"/>
        <v>54</v>
      </c>
      <c r="O14" s="236">
        <f t="shared" si="2"/>
        <v>1</v>
      </c>
      <c r="P14" s="233">
        <f t="shared" si="3"/>
        <v>2</v>
      </c>
      <c r="Q14" s="236">
        <f t="shared" si="4"/>
        <v>0</v>
      </c>
      <c r="R14" s="233">
        <f t="shared" si="5"/>
        <v>1</v>
      </c>
      <c r="S14" s="237" t="str">
        <f>C3</f>
        <v>TJ Sokol Vodňany</v>
      </c>
      <c r="U14" s="1" t="s">
        <v>231</v>
      </c>
    </row>
    <row r="15" spans="1:19" ht="30" customHeight="1" thickBot="1">
      <c r="A15" s="229" t="s">
        <v>17</v>
      </c>
      <c r="B15" s="230" t="s">
        <v>204</v>
      </c>
      <c r="C15" s="230" t="s">
        <v>223</v>
      </c>
      <c r="D15" s="231">
        <v>18</v>
      </c>
      <c r="E15" s="231" t="s">
        <v>23</v>
      </c>
      <c r="F15" s="233">
        <v>21</v>
      </c>
      <c r="G15" s="231">
        <v>16</v>
      </c>
      <c r="H15" s="231" t="s">
        <v>23</v>
      </c>
      <c r="I15" s="233">
        <v>21</v>
      </c>
      <c r="J15" s="231"/>
      <c r="K15" s="231" t="s">
        <v>23</v>
      </c>
      <c r="L15" s="233"/>
      <c r="M15" s="234">
        <f t="shared" si="0"/>
        <v>34</v>
      </c>
      <c r="N15" s="235">
        <f t="shared" si="1"/>
        <v>42</v>
      </c>
      <c r="O15" s="236">
        <f t="shared" si="2"/>
        <v>0</v>
      </c>
      <c r="P15" s="233">
        <f t="shared" si="3"/>
        <v>2</v>
      </c>
      <c r="Q15" s="236">
        <f t="shared" si="4"/>
        <v>0</v>
      </c>
      <c r="R15" s="233">
        <f t="shared" si="5"/>
        <v>1</v>
      </c>
      <c r="S15" s="237" t="str">
        <f>C4</f>
        <v>SK Badminton Tábor</v>
      </c>
    </row>
    <row r="16" spans="1:19" ht="34.5" customHeight="1" thickBot="1">
      <c r="A16" s="238" t="s">
        <v>7</v>
      </c>
      <c r="B16" s="239" t="str">
        <f>IF(Q16+R16=0,C45,IF(Q16=R16,C44,IF(Q16&gt;R16,C3,C4)))</f>
        <v>SK Badminton Tábor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341</v>
      </c>
      <c r="N16" s="244">
        <f t="shared" si="6"/>
        <v>315</v>
      </c>
      <c r="O16" s="243">
        <f t="shared" si="6"/>
        <v>8</v>
      </c>
      <c r="P16" s="245">
        <f t="shared" si="6"/>
        <v>11</v>
      </c>
      <c r="Q16" s="243">
        <f t="shared" si="6"/>
        <v>3</v>
      </c>
      <c r="R16" s="244">
        <f t="shared" si="6"/>
        <v>5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1</v>
      </c>
      <c r="E36" s="252"/>
      <c r="F36" s="252">
        <f>IF(F8&gt;D8,1,0)</f>
        <v>0</v>
      </c>
      <c r="G36" s="252">
        <f>IF(G8&gt;I8,1,0)</f>
        <v>1</v>
      </c>
      <c r="H36" s="252"/>
      <c r="I36" s="252">
        <f>IF(I8&gt;G8,1,0)</f>
        <v>0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1</v>
      </c>
      <c r="E37" s="252"/>
      <c r="F37" s="252">
        <f aca="true" t="shared" si="8" ref="F37:F43">IF(F9&gt;D9,1,0)</f>
        <v>0</v>
      </c>
      <c r="G37" s="252">
        <f aca="true" t="shared" si="9" ref="G37:G43">IF(G9&gt;I9,1,0)</f>
        <v>0</v>
      </c>
      <c r="H37" s="252"/>
      <c r="I37" s="252">
        <f aca="true" t="shared" si="10" ref="I37:I43">IF(I9&gt;G9,1,0)</f>
        <v>1</v>
      </c>
      <c r="J37" s="252">
        <f aca="true" t="shared" si="11" ref="J37:J43">IF(J9&gt;L9,1,0)</f>
        <v>1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1</v>
      </c>
      <c r="E38" s="252"/>
      <c r="F38" s="252">
        <f t="shared" si="8"/>
        <v>0</v>
      </c>
      <c r="G38" s="252">
        <f t="shared" si="9"/>
        <v>1</v>
      </c>
      <c r="H38" s="252"/>
      <c r="I38" s="252">
        <f t="shared" si="10"/>
        <v>0</v>
      </c>
      <c r="J38" s="252">
        <f t="shared" si="11"/>
        <v>0</v>
      </c>
      <c r="K38" s="252"/>
      <c r="L38" s="252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0</v>
      </c>
      <c r="E39" s="252"/>
      <c r="F39" s="252">
        <f t="shared" si="8"/>
        <v>1</v>
      </c>
      <c r="G39" s="252">
        <f t="shared" si="9"/>
        <v>0</v>
      </c>
      <c r="H39" s="252"/>
      <c r="I39" s="252">
        <f t="shared" si="10"/>
        <v>1</v>
      </c>
      <c r="J39" s="252">
        <f t="shared" si="11"/>
        <v>0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0</v>
      </c>
      <c r="E40" s="252"/>
      <c r="F40" s="252">
        <f t="shared" si="8"/>
        <v>1</v>
      </c>
      <c r="G40" s="252">
        <f t="shared" si="9"/>
        <v>1</v>
      </c>
      <c r="H40" s="252"/>
      <c r="I40" s="252">
        <f t="shared" si="10"/>
        <v>0</v>
      </c>
      <c r="J40" s="252">
        <f t="shared" si="11"/>
        <v>0</v>
      </c>
      <c r="K40" s="252"/>
      <c r="L40" s="252">
        <f t="shared" si="12"/>
        <v>1</v>
      </c>
    </row>
    <row r="41" spans="3:12" ht="12.75" hidden="1">
      <c r="C41" s="1" t="s">
        <v>18</v>
      </c>
      <c r="D41" s="252">
        <f t="shared" si="7"/>
        <v>0</v>
      </c>
      <c r="E41" s="252"/>
      <c r="F41" s="252">
        <f t="shared" si="8"/>
        <v>1</v>
      </c>
      <c r="G41" s="252">
        <f t="shared" si="9"/>
        <v>0</v>
      </c>
      <c r="H41" s="252"/>
      <c r="I41" s="252">
        <f t="shared" si="10"/>
        <v>1</v>
      </c>
      <c r="J41" s="252">
        <f t="shared" si="11"/>
        <v>0</v>
      </c>
      <c r="K41" s="252"/>
      <c r="L41" s="252">
        <f t="shared" si="12"/>
        <v>0</v>
      </c>
    </row>
    <row r="42" spans="3:12" ht="12.75" hidden="1">
      <c r="C42" s="1" t="s">
        <v>24</v>
      </c>
      <c r="D42" s="252">
        <f t="shared" si="7"/>
        <v>1</v>
      </c>
      <c r="E42" s="252"/>
      <c r="F42" s="252">
        <f t="shared" si="8"/>
        <v>0</v>
      </c>
      <c r="G42" s="252">
        <f t="shared" si="9"/>
        <v>0</v>
      </c>
      <c r="H42" s="252"/>
      <c r="I42" s="252">
        <f t="shared" si="10"/>
        <v>1</v>
      </c>
      <c r="J42" s="252">
        <f t="shared" si="11"/>
        <v>0</v>
      </c>
      <c r="K42" s="252"/>
      <c r="L42" s="252">
        <f t="shared" si="12"/>
        <v>1</v>
      </c>
    </row>
    <row r="43" spans="3:12" ht="12.75" hidden="1">
      <c r="C43" s="1" t="s">
        <v>17</v>
      </c>
      <c r="D43" s="252">
        <f t="shared" si="7"/>
        <v>0</v>
      </c>
      <c r="E43" s="252"/>
      <c r="F43" s="252">
        <f t="shared" si="8"/>
        <v>1</v>
      </c>
      <c r="G43" s="252">
        <f t="shared" si="9"/>
        <v>0</v>
      </c>
      <c r="H43" s="252"/>
      <c r="I43" s="252">
        <f t="shared" si="10"/>
        <v>1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232</v>
      </c>
    </row>
    <row r="3" spans="1:19" ht="19.5" customHeight="1" thickTop="1">
      <c r="A3" s="202" t="s">
        <v>2</v>
      </c>
      <c r="B3" s="203"/>
      <c r="C3" s="204" t="str">
        <f>'[1]Los'!B21</f>
        <v>SK Badminton Tábor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61"/>
      <c r="R3" s="262">
        <f>'[1]Los'!C37</f>
        <v>43407</v>
      </c>
      <c r="S3" s="263"/>
    </row>
    <row r="4" spans="1:19" ht="19.5" customHeight="1">
      <c r="A4" s="202" t="s">
        <v>3</v>
      </c>
      <c r="B4" s="207"/>
      <c r="C4" s="208" t="str">
        <f>'[1]Los'!C21</f>
        <v>TJ ČZ Strakonice "A"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65"/>
      <c r="R4" s="266" t="str">
        <f>'[1]Los'!C42</f>
        <v>Vodňany</v>
      </c>
      <c r="S4" s="267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323" t="s">
        <v>37</v>
      </c>
      <c r="S5" s="216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209</v>
      </c>
      <c r="C8" s="230" t="s">
        <v>233</v>
      </c>
      <c r="D8" s="231">
        <v>12</v>
      </c>
      <c r="E8" s="232" t="s">
        <v>23</v>
      </c>
      <c r="F8" s="233">
        <v>21</v>
      </c>
      <c r="G8" s="231">
        <v>12</v>
      </c>
      <c r="H8" s="232" t="s">
        <v>23</v>
      </c>
      <c r="I8" s="233">
        <v>21</v>
      </c>
      <c r="J8" s="231"/>
      <c r="K8" s="232" t="s">
        <v>23</v>
      </c>
      <c r="L8" s="233"/>
      <c r="M8" s="234">
        <f aca="true" t="shared" si="0" ref="M8:M15">D8+G8+J8</f>
        <v>24</v>
      </c>
      <c r="N8" s="235">
        <f aca="true" t="shared" si="1" ref="N8:N15">F8+I8+L8</f>
        <v>42</v>
      </c>
      <c r="O8" s="236">
        <f aca="true" t="shared" si="2" ref="O8:O15">D36+G36+J36</f>
        <v>0</v>
      </c>
      <c r="P8" s="233">
        <f aca="true" t="shared" si="3" ref="P8:P15">F36+I36+L36</f>
        <v>2</v>
      </c>
      <c r="Q8" s="236">
        <f aca="true" t="shared" si="4" ref="Q8:Q15">IF(O8&gt;P8,1,0)</f>
        <v>0</v>
      </c>
      <c r="R8" s="233">
        <f aca="true" t="shared" si="5" ref="R8:R15">IF(P8&gt;O8,1,0)</f>
        <v>1</v>
      </c>
      <c r="S8" s="237" t="str">
        <f>C3</f>
        <v>SK Badminton Tábor</v>
      </c>
    </row>
    <row r="9" spans="1:19" ht="30" customHeight="1">
      <c r="A9" s="229" t="s">
        <v>22</v>
      </c>
      <c r="B9" s="230" t="s">
        <v>211</v>
      </c>
      <c r="C9" s="230" t="s">
        <v>193</v>
      </c>
      <c r="D9" s="231">
        <v>10</v>
      </c>
      <c r="E9" s="231" t="s">
        <v>23</v>
      </c>
      <c r="F9" s="233">
        <v>21</v>
      </c>
      <c r="G9" s="231">
        <v>14</v>
      </c>
      <c r="H9" s="231" t="s">
        <v>23</v>
      </c>
      <c r="I9" s="233">
        <v>21</v>
      </c>
      <c r="J9" s="231"/>
      <c r="K9" s="231" t="s">
        <v>23</v>
      </c>
      <c r="L9" s="233"/>
      <c r="M9" s="234">
        <f t="shared" si="0"/>
        <v>24</v>
      </c>
      <c r="N9" s="235">
        <f t="shared" si="1"/>
        <v>42</v>
      </c>
      <c r="O9" s="236">
        <f t="shared" si="2"/>
        <v>0</v>
      </c>
      <c r="P9" s="233">
        <f t="shared" si="3"/>
        <v>2</v>
      </c>
      <c r="Q9" s="236">
        <f t="shared" si="4"/>
        <v>0</v>
      </c>
      <c r="R9" s="233">
        <f t="shared" si="5"/>
        <v>1</v>
      </c>
      <c r="S9" s="237" t="str">
        <f>C4</f>
        <v>TJ ČZ Strakonice "A"</v>
      </c>
    </row>
    <row r="10" spans="1:19" ht="30" customHeight="1">
      <c r="A10" s="229" t="s">
        <v>21</v>
      </c>
      <c r="B10" s="230" t="s">
        <v>213</v>
      </c>
      <c r="C10" s="230" t="s">
        <v>195</v>
      </c>
      <c r="D10" s="231">
        <v>0</v>
      </c>
      <c r="E10" s="231" t="s">
        <v>23</v>
      </c>
      <c r="F10" s="233">
        <v>21</v>
      </c>
      <c r="G10" s="231">
        <v>0</v>
      </c>
      <c r="H10" s="231" t="s">
        <v>23</v>
      </c>
      <c r="I10" s="233">
        <v>21</v>
      </c>
      <c r="J10" s="231"/>
      <c r="K10" s="231" t="s">
        <v>23</v>
      </c>
      <c r="L10" s="233"/>
      <c r="M10" s="234">
        <f t="shared" si="0"/>
        <v>0</v>
      </c>
      <c r="N10" s="235">
        <f t="shared" si="1"/>
        <v>42</v>
      </c>
      <c r="O10" s="236">
        <f t="shared" si="2"/>
        <v>0</v>
      </c>
      <c r="P10" s="233">
        <f t="shared" si="3"/>
        <v>2</v>
      </c>
      <c r="Q10" s="236">
        <f t="shared" si="4"/>
        <v>0</v>
      </c>
      <c r="R10" s="233">
        <f t="shared" si="5"/>
        <v>1</v>
      </c>
      <c r="S10" s="237" t="str">
        <f>C3</f>
        <v>SK Badminton Tábor</v>
      </c>
    </row>
    <row r="11" spans="1:19" ht="30" customHeight="1">
      <c r="A11" s="229" t="s">
        <v>20</v>
      </c>
      <c r="B11" s="230" t="s">
        <v>215</v>
      </c>
      <c r="C11" s="230" t="s">
        <v>197</v>
      </c>
      <c r="D11" s="231">
        <v>21</v>
      </c>
      <c r="E11" s="231" t="s">
        <v>23</v>
      </c>
      <c r="F11" s="233">
        <v>13</v>
      </c>
      <c r="G11" s="231">
        <v>19</v>
      </c>
      <c r="H11" s="231" t="s">
        <v>23</v>
      </c>
      <c r="I11" s="233">
        <v>21</v>
      </c>
      <c r="J11" s="231">
        <v>21</v>
      </c>
      <c r="K11" s="231" t="s">
        <v>23</v>
      </c>
      <c r="L11" s="233">
        <v>16</v>
      </c>
      <c r="M11" s="234">
        <f t="shared" si="0"/>
        <v>61</v>
      </c>
      <c r="N11" s="235">
        <f t="shared" si="1"/>
        <v>50</v>
      </c>
      <c r="O11" s="236">
        <f t="shared" si="2"/>
        <v>2</v>
      </c>
      <c r="P11" s="233">
        <f t="shared" si="3"/>
        <v>1</v>
      </c>
      <c r="Q11" s="236">
        <f t="shared" si="4"/>
        <v>1</v>
      </c>
      <c r="R11" s="233">
        <f t="shared" si="5"/>
        <v>0</v>
      </c>
      <c r="S11" s="237" t="str">
        <f>C4</f>
        <v>TJ ČZ Strakonice "A"</v>
      </c>
    </row>
    <row r="12" spans="1:19" ht="30" customHeight="1">
      <c r="A12" s="229" t="s">
        <v>19</v>
      </c>
      <c r="B12" s="230" t="s">
        <v>217</v>
      </c>
      <c r="C12" s="230" t="s">
        <v>199</v>
      </c>
      <c r="D12" s="231">
        <v>5</v>
      </c>
      <c r="E12" s="231" t="s">
        <v>23</v>
      </c>
      <c r="F12" s="233">
        <v>21</v>
      </c>
      <c r="G12" s="231">
        <v>11</v>
      </c>
      <c r="H12" s="231" t="s">
        <v>23</v>
      </c>
      <c r="I12" s="233">
        <v>21</v>
      </c>
      <c r="J12" s="231"/>
      <c r="K12" s="231" t="s">
        <v>23</v>
      </c>
      <c r="L12" s="233"/>
      <c r="M12" s="234">
        <f t="shared" si="0"/>
        <v>16</v>
      </c>
      <c r="N12" s="235">
        <f t="shared" si="1"/>
        <v>42</v>
      </c>
      <c r="O12" s="236">
        <f t="shared" si="2"/>
        <v>0</v>
      </c>
      <c r="P12" s="233">
        <f t="shared" si="3"/>
        <v>2</v>
      </c>
      <c r="Q12" s="236">
        <f t="shared" si="4"/>
        <v>0</v>
      </c>
      <c r="R12" s="233">
        <f t="shared" si="5"/>
        <v>1</v>
      </c>
      <c r="S12" s="237" t="str">
        <f>C3</f>
        <v>SK Badminton Tábor</v>
      </c>
    </row>
    <row r="13" spans="1:19" ht="30" customHeight="1">
      <c r="A13" s="229" t="s">
        <v>18</v>
      </c>
      <c r="B13" s="230" t="s">
        <v>219</v>
      </c>
      <c r="C13" s="230" t="s">
        <v>201</v>
      </c>
      <c r="D13" s="231">
        <v>13</v>
      </c>
      <c r="E13" s="231" t="s">
        <v>23</v>
      </c>
      <c r="F13" s="233">
        <v>21</v>
      </c>
      <c r="G13" s="231">
        <v>21</v>
      </c>
      <c r="H13" s="231" t="s">
        <v>23</v>
      </c>
      <c r="I13" s="233">
        <v>16</v>
      </c>
      <c r="J13" s="231">
        <v>21</v>
      </c>
      <c r="K13" s="231" t="s">
        <v>23</v>
      </c>
      <c r="L13" s="233">
        <v>13</v>
      </c>
      <c r="M13" s="234">
        <f t="shared" si="0"/>
        <v>55</v>
      </c>
      <c r="N13" s="235">
        <f t="shared" si="1"/>
        <v>50</v>
      </c>
      <c r="O13" s="236">
        <f t="shared" si="2"/>
        <v>2</v>
      </c>
      <c r="P13" s="233">
        <f t="shared" si="3"/>
        <v>1</v>
      </c>
      <c r="Q13" s="236">
        <f t="shared" si="4"/>
        <v>1</v>
      </c>
      <c r="R13" s="233">
        <f t="shared" si="5"/>
        <v>0</v>
      </c>
      <c r="S13" s="237" t="str">
        <f>C4</f>
        <v>TJ ČZ Strakonice "A"</v>
      </c>
    </row>
    <row r="14" spans="1:19" ht="30" customHeight="1">
      <c r="A14" s="229" t="s">
        <v>24</v>
      </c>
      <c r="B14" s="230" t="s">
        <v>221</v>
      </c>
      <c r="C14" s="230" t="s">
        <v>203</v>
      </c>
      <c r="D14" s="231">
        <v>21</v>
      </c>
      <c r="E14" s="231" t="s">
        <v>23</v>
      </c>
      <c r="F14" s="233">
        <v>8</v>
      </c>
      <c r="G14" s="231">
        <v>21</v>
      </c>
      <c r="H14" s="231" t="s">
        <v>23</v>
      </c>
      <c r="I14" s="233">
        <v>13</v>
      </c>
      <c r="J14" s="231"/>
      <c r="K14" s="231" t="s">
        <v>23</v>
      </c>
      <c r="L14" s="233"/>
      <c r="M14" s="234">
        <f t="shared" si="0"/>
        <v>42</v>
      </c>
      <c r="N14" s="235">
        <f t="shared" si="1"/>
        <v>21</v>
      </c>
      <c r="O14" s="236">
        <f t="shared" si="2"/>
        <v>2</v>
      </c>
      <c r="P14" s="233">
        <f t="shared" si="3"/>
        <v>0</v>
      </c>
      <c r="Q14" s="236">
        <f t="shared" si="4"/>
        <v>1</v>
      </c>
      <c r="R14" s="233">
        <f t="shared" si="5"/>
        <v>0</v>
      </c>
      <c r="S14" s="237" t="str">
        <f>C3</f>
        <v>SK Badminton Tábor</v>
      </c>
    </row>
    <row r="15" spans="1:19" ht="30" customHeight="1" thickBot="1">
      <c r="A15" s="229" t="s">
        <v>17</v>
      </c>
      <c r="B15" s="230" t="s">
        <v>223</v>
      </c>
      <c r="C15" s="230" t="s">
        <v>234</v>
      </c>
      <c r="D15" s="231">
        <v>28</v>
      </c>
      <c r="E15" s="231" t="s">
        <v>23</v>
      </c>
      <c r="F15" s="233">
        <v>26</v>
      </c>
      <c r="G15" s="231">
        <v>21</v>
      </c>
      <c r="H15" s="231" t="s">
        <v>23</v>
      </c>
      <c r="I15" s="233">
        <v>7</v>
      </c>
      <c r="J15" s="231"/>
      <c r="K15" s="231" t="s">
        <v>23</v>
      </c>
      <c r="L15" s="233"/>
      <c r="M15" s="234">
        <f t="shared" si="0"/>
        <v>49</v>
      </c>
      <c r="N15" s="235">
        <f t="shared" si="1"/>
        <v>33</v>
      </c>
      <c r="O15" s="236">
        <f t="shared" si="2"/>
        <v>2</v>
      </c>
      <c r="P15" s="233">
        <f t="shared" si="3"/>
        <v>0</v>
      </c>
      <c r="Q15" s="236">
        <f t="shared" si="4"/>
        <v>1</v>
      </c>
      <c r="R15" s="233">
        <f t="shared" si="5"/>
        <v>0</v>
      </c>
      <c r="S15" s="237" t="str">
        <f>C4</f>
        <v>TJ ČZ Strakonice "A"</v>
      </c>
    </row>
    <row r="16" spans="1:19" ht="34.5" customHeight="1" thickBot="1">
      <c r="A16" s="238" t="s">
        <v>7</v>
      </c>
      <c r="B16" s="239" t="str">
        <f>IF(Q16+R16=0,C45,IF(Q16=R16,C44,IF(Q16&gt;R16,C3,C4)))</f>
        <v>Remíza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271</v>
      </c>
      <c r="N16" s="244">
        <f t="shared" si="6"/>
        <v>322</v>
      </c>
      <c r="O16" s="243">
        <f t="shared" si="6"/>
        <v>8</v>
      </c>
      <c r="P16" s="245">
        <f t="shared" si="6"/>
        <v>10</v>
      </c>
      <c r="Q16" s="243">
        <f t="shared" si="6"/>
        <v>4</v>
      </c>
      <c r="R16" s="244">
        <f t="shared" si="6"/>
        <v>4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0</v>
      </c>
      <c r="E36" s="252"/>
      <c r="F36" s="252">
        <f>IF(F8&gt;D8,1,0)</f>
        <v>1</v>
      </c>
      <c r="G36" s="252">
        <f>IF(G8&gt;I8,1,0)</f>
        <v>0</v>
      </c>
      <c r="H36" s="252"/>
      <c r="I36" s="252">
        <f>IF(I8&gt;G8,1,0)</f>
        <v>1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0</v>
      </c>
      <c r="E37" s="252"/>
      <c r="F37" s="252">
        <f aca="true" t="shared" si="8" ref="F37:F43">IF(F9&gt;D9,1,0)</f>
        <v>1</v>
      </c>
      <c r="G37" s="252">
        <f aca="true" t="shared" si="9" ref="G37:G43">IF(G9&gt;I9,1,0)</f>
        <v>0</v>
      </c>
      <c r="H37" s="252"/>
      <c r="I37" s="252">
        <f aca="true" t="shared" si="10" ref="I37:I43">IF(I9&gt;G9,1,0)</f>
        <v>1</v>
      </c>
      <c r="J37" s="252">
        <f aca="true" t="shared" si="11" ref="J37:J43">IF(J9&gt;L9,1,0)</f>
        <v>0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0</v>
      </c>
      <c r="E38" s="252"/>
      <c r="F38" s="252">
        <f t="shared" si="8"/>
        <v>1</v>
      </c>
      <c r="G38" s="252">
        <f t="shared" si="9"/>
        <v>0</v>
      </c>
      <c r="H38" s="252"/>
      <c r="I38" s="252">
        <f t="shared" si="10"/>
        <v>1</v>
      </c>
      <c r="J38" s="252">
        <f t="shared" si="11"/>
        <v>0</v>
      </c>
      <c r="K38" s="252"/>
      <c r="L38" s="252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1</v>
      </c>
      <c r="E39" s="252"/>
      <c r="F39" s="252">
        <f t="shared" si="8"/>
        <v>0</v>
      </c>
      <c r="G39" s="252">
        <f t="shared" si="9"/>
        <v>0</v>
      </c>
      <c r="H39" s="252"/>
      <c r="I39" s="252">
        <f t="shared" si="10"/>
        <v>1</v>
      </c>
      <c r="J39" s="252">
        <f t="shared" si="11"/>
        <v>1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0</v>
      </c>
      <c r="E40" s="252"/>
      <c r="F40" s="252">
        <f t="shared" si="8"/>
        <v>1</v>
      </c>
      <c r="G40" s="252">
        <f t="shared" si="9"/>
        <v>0</v>
      </c>
      <c r="H40" s="252"/>
      <c r="I40" s="252">
        <f t="shared" si="10"/>
        <v>1</v>
      </c>
      <c r="J40" s="252">
        <f t="shared" si="11"/>
        <v>0</v>
      </c>
      <c r="K40" s="252"/>
      <c r="L40" s="252">
        <f t="shared" si="12"/>
        <v>0</v>
      </c>
    </row>
    <row r="41" spans="3:12" ht="12.75" hidden="1">
      <c r="C41" s="1" t="s">
        <v>18</v>
      </c>
      <c r="D41" s="252">
        <f t="shared" si="7"/>
        <v>0</v>
      </c>
      <c r="E41" s="252"/>
      <c r="F41" s="252">
        <f t="shared" si="8"/>
        <v>1</v>
      </c>
      <c r="G41" s="252">
        <f t="shared" si="9"/>
        <v>1</v>
      </c>
      <c r="H41" s="252"/>
      <c r="I41" s="252">
        <f t="shared" si="10"/>
        <v>0</v>
      </c>
      <c r="J41" s="252">
        <f t="shared" si="11"/>
        <v>1</v>
      </c>
      <c r="K41" s="252"/>
      <c r="L41" s="252">
        <f t="shared" si="12"/>
        <v>0</v>
      </c>
    </row>
    <row r="42" spans="3:12" ht="12.75" hidden="1">
      <c r="C42" s="1" t="s">
        <v>24</v>
      </c>
      <c r="D42" s="252">
        <f t="shared" si="7"/>
        <v>1</v>
      </c>
      <c r="E42" s="252"/>
      <c r="F42" s="252">
        <f t="shared" si="8"/>
        <v>0</v>
      </c>
      <c r="G42" s="252">
        <f t="shared" si="9"/>
        <v>1</v>
      </c>
      <c r="H42" s="252"/>
      <c r="I42" s="252">
        <f t="shared" si="10"/>
        <v>0</v>
      </c>
      <c r="J42" s="252">
        <f t="shared" si="11"/>
        <v>0</v>
      </c>
      <c r="K42" s="252"/>
      <c r="L42" s="252">
        <f t="shared" si="12"/>
        <v>0</v>
      </c>
    </row>
    <row r="43" spans="3:12" ht="12.75" hidden="1">
      <c r="C43" s="1" t="s">
        <v>17</v>
      </c>
      <c r="D43" s="252">
        <f t="shared" si="7"/>
        <v>1</v>
      </c>
      <c r="E43" s="252"/>
      <c r="F43" s="252">
        <f t="shared" si="8"/>
        <v>0</v>
      </c>
      <c r="G43" s="252">
        <f t="shared" si="9"/>
        <v>1</v>
      </c>
      <c r="H43" s="252"/>
      <c r="I43" s="252">
        <f t="shared" si="10"/>
        <v>0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9.5" customHeight="1" thickBot="1">
      <c r="A2" s="198" t="s">
        <v>0</v>
      </c>
      <c r="B2" s="199"/>
      <c r="C2" s="200" t="s">
        <v>311</v>
      </c>
      <c r="D2" s="199"/>
      <c r="E2" s="199"/>
      <c r="F2" s="199"/>
      <c r="G2" s="199"/>
      <c r="H2" s="199"/>
      <c r="I2" s="199"/>
      <c r="J2" s="200"/>
      <c r="K2" s="200"/>
      <c r="L2" s="200"/>
      <c r="M2" s="199"/>
      <c r="N2" s="200"/>
      <c r="O2" s="199"/>
      <c r="P2" s="199"/>
      <c r="Q2" s="199"/>
      <c r="R2" s="199"/>
      <c r="S2" s="201" t="s">
        <v>235</v>
      </c>
    </row>
    <row r="3" spans="1:19" ht="19.5" customHeight="1" thickTop="1">
      <c r="A3" s="202" t="s">
        <v>2</v>
      </c>
      <c r="B3" s="203"/>
      <c r="C3" s="204" t="str">
        <f>'[1]Los'!B22</f>
        <v>TJ Sokol Křemže "B"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  <c r="N3" s="205"/>
      <c r="O3" s="205"/>
      <c r="P3" s="260" t="s">
        <v>13</v>
      </c>
      <c r="Q3" s="261"/>
      <c r="R3" s="262">
        <f>'[1]Los'!C37</f>
        <v>43407</v>
      </c>
      <c r="S3" s="263"/>
    </row>
    <row r="4" spans="1:19" ht="19.5" customHeight="1">
      <c r="A4" s="202" t="s">
        <v>3</v>
      </c>
      <c r="B4" s="207"/>
      <c r="C4" s="208" t="str">
        <f>'[1]Los'!C22</f>
        <v>TJ Sokol Vodňany</v>
      </c>
      <c r="D4" s="206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64" t="s">
        <v>1</v>
      </c>
      <c r="Q4" s="265"/>
      <c r="R4" s="266" t="str">
        <f>'[1]Los'!C42</f>
        <v>Vodňany</v>
      </c>
      <c r="S4" s="267"/>
    </row>
    <row r="5" spans="1:19" ht="19.5" customHeight="1" thickBot="1">
      <c r="A5" s="209" t="s">
        <v>4</v>
      </c>
      <c r="B5" s="210"/>
      <c r="C5" s="211" t="str">
        <f>'[1]Los'!B37</f>
        <v>Vladimír Marek</v>
      </c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3"/>
      <c r="P5" s="214"/>
      <c r="Q5" s="215"/>
      <c r="R5" s="323" t="s">
        <v>37</v>
      </c>
      <c r="S5" s="216" t="s">
        <v>26</v>
      </c>
    </row>
    <row r="6" spans="1:19" ht="24.75" customHeight="1">
      <c r="A6" s="217"/>
      <c r="B6" s="218" t="s">
        <v>188</v>
      </c>
      <c r="C6" s="218" t="s">
        <v>189</v>
      </c>
      <c r="D6" s="268" t="s">
        <v>5</v>
      </c>
      <c r="E6" s="269"/>
      <c r="F6" s="269"/>
      <c r="G6" s="269"/>
      <c r="H6" s="269"/>
      <c r="I6" s="269"/>
      <c r="J6" s="269"/>
      <c r="K6" s="269"/>
      <c r="L6" s="270"/>
      <c r="M6" s="271" t="s">
        <v>14</v>
      </c>
      <c r="N6" s="272"/>
      <c r="O6" s="271" t="s">
        <v>15</v>
      </c>
      <c r="P6" s="272"/>
      <c r="Q6" s="271" t="s">
        <v>16</v>
      </c>
      <c r="R6" s="272"/>
      <c r="S6" s="219" t="s">
        <v>6</v>
      </c>
    </row>
    <row r="7" spans="1:19" ht="9.75" customHeight="1" thickBot="1">
      <c r="A7" s="220"/>
      <c r="B7" s="221"/>
      <c r="C7" s="222"/>
      <c r="D7" s="223">
        <v>1</v>
      </c>
      <c r="E7" s="223"/>
      <c r="F7" s="223"/>
      <c r="G7" s="223">
        <v>2</v>
      </c>
      <c r="H7" s="223"/>
      <c r="I7" s="223"/>
      <c r="J7" s="223">
        <v>3</v>
      </c>
      <c r="K7" s="224"/>
      <c r="L7" s="225"/>
      <c r="M7" s="226"/>
      <c r="N7" s="227"/>
      <c r="O7" s="226"/>
      <c r="P7" s="227"/>
      <c r="Q7" s="226"/>
      <c r="R7" s="227"/>
      <c r="S7" s="228"/>
    </row>
    <row r="8" spans="1:19" ht="30" customHeight="1" thickTop="1">
      <c r="A8" s="229" t="s">
        <v>25</v>
      </c>
      <c r="B8" s="230" t="s">
        <v>236</v>
      </c>
      <c r="C8" s="230" t="s">
        <v>190</v>
      </c>
      <c r="D8" s="231">
        <v>11</v>
      </c>
      <c r="E8" s="232" t="s">
        <v>23</v>
      </c>
      <c r="F8" s="233">
        <v>21</v>
      </c>
      <c r="G8" s="231">
        <v>12</v>
      </c>
      <c r="H8" s="232" t="s">
        <v>23</v>
      </c>
      <c r="I8" s="233">
        <v>21</v>
      </c>
      <c r="J8" s="231"/>
      <c r="K8" s="232" t="s">
        <v>23</v>
      </c>
      <c r="L8" s="233"/>
      <c r="M8" s="234">
        <f aca="true" t="shared" si="0" ref="M8:M15">D8+G8+J8</f>
        <v>23</v>
      </c>
      <c r="N8" s="235">
        <f aca="true" t="shared" si="1" ref="N8:N15">F8+I8+L8</f>
        <v>42</v>
      </c>
      <c r="O8" s="236">
        <f aca="true" t="shared" si="2" ref="O8:O15">D36+G36+J36</f>
        <v>0</v>
      </c>
      <c r="P8" s="233">
        <f aca="true" t="shared" si="3" ref="P8:P15">F36+I36+L36</f>
        <v>2</v>
      </c>
      <c r="Q8" s="236">
        <f aca="true" t="shared" si="4" ref="Q8:Q15">IF(O8&gt;P8,1,0)</f>
        <v>0</v>
      </c>
      <c r="R8" s="233">
        <f aca="true" t="shared" si="5" ref="R8:R15">IF(P8&gt;O8,1,0)</f>
        <v>1</v>
      </c>
      <c r="S8" s="237" t="str">
        <f>C3</f>
        <v>TJ Sokol Křemže "B"</v>
      </c>
    </row>
    <row r="9" spans="1:19" ht="30" customHeight="1">
      <c r="A9" s="229" t="s">
        <v>22</v>
      </c>
      <c r="B9" s="230" t="s">
        <v>212</v>
      </c>
      <c r="C9" s="230" t="s">
        <v>192</v>
      </c>
      <c r="D9" s="231">
        <v>18</v>
      </c>
      <c r="E9" s="231" t="s">
        <v>23</v>
      </c>
      <c r="F9" s="233">
        <v>21</v>
      </c>
      <c r="G9" s="231">
        <v>19</v>
      </c>
      <c r="H9" s="231" t="s">
        <v>23</v>
      </c>
      <c r="I9" s="233">
        <v>21</v>
      </c>
      <c r="J9" s="231"/>
      <c r="K9" s="231" t="s">
        <v>23</v>
      </c>
      <c r="L9" s="233"/>
      <c r="M9" s="234">
        <f t="shared" si="0"/>
        <v>37</v>
      </c>
      <c r="N9" s="235">
        <f t="shared" si="1"/>
        <v>42</v>
      </c>
      <c r="O9" s="236">
        <f t="shared" si="2"/>
        <v>0</v>
      </c>
      <c r="P9" s="233">
        <f t="shared" si="3"/>
        <v>2</v>
      </c>
      <c r="Q9" s="236">
        <f t="shared" si="4"/>
        <v>0</v>
      </c>
      <c r="R9" s="233">
        <f t="shared" si="5"/>
        <v>1</v>
      </c>
      <c r="S9" s="237" t="str">
        <f>C4</f>
        <v>TJ Sokol Vodňany</v>
      </c>
    </row>
    <row r="10" spans="1:19" ht="30" customHeight="1">
      <c r="A10" s="229" t="s">
        <v>21</v>
      </c>
      <c r="B10" s="230" t="s">
        <v>237</v>
      </c>
      <c r="C10" s="230" t="s">
        <v>194</v>
      </c>
      <c r="D10" s="231">
        <v>21</v>
      </c>
      <c r="E10" s="231" t="s">
        <v>23</v>
      </c>
      <c r="F10" s="233">
        <v>18</v>
      </c>
      <c r="G10" s="231">
        <v>18</v>
      </c>
      <c r="H10" s="231" t="s">
        <v>23</v>
      </c>
      <c r="I10" s="233">
        <v>21</v>
      </c>
      <c r="J10" s="231">
        <v>21</v>
      </c>
      <c r="K10" s="231" t="s">
        <v>23</v>
      </c>
      <c r="L10" s="233">
        <v>14</v>
      </c>
      <c r="M10" s="234">
        <f t="shared" si="0"/>
        <v>60</v>
      </c>
      <c r="N10" s="235">
        <f t="shared" si="1"/>
        <v>53</v>
      </c>
      <c r="O10" s="236">
        <f t="shared" si="2"/>
        <v>2</v>
      </c>
      <c r="P10" s="233">
        <f t="shared" si="3"/>
        <v>1</v>
      </c>
      <c r="Q10" s="236">
        <f t="shared" si="4"/>
        <v>1</v>
      </c>
      <c r="R10" s="233">
        <f t="shared" si="5"/>
        <v>0</v>
      </c>
      <c r="S10" s="237" t="str">
        <f>C3</f>
        <v>TJ Sokol Křemže "B"</v>
      </c>
    </row>
    <row r="11" spans="1:19" ht="30" customHeight="1">
      <c r="A11" s="229" t="s">
        <v>20</v>
      </c>
      <c r="B11" s="230" t="s">
        <v>216</v>
      </c>
      <c r="C11" s="230" t="s">
        <v>196</v>
      </c>
      <c r="D11" s="231">
        <v>12</v>
      </c>
      <c r="E11" s="231" t="s">
        <v>23</v>
      </c>
      <c r="F11" s="233">
        <v>21</v>
      </c>
      <c r="G11" s="231">
        <v>20</v>
      </c>
      <c r="H11" s="231" t="s">
        <v>23</v>
      </c>
      <c r="I11" s="233">
        <v>22</v>
      </c>
      <c r="J11" s="231"/>
      <c r="K11" s="231" t="s">
        <v>23</v>
      </c>
      <c r="L11" s="233"/>
      <c r="M11" s="234">
        <f t="shared" si="0"/>
        <v>32</v>
      </c>
      <c r="N11" s="235">
        <f t="shared" si="1"/>
        <v>43</v>
      </c>
      <c r="O11" s="236">
        <f t="shared" si="2"/>
        <v>0</v>
      </c>
      <c r="P11" s="233">
        <f t="shared" si="3"/>
        <v>2</v>
      </c>
      <c r="Q11" s="236">
        <f t="shared" si="4"/>
        <v>0</v>
      </c>
      <c r="R11" s="233">
        <f t="shared" si="5"/>
        <v>1</v>
      </c>
      <c r="S11" s="237" t="str">
        <f>C4</f>
        <v>TJ Sokol Vodňany</v>
      </c>
    </row>
    <row r="12" spans="1:19" ht="30" customHeight="1">
      <c r="A12" s="229" t="s">
        <v>19</v>
      </c>
      <c r="B12" s="230" t="s">
        <v>238</v>
      </c>
      <c r="C12" s="230" t="s">
        <v>198</v>
      </c>
      <c r="D12" s="231">
        <v>21</v>
      </c>
      <c r="E12" s="231" t="s">
        <v>23</v>
      </c>
      <c r="F12" s="233">
        <v>15</v>
      </c>
      <c r="G12" s="231">
        <v>21</v>
      </c>
      <c r="H12" s="231" t="s">
        <v>23</v>
      </c>
      <c r="I12" s="233">
        <v>18</v>
      </c>
      <c r="J12" s="231"/>
      <c r="K12" s="231" t="s">
        <v>23</v>
      </c>
      <c r="L12" s="233"/>
      <c r="M12" s="234">
        <f t="shared" si="0"/>
        <v>42</v>
      </c>
      <c r="N12" s="235">
        <f t="shared" si="1"/>
        <v>33</v>
      </c>
      <c r="O12" s="236">
        <f t="shared" si="2"/>
        <v>2</v>
      </c>
      <c r="P12" s="233">
        <f t="shared" si="3"/>
        <v>0</v>
      </c>
      <c r="Q12" s="236">
        <f t="shared" si="4"/>
        <v>1</v>
      </c>
      <c r="R12" s="233">
        <f t="shared" si="5"/>
        <v>0</v>
      </c>
      <c r="S12" s="237" t="str">
        <f>C3</f>
        <v>TJ Sokol Křemže "B"</v>
      </c>
    </row>
    <row r="13" spans="1:19" ht="30" customHeight="1">
      <c r="A13" s="229" t="s">
        <v>18</v>
      </c>
      <c r="B13" s="230" t="s">
        <v>227</v>
      </c>
      <c r="C13" s="230" t="s">
        <v>200</v>
      </c>
      <c r="D13" s="231">
        <v>21</v>
      </c>
      <c r="E13" s="231" t="s">
        <v>23</v>
      </c>
      <c r="F13" s="233">
        <v>16</v>
      </c>
      <c r="G13" s="231">
        <v>20</v>
      </c>
      <c r="H13" s="231" t="s">
        <v>23</v>
      </c>
      <c r="I13" s="233">
        <v>22</v>
      </c>
      <c r="J13" s="231">
        <v>19</v>
      </c>
      <c r="K13" s="231" t="s">
        <v>23</v>
      </c>
      <c r="L13" s="233">
        <v>21</v>
      </c>
      <c r="M13" s="234">
        <f t="shared" si="0"/>
        <v>60</v>
      </c>
      <c r="N13" s="235">
        <f t="shared" si="1"/>
        <v>59</v>
      </c>
      <c r="O13" s="236">
        <f t="shared" si="2"/>
        <v>1</v>
      </c>
      <c r="P13" s="233">
        <f t="shared" si="3"/>
        <v>2</v>
      </c>
      <c r="Q13" s="236">
        <f t="shared" si="4"/>
        <v>0</v>
      </c>
      <c r="R13" s="233">
        <f t="shared" si="5"/>
        <v>1</v>
      </c>
      <c r="S13" s="237" t="str">
        <f>C4</f>
        <v>TJ Sokol Vodňany</v>
      </c>
    </row>
    <row r="14" spans="1:19" ht="30" customHeight="1">
      <c r="A14" s="229" t="s">
        <v>24</v>
      </c>
      <c r="B14" s="230" t="s">
        <v>239</v>
      </c>
      <c r="C14" s="230" t="s">
        <v>202</v>
      </c>
      <c r="D14" s="231">
        <v>21</v>
      </c>
      <c r="E14" s="231" t="s">
        <v>23</v>
      </c>
      <c r="F14" s="233">
        <v>9</v>
      </c>
      <c r="G14" s="231">
        <v>21</v>
      </c>
      <c r="H14" s="231" t="s">
        <v>23</v>
      </c>
      <c r="I14" s="233">
        <v>8</v>
      </c>
      <c r="J14" s="231"/>
      <c r="K14" s="231" t="s">
        <v>23</v>
      </c>
      <c r="L14" s="233"/>
      <c r="M14" s="234">
        <f t="shared" si="0"/>
        <v>42</v>
      </c>
      <c r="N14" s="235">
        <f t="shared" si="1"/>
        <v>17</v>
      </c>
      <c r="O14" s="236">
        <f t="shared" si="2"/>
        <v>2</v>
      </c>
      <c r="P14" s="233">
        <f t="shared" si="3"/>
        <v>0</v>
      </c>
      <c r="Q14" s="236">
        <f t="shared" si="4"/>
        <v>1</v>
      </c>
      <c r="R14" s="233">
        <f t="shared" si="5"/>
        <v>0</v>
      </c>
      <c r="S14" s="237" t="str">
        <f>C3</f>
        <v>TJ Sokol Křemže "B"</v>
      </c>
    </row>
    <row r="15" spans="1:19" ht="30" customHeight="1" thickBot="1">
      <c r="A15" s="229" t="s">
        <v>17</v>
      </c>
      <c r="B15" s="230" t="s">
        <v>224</v>
      </c>
      <c r="C15" s="230" t="s">
        <v>204</v>
      </c>
      <c r="D15" s="231">
        <v>16</v>
      </c>
      <c r="E15" s="231" t="s">
        <v>23</v>
      </c>
      <c r="F15" s="233">
        <v>21</v>
      </c>
      <c r="G15" s="231">
        <v>7</v>
      </c>
      <c r="H15" s="231" t="s">
        <v>23</v>
      </c>
      <c r="I15" s="233">
        <v>21</v>
      </c>
      <c r="J15" s="231"/>
      <c r="K15" s="231" t="s">
        <v>23</v>
      </c>
      <c r="L15" s="233"/>
      <c r="M15" s="234">
        <f t="shared" si="0"/>
        <v>23</v>
      </c>
      <c r="N15" s="235">
        <f t="shared" si="1"/>
        <v>42</v>
      </c>
      <c r="O15" s="236">
        <f t="shared" si="2"/>
        <v>0</v>
      </c>
      <c r="P15" s="233">
        <f t="shared" si="3"/>
        <v>2</v>
      </c>
      <c r="Q15" s="236">
        <f t="shared" si="4"/>
        <v>0</v>
      </c>
      <c r="R15" s="233">
        <f t="shared" si="5"/>
        <v>1</v>
      </c>
      <c r="S15" s="237" t="str">
        <f>C4</f>
        <v>TJ Sokol Vodňany</v>
      </c>
    </row>
    <row r="16" spans="1:19" ht="34.5" customHeight="1" thickBot="1">
      <c r="A16" s="238" t="s">
        <v>7</v>
      </c>
      <c r="B16" s="239" t="str">
        <f>IF(Q16+R16=0,C45,IF(Q16=R16,C44,IF(Q16&gt;R16,C3,C4)))</f>
        <v>TJ Sokol Vodňany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2"/>
      <c r="M16" s="243">
        <f aca="true" t="shared" si="6" ref="M16:R16">SUM(M8:M15)</f>
        <v>319</v>
      </c>
      <c r="N16" s="244">
        <f t="shared" si="6"/>
        <v>331</v>
      </c>
      <c r="O16" s="243">
        <f t="shared" si="6"/>
        <v>7</v>
      </c>
      <c r="P16" s="245">
        <f t="shared" si="6"/>
        <v>11</v>
      </c>
      <c r="Q16" s="243">
        <f t="shared" si="6"/>
        <v>3</v>
      </c>
      <c r="R16" s="244">
        <f t="shared" si="6"/>
        <v>5</v>
      </c>
      <c r="S16" s="246"/>
    </row>
    <row r="17" spans="4:19" ht="15"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 t="s">
        <v>8</v>
      </c>
    </row>
    <row r="18" ht="12.75">
      <c r="A18" s="249" t="s">
        <v>9</v>
      </c>
    </row>
    <row r="20" spans="1:2" ht="19.5" customHeight="1">
      <c r="A20" s="250" t="s">
        <v>10</v>
      </c>
      <c r="B20" s="1" t="s">
        <v>206</v>
      </c>
    </row>
    <row r="21" spans="1:2" ht="19.5" customHeight="1">
      <c r="A21" s="251"/>
      <c r="B21" s="1" t="s">
        <v>206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2">
        <f>IF(D8&gt;F8,1,0)</f>
        <v>0</v>
      </c>
      <c r="E36" s="252"/>
      <c r="F36" s="252">
        <f>IF(F8&gt;D8,1,0)</f>
        <v>1</v>
      </c>
      <c r="G36" s="252">
        <f>IF(G8&gt;I8,1,0)</f>
        <v>0</v>
      </c>
      <c r="H36" s="252"/>
      <c r="I36" s="252">
        <f>IF(I8&gt;G8,1,0)</f>
        <v>1</v>
      </c>
      <c r="J36" s="252">
        <f>IF(J8&gt;L8,1,0)</f>
        <v>0</v>
      </c>
      <c r="K36" s="252"/>
      <c r="L36" s="252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2">
        <f aca="true" t="shared" si="7" ref="D37:D43">IF(D9&gt;F9,1,0)</f>
        <v>0</v>
      </c>
      <c r="E37" s="252"/>
      <c r="F37" s="252">
        <f aca="true" t="shared" si="8" ref="F37:F43">IF(F9&gt;D9,1,0)</f>
        <v>1</v>
      </c>
      <c r="G37" s="252">
        <f aca="true" t="shared" si="9" ref="G37:G43">IF(G9&gt;I9,1,0)</f>
        <v>0</v>
      </c>
      <c r="H37" s="252"/>
      <c r="I37" s="252">
        <f aca="true" t="shared" si="10" ref="I37:I43">IF(I9&gt;G9,1,0)</f>
        <v>1</v>
      </c>
      <c r="J37" s="252">
        <f aca="true" t="shared" si="11" ref="J37:J43">IF(J9&gt;L9,1,0)</f>
        <v>0</v>
      </c>
      <c r="K37" s="252"/>
      <c r="L37" s="252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2">
        <f t="shared" si="7"/>
        <v>1</v>
      </c>
      <c r="E38" s="252"/>
      <c r="F38" s="252">
        <f t="shared" si="8"/>
        <v>0</v>
      </c>
      <c r="G38" s="252">
        <f t="shared" si="9"/>
        <v>0</v>
      </c>
      <c r="H38" s="252"/>
      <c r="I38" s="252">
        <f t="shared" si="10"/>
        <v>1</v>
      </c>
      <c r="J38" s="252">
        <f t="shared" si="11"/>
        <v>1</v>
      </c>
      <c r="K38" s="252"/>
      <c r="L38" s="252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2">
        <f t="shared" si="7"/>
        <v>0</v>
      </c>
      <c r="E39" s="252"/>
      <c r="F39" s="252">
        <f t="shared" si="8"/>
        <v>1</v>
      </c>
      <c r="G39" s="252">
        <f t="shared" si="9"/>
        <v>0</v>
      </c>
      <c r="H39" s="252"/>
      <c r="I39" s="252">
        <f t="shared" si="10"/>
        <v>1</v>
      </c>
      <c r="J39" s="252">
        <f t="shared" si="11"/>
        <v>0</v>
      </c>
      <c r="K39" s="252"/>
      <c r="L39" s="252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2">
        <f t="shared" si="7"/>
        <v>1</v>
      </c>
      <c r="E40" s="252"/>
      <c r="F40" s="252">
        <f t="shared" si="8"/>
        <v>0</v>
      </c>
      <c r="G40" s="252">
        <f t="shared" si="9"/>
        <v>1</v>
      </c>
      <c r="H40" s="252"/>
      <c r="I40" s="252">
        <f t="shared" si="10"/>
        <v>0</v>
      </c>
      <c r="J40" s="252">
        <f t="shared" si="11"/>
        <v>0</v>
      </c>
      <c r="K40" s="252"/>
      <c r="L40" s="252">
        <f t="shared" si="12"/>
        <v>0</v>
      </c>
    </row>
    <row r="41" spans="3:12" ht="12.75" hidden="1">
      <c r="C41" s="1" t="s">
        <v>18</v>
      </c>
      <c r="D41" s="252">
        <f t="shared" si="7"/>
        <v>1</v>
      </c>
      <c r="E41" s="252"/>
      <c r="F41" s="252">
        <f t="shared" si="8"/>
        <v>0</v>
      </c>
      <c r="G41" s="252">
        <f t="shared" si="9"/>
        <v>0</v>
      </c>
      <c r="H41" s="252"/>
      <c r="I41" s="252">
        <f t="shared" si="10"/>
        <v>1</v>
      </c>
      <c r="J41" s="252">
        <f t="shared" si="11"/>
        <v>0</v>
      </c>
      <c r="K41" s="252"/>
      <c r="L41" s="252">
        <f t="shared" si="12"/>
        <v>1</v>
      </c>
    </row>
    <row r="42" spans="3:12" ht="12.75" hidden="1">
      <c r="C42" s="1" t="s">
        <v>24</v>
      </c>
      <c r="D42" s="252">
        <f t="shared" si="7"/>
        <v>1</v>
      </c>
      <c r="E42" s="252"/>
      <c r="F42" s="252">
        <f t="shared" si="8"/>
        <v>0</v>
      </c>
      <c r="G42" s="252">
        <f t="shared" si="9"/>
        <v>1</v>
      </c>
      <c r="H42" s="252"/>
      <c r="I42" s="252">
        <f t="shared" si="10"/>
        <v>0</v>
      </c>
      <c r="J42" s="252">
        <f t="shared" si="11"/>
        <v>0</v>
      </c>
      <c r="K42" s="252"/>
      <c r="L42" s="252">
        <f t="shared" si="12"/>
        <v>0</v>
      </c>
    </row>
    <row r="43" spans="3:12" ht="12.75" hidden="1">
      <c r="C43" s="1" t="s">
        <v>17</v>
      </c>
      <c r="D43" s="252">
        <f t="shared" si="7"/>
        <v>0</v>
      </c>
      <c r="E43" s="252"/>
      <c r="F43" s="252">
        <f t="shared" si="8"/>
        <v>1</v>
      </c>
      <c r="G43" s="252">
        <f t="shared" si="9"/>
        <v>0</v>
      </c>
      <c r="H43" s="252"/>
      <c r="I43" s="252">
        <f t="shared" si="10"/>
        <v>1</v>
      </c>
      <c r="J43" s="252">
        <f t="shared" si="11"/>
        <v>0</v>
      </c>
      <c r="K43" s="252"/>
      <c r="L43" s="252">
        <f t="shared" si="12"/>
        <v>0</v>
      </c>
    </row>
    <row r="44" ht="12.75" hidden="1">
      <c r="C44" s="1" t="s">
        <v>207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30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91</v>
      </c>
      <c r="T4" s="290"/>
    </row>
    <row r="5" spans="2:20" ht="19.5" customHeight="1">
      <c r="B5" s="6" t="s">
        <v>3</v>
      </c>
      <c r="C5" s="47"/>
      <c r="D5" s="293" t="s">
        <v>72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115" t="s">
        <v>119</v>
      </c>
      <c r="T5" s="116"/>
    </row>
    <row r="6" spans="2:20" ht="19.5" customHeight="1" thickBot="1">
      <c r="B6" s="8" t="s">
        <v>4</v>
      </c>
      <c r="C6" s="9"/>
      <c r="D6" s="298" t="s">
        <v>117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122</v>
      </c>
      <c r="D9" s="43" t="s">
        <v>123</v>
      </c>
      <c r="E9" s="39">
        <v>17</v>
      </c>
      <c r="F9" s="20" t="s">
        <v>23</v>
      </c>
      <c r="G9" s="40">
        <v>21</v>
      </c>
      <c r="H9" s="39">
        <v>21</v>
      </c>
      <c r="I9" s="20" t="s">
        <v>23</v>
      </c>
      <c r="J9" s="40">
        <v>15</v>
      </c>
      <c r="K9" s="39">
        <v>21</v>
      </c>
      <c r="L9" s="20" t="s">
        <v>23</v>
      </c>
      <c r="M9" s="40">
        <v>15</v>
      </c>
      <c r="N9" s="22">
        <f aca="true" t="shared" si="0" ref="N9:N17">E9+H9+K9</f>
        <v>59</v>
      </c>
      <c r="O9" s="23">
        <f aca="true" t="shared" si="1" ref="O9:O17">G9+J9+M9</f>
        <v>51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124</v>
      </c>
      <c r="D10" s="43" t="s">
        <v>125</v>
      </c>
      <c r="E10" s="39">
        <v>18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9</v>
      </c>
      <c r="K10" s="39">
        <v>21</v>
      </c>
      <c r="L10" s="19" t="s">
        <v>23</v>
      </c>
      <c r="M10" s="40">
        <v>11</v>
      </c>
      <c r="N10" s="22">
        <f t="shared" si="0"/>
        <v>60</v>
      </c>
      <c r="O10" s="23">
        <f t="shared" si="1"/>
        <v>41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126</v>
      </c>
      <c r="D11" s="43" t="s">
        <v>127</v>
      </c>
      <c r="E11" s="39">
        <v>21</v>
      </c>
      <c r="F11" s="19" t="s">
        <v>23</v>
      </c>
      <c r="G11" s="40">
        <v>18</v>
      </c>
      <c r="H11" s="39">
        <v>21</v>
      </c>
      <c r="I11" s="19" t="s">
        <v>23</v>
      </c>
      <c r="J11" s="40">
        <v>18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36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128</v>
      </c>
      <c r="D12" s="43" t="s">
        <v>129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120</v>
      </c>
      <c r="D13" s="43" t="s">
        <v>130</v>
      </c>
      <c r="E13" s="39">
        <v>9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21</v>
      </c>
      <c r="L13" s="19" t="s">
        <v>23</v>
      </c>
      <c r="M13" s="40">
        <v>11</v>
      </c>
      <c r="N13" s="22">
        <f t="shared" si="0"/>
        <v>51</v>
      </c>
      <c r="O13" s="23">
        <f t="shared" si="1"/>
        <v>47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121</v>
      </c>
      <c r="D14" s="43" t="s">
        <v>131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19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132</v>
      </c>
      <c r="D15" s="43" t="s">
        <v>133</v>
      </c>
      <c r="E15" s="39">
        <v>21</v>
      </c>
      <c r="F15" s="19" t="s">
        <v>23</v>
      </c>
      <c r="G15" s="40">
        <v>16</v>
      </c>
      <c r="H15" s="39">
        <v>21</v>
      </c>
      <c r="I15" s="19" t="s">
        <v>23</v>
      </c>
      <c r="J15" s="40">
        <v>8</v>
      </c>
      <c r="K15" s="39"/>
      <c r="L15" s="19" t="s">
        <v>23</v>
      </c>
      <c r="M15" s="40"/>
      <c r="N15" s="22">
        <f>E15+H15+K15</f>
        <v>42</v>
      </c>
      <c r="O15" s="23">
        <f>G15+J15+M15</f>
        <v>24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68</v>
      </c>
      <c r="D16" s="43" t="s">
        <v>134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SK Jupiter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380</v>
      </c>
      <c r="O18" s="27">
        <f t="shared" si="5"/>
        <v>286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148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91</v>
      </c>
      <c r="T4" s="290"/>
    </row>
    <row r="5" spans="2:20" ht="19.5" customHeight="1">
      <c r="B5" s="6" t="s">
        <v>3</v>
      </c>
      <c r="C5" s="47"/>
      <c r="D5" s="293" t="s">
        <v>50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149</v>
      </c>
      <c r="T5" s="307"/>
    </row>
    <row r="6" spans="2:20" ht="19.5" customHeight="1" thickBot="1">
      <c r="B6" s="8" t="s">
        <v>4</v>
      </c>
      <c r="C6" s="9"/>
      <c r="D6" s="298" t="s">
        <v>150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ZÚ Badminton Klatovy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151</v>
      </c>
      <c r="D9" s="44" t="s">
        <v>152</v>
      </c>
      <c r="E9" s="39">
        <v>21</v>
      </c>
      <c r="F9" s="20" t="s">
        <v>23</v>
      </c>
      <c r="G9" s="40">
        <v>4</v>
      </c>
      <c r="H9" s="39">
        <v>21</v>
      </c>
      <c r="I9" s="20" t="s">
        <v>23</v>
      </c>
      <c r="J9" s="40">
        <v>10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153</v>
      </c>
      <c r="D10" s="43" t="s">
        <v>154</v>
      </c>
      <c r="E10" s="39">
        <v>20</v>
      </c>
      <c r="F10" s="19" t="s">
        <v>23</v>
      </c>
      <c r="G10" s="40">
        <v>22</v>
      </c>
      <c r="H10" s="39">
        <v>21</v>
      </c>
      <c r="I10" s="19" t="s">
        <v>23</v>
      </c>
      <c r="J10" s="40">
        <v>15</v>
      </c>
      <c r="K10" s="39">
        <v>22</v>
      </c>
      <c r="L10" s="19" t="s">
        <v>23</v>
      </c>
      <c r="M10" s="40">
        <v>20</v>
      </c>
      <c r="N10" s="22">
        <f t="shared" si="0"/>
        <v>63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155</v>
      </c>
      <c r="D11" s="43" t="s">
        <v>156</v>
      </c>
      <c r="E11" s="39">
        <v>21</v>
      </c>
      <c r="F11" s="19" t="s">
        <v>23</v>
      </c>
      <c r="G11" s="40">
        <v>3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13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157</v>
      </c>
      <c r="D12" s="43" t="s">
        <v>158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19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34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159</v>
      </c>
      <c r="D13" s="43" t="s">
        <v>160</v>
      </c>
      <c r="E13" s="39">
        <v>27</v>
      </c>
      <c r="F13" s="19" t="s">
        <v>23</v>
      </c>
      <c r="G13" s="40">
        <v>29</v>
      </c>
      <c r="H13" s="39">
        <v>21</v>
      </c>
      <c r="I13" s="19" t="s">
        <v>23</v>
      </c>
      <c r="J13" s="40">
        <v>10</v>
      </c>
      <c r="K13" s="39">
        <v>21</v>
      </c>
      <c r="L13" s="19" t="s">
        <v>23</v>
      </c>
      <c r="M13" s="40">
        <v>15</v>
      </c>
      <c r="N13" s="22">
        <f t="shared" si="0"/>
        <v>69</v>
      </c>
      <c r="O13" s="23">
        <f t="shared" si="1"/>
        <v>54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161</v>
      </c>
      <c r="D14" s="43" t="s">
        <v>49</v>
      </c>
      <c r="E14" s="39">
        <v>21</v>
      </c>
      <c r="F14" s="19" t="s">
        <v>23</v>
      </c>
      <c r="G14" s="40">
        <v>17</v>
      </c>
      <c r="H14" s="39">
        <v>19</v>
      </c>
      <c r="I14" s="19" t="s">
        <v>23</v>
      </c>
      <c r="J14" s="40">
        <v>21</v>
      </c>
      <c r="K14" s="39">
        <v>24</v>
      </c>
      <c r="L14" s="19" t="s">
        <v>23</v>
      </c>
      <c r="M14" s="40">
        <v>22</v>
      </c>
      <c r="N14" s="22">
        <f t="shared" si="0"/>
        <v>64</v>
      </c>
      <c r="O14" s="23">
        <f t="shared" si="1"/>
        <v>60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162</v>
      </c>
      <c r="D15" s="43" t="s">
        <v>48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163</v>
      </c>
      <c r="D16" s="43" t="s">
        <v>61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TJ Keramika Chlumčany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406</v>
      </c>
      <c r="O18" s="27">
        <f t="shared" si="5"/>
        <v>273</v>
      </c>
      <c r="P18" s="26">
        <f t="shared" si="5"/>
        <v>16</v>
      </c>
      <c r="Q18" s="28">
        <f t="shared" si="5"/>
        <v>3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8" customWidth="1"/>
    <col min="2" max="2" width="10.75390625" style="128" customWidth="1"/>
    <col min="3" max="4" width="32.75390625" style="128" customWidth="1"/>
    <col min="5" max="5" width="3.75390625" style="128" customWidth="1"/>
    <col min="6" max="6" width="0.875" style="128" customWidth="1"/>
    <col min="7" max="8" width="3.75390625" style="128" customWidth="1"/>
    <col min="9" max="9" width="0.875" style="128" customWidth="1"/>
    <col min="10" max="11" width="3.75390625" style="128" customWidth="1"/>
    <col min="12" max="12" width="0.875" style="128" customWidth="1"/>
    <col min="13" max="13" width="3.75390625" style="128" customWidth="1"/>
    <col min="14" max="19" width="5.75390625" style="128" customWidth="1"/>
    <col min="20" max="20" width="15.00390625" style="128" customWidth="1"/>
    <col min="21" max="21" width="2.25390625" style="128" customWidth="1"/>
    <col min="22" max="16384" width="9.125" style="128" customWidth="1"/>
  </cols>
  <sheetData>
    <row r="1" ht="8.25" customHeight="1"/>
    <row r="2" spans="2:20" ht="27" thickBot="1">
      <c r="B2" s="308" t="s">
        <v>66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2:20" ht="19.5" customHeight="1" thickBot="1">
      <c r="B3" s="129" t="s">
        <v>0</v>
      </c>
      <c r="C3" s="130"/>
      <c r="D3" s="309" t="s">
        <v>75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 t="s">
        <v>47</v>
      </c>
      <c r="R3" s="310"/>
      <c r="S3" s="311" t="s">
        <v>76</v>
      </c>
      <c r="T3" s="311"/>
    </row>
    <row r="4" spans="2:20" ht="19.5" customHeight="1" thickTop="1">
      <c r="B4" s="131" t="s">
        <v>2</v>
      </c>
      <c r="C4" s="132"/>
      <c r="D4" s="312" t="s">
        <v>63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 t="s">
        <v>13</v>
      </c>
      <c r="R4" s="313"/>
      <c r="S4" s="314" t="s">
        <v>91</v>
      </c>
      <c r="T4" s="314"/>
    </row>
    <row r="5" spans="2:20" ht="19.5" customHeight="1">
      <c r="B5" s="131" t="s">
        <v>3</v>
      </c>
      <c r="C5" s="133"/>
      <c r="D5" s="321" t="s">
        <v>92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 t="s">
        <v>1</v>
      </c>
      <c r="R5" s="322"/>
      <c r="S5" s="315" t="s">
        <v>64</v>
      </c>
      <c r="T5" s="315"/>
    </row>
    <row r="6" spans="2:20" ht="19.5" customHeight="1" thickBot="1">
      <c r="B6" s="134" t="s">
        <v>4</v>
      </c>
      <c r="C6" s="135"/>
      <c r="D6" s="316" t="s">
        <v>103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136"/>
      <c r="R6" s="137"/>
      <c r="S6" s="138" t="s">
        <v>27</v>
      </c>
      <c r="T6" s="139" t="s">
        <v>26</v>
      </c>
    </row>
    <row r="7" spans="2:20" ht="24.75" customHeight="1">
      <c r="B7" s="140"/>
      <c r="C7" s="141" t="str">
        <f>D4</f>
        <v>TJ SPARTAK CHRÁST</v>
      </c>
      <c r="D7" s="141" t="str">
        <f>D5</f>
        <v>TJ SOKOL DOUBRAVKA B</v>
      </c>
      <c r="E7" s="317" t="s">
        <v>5</v>
      </c>
      <c r="F7" s="317"/>
      <c r="G7" s="317"/>
      <c r="H7" s="317"/>
      <c r="I7" s="317"/>
      <c r="J7" s="317"/>
      <c r="K7" s="317"/>
      <c r="L7" s="317"/>
      <c r="M7" s="317"/>
      <c r="N7" s="318" t="s">
        <v>14</v>
      </c>
      <c r="O7" s="318"/>
      <c r="P7" s="318" t="s">
        <v>15</v>
      </c>
      <c r="Q7" s="318"/>
      <c r="R7" s="318" t="s">
        <v>16</v>
      </c>
      <c r="S7" s="318"/>
      <c r="T7" s="142" t="s">
        <v>6</v>
      </c>
    </row>
    <row r="8" spans="2:20" ht="9.75" customHeight="1" thickBot="1">
      <c r="B8" s="143"/>
      <c r="C8" s="144"/>
      <c r="D8" s="145"/>
      <c r="E8" s="319">
        <v>1</v>
      </c>
      <c r="F8" s="319"/>
      <c r="G8" s="319"/>
      <c r="H8" s="319">
        <v>2</v>
      </c>
      <c r="I8" s="319"/>
      <c r="J8" s="319"/>
      <c r="K8" s="319">
        <v>3</v>
      </c>
      <c r="L8" s="319"/>
      <c r="M8" s="31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25</v>
      </c>
      <c r="C9" s="150" t="s">
        <v>94</v>
      </c>
      <c r="D9" s="151" t="s">
        <v>82</v>
      </c>
      <c r="E9" s="152">
        <v>21</v>
      </c>
      <c r="F9" s="153" t="s">
        <v>23</v>
      </c>
      <c r="G9" s="154">
        <v>19</v>
      </c>
      <c r="H9" s="152">
        <v>19</v>
      </c>
      <c r="I9" s="153" t="s">
        <v>23</v>
      </c>
      <c r="J9" s="154">
        <v>21</v>
      </c>
      <c r="K9" s="152">
        <v>14</v>
      </c>
      <c r="L9" s="153" t="s">
        <v>23</v>
      </c>
      <c r="M9" s="154">
        <v>21</v>
      </c>
      <c r="N9" s="155">
        <f aca="true" t="shared" si="0" ref="N9:N17">E9+H9+K9</f>
        <v>54</v>
      </c>
      <c r="O9" s="156">
        <f aca="true" t="shared" si="1" ref="O9:O17">G9+J9+M9</f>
        <v>61</v>
      </c>
      <c r="P9" s="157">
        <f aca="true" t="shared" si="2" ref="P9:P17">IF(E9&gt;G9,1,0)+IF(H9&gt;J9,1,0)+IF(K9&gt;M9,1,0)</f>
        <v>1</v>
      </c>
      <c r="Q9" s="158">
        <f aca="true" t="shared" si="3" ref="Q9:Q17">IF(E9&lt;G9,1,0)+IF(H9&lt;J9,1,0)+IF(K9&lt;M9,1,0)</f>
        <v>2</v>
      </c>
      <c r="R9" s="159">
        <f>IF(P9=2,1,0)</f>
        <v>0</v>
      </c>
      <c r="S9" s="160">
        <f>IF(Q9=2,1,0)</f>
        <v>1</v>
      </c>
      <c r="T9" s="161"/>
    </row>
    <row r="10" spans="2:20" ht="30" customHeight="1">
      <c r="B10" s="149" t="s">
        <v>22</v>
      </c>
      <c r="C10" s="150" t="s">
        <v>95</v>
      </c>
      <c r="D10" s="150" t="s">
        <v>96</v>
      </c>
      <c r="E10" s="152">
        <v>21</v>
      </c>
      <c r="F10" s="158" t="s">
        <v>23</v>
      </c>
      <c r="G10" s="154">
        <v>12</v>
      </c>
      <c r="H10" s="152">
        <v>21</v>
      </c>
      <c r="I10" s="158" t="s">
        <v>23</v>
      </c>
      <c r="J10" s="154">
        <v>14</v>
      </c>
      <c r="K10" s="152"/>
      <c r="L10" s="158" t="s">
        <v>23</v>
      </c>
      <c r="M10" s="154"/>
      <c r="N10" s="155">
        <f t="shared" si="0"/>
        <v>42</v>
      </c>
      <c r="O10" s="156">
        <f t="shared" si="1"/>
        <v>26</v>
      </c>
      <c r="P10" s="157">
        <f t="shared" si="2"/>
        <v>2</v>
      </c>
      <c r="Q10" s="158">
        <f t="shared" si="3"/>
        <v>0</v>
      </c>
      <c r="R10" s="162">
        <f aca="true" t="shared" si="4" ref="R10:S17">IF(P10=2,1,0)</f>
        <v>1</v>
      </c>
      <c r="S10" s="160">
        <f t="shared" si="4"/>
        <v>0</v>
      </c>
      <c r="T10" s="161"/>
    </row>
    <row r="11" spans="2:20" ht="30" customHeight="1">
      <c r="B11" s="149" t="s">
        <v>21</v>
      </c>
      <c r="C11" s="150" t="s">
        <v>97</v>
      </c>
      <c r="D11" s="150" t="s">
        <v>29</v>
      </c>
      <c r="E11" s="152">
        <v>21</v>
      </c>
      <c r="F11" s="158" t="s">
        <v>23</v>
      </c>
      <c r="G11" s="154">
        <v>0</v>
      </c>
      <c r="H11" s="152">
        <v>21</v>
      </c>
      <c r="I11" s="158" t="s">
        <v>23</v>
      </c>
      <c r="J11" s="154">
        <v>0</v>
      </c>
      <c r="K11" s="152"/>
      <c r="L11" s="158" t="s">
        <v>23</v>
      </c>
      <c r="M11" s="154"/>
      <c r="N11" s="155">
        <f t="shared" si="0"/>
        <v>42</v>
      </c>
      <c r="O11" s="156">
        <f t="shared" si="1"/>
        <v>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20</v>
      </c>
      <c r="C12" s="150" t="s">
        <v>98</v>
      </c>
      <c r="D12" s="150" t="s">
        <v>99</v>
      </c>
      <c r="E12" s="152">
        <v>21</v>
      </c>
      <c r="F12" s="158" t="s">
        <v>23</v>
      </c>
      <c r="G12" s="154">
        <v>17</v>
      </c>
      <c r="H12" s="152">
        <v>21</v>
      </c>
      <c r="I12" s="158" t="s">
        <v>23</v>
      </c>
      <c r="J12" s="154">
        <v>16</v>
      </c>
      <c r="K12" s="152"/>
      <c r="L12" s="158" t="s">
        <v>23</v>
      </c>
      <c r="M12" s="154"/>
      <c r="N12" s="155">
        <f t="shared" si="0"/>
        <v>42</v>
      </c>
      <c r="O12" s="156">
        <f t="shared" si="1"/>
        <v>33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19</v>
      </c>
      <c r="C13" s="150" t="s">
        <v>100</v>
      </c>
      <c r="D13" s="150" t="s">
        <v>28</v>
      </c>
      <c r="E13" s="152">
        <v>21</v>
      </c>
      <c r="F13" s="158" t="s">
        <v>23</v>
      </c>
      <c r="G13" s="154">
        <v>17</v>
      </c>
      <c r="H13" s="152">
        <v>20</v>
      </c>
      <c r="I13" s="158" t="s">
        <v>23</v>
      </c>
      <c r="J13" s="154">
        <v>22</v>
      </c>
      <c r="K13" s="152">
        <v>21</v>
      </c>
      <c r="L13" s="158" t="s">
        <v>23</v>
      </c>
      <c r="M13" s="154">
        <v>14</v>
      </c>
      <c r="N13" s="155">
        <f t="shared" si="0"/>
        <v>62</v>
      </c>
      <c r="O13" s="156">
        <f t="shared" si="1"/>
        <v>53</v>
      </c>
      <c r="P13" s="157">
        <f t="shared" si="2"/>
        <v>2</v>
      </c>
      <c r="Q13" s="158">
        <f t="shared" si="3"/>
        <v>1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18</v>
      </c>
      <c r="C14" s="150" t="s">
        <v>93</v>
      </c>
      <c r="D14" s="150" t="s">
        <v>79</v>
      </c>
      <c r="E14" s="152">
        <v>16</v>
      </c>
      <c r="F14" s="158" t="s">
        <v>23</v>
      </c>
      <c r="G14" s="154">
        <v>21</v>
      </c>
      <c r="H14" s="152">
        <v>11</v>
      </c>
      <c r="I14" s="158" t="s">
        <v>23</v>
      </c>
      <c r="J14" s="154">
        <v>21</v>
      </c>
      <c r="K14" s="152"/>
      <c r="L14" s="158" t="s">
        <v>23</v>
      </c>
      <c r="M14" s="154"/>
      <c r="N14" s="155">
        <f t="shared" si="0"/>
        <v>27</v>
      </c>
      <c r="O14" s="156">
        <f t="shared" si="1"/>
        <v>42</v>
      </c>
      <c r="P14" s="157">
        <f t="shared" si="2"/>
        <v>0</v>
      </c>
      <c r="Q14" s="158">
        <f t="shared" si="3"/>
        <v>2</v>
      </c>
      <c r="R14" s="162">
        <f t="shared" si="4"/>
        <v>0</v>
      </c>
      <c r="S14" s="160">
        <f t="shared" si="4"/>
        <v>1</v>
      </c>
      <c r="T14" s="161"/>
    </row>
    <row r="15" spans="2:20" ht="30" customHeight="1">
      <c r="B15" s="149" t="s">
        <v>24</v>
      </c>
      <c r="C15" s="150" t="s">
        <v>101</v>
      </c>
      <c r="D15" s="150" t="s">
        <v>88</v>
      </c>
      <c r="E15" s="152">
        <v>16</v>
      </c>
      <c r="F15" s="158" t="s">
        <v>23</v>
      </c>
      <c r="G15" s="154">
        <v>21</v>
      </c>
      <c r="H15" s="152">
        <v>21</v>
      </c>
      <c r="I15" s="158" t="s">
        <v>23</v>
      </c>
      <c r="J15" s="154">
        <v>17</v>
      </c>
      <c r="K15" s="152">
        <v>21</v>
      </c>
      <c r="L15" s="158" t="s">
        <v>23</v>
      </c>
      <c r="M15" s="154">
        <v>13</v>
      </c>
      <c r="N15" s="155">
        <f>E15+H15+K15</f>
        <v>58</v>
      </c>
      <c r="O15" s="156">
        <f>G15+J15+M15</f>
        <v>51</v>
      </c>
      <c r="P15" s="157">
        <f>IF(E15&gt;G15,1,0)+IF(H15&gt;J15,1,0)+IF(K15&gt;M15,1,0)</f>
        <v>2</v>
      </c>
      <c r="Q15" s="158">
        <f>IF(E15&lt;G15,1,0)+IF(H15&lt;J15,1,0)+IF(K15&lt;M15,1,0)</f>
        <v>1</v>
      </c>
      <c r="R15" s="162">
        <f>IF(P15=2,1,0)</f>
        <v>1</v>
      </c>
      <c r="S15" s="160">
        <f>IF(Q15=2,1,0)</f>
        <v>0</v>
      </c>
      <c r="T15" s="161"/>
    </row>
    <row r="16" spans="2:20" ht="30" customHeight="1">
      <c r="B16" s="149" t="s">
        <v>17</v>
      </c>
      <c r="C16" s="150" t="s">
        <v>102</v>
      </c>
      <c r="D16" s="150" t="s">
        <v>62</v>
      </c>
      <c r="E16" s="152">
        <v>19</v>
      </c>
      <c r="F16" s="158" t="s">
        <v>23</v>
      </c>
      <c r="G16" s="154">
        <v>21</v>
      </c>
      <c r="H16" s="152">
        <v>22</v>
      </c>
      <c r="I16" s="158" t="s">
        <v>23</v>
      </c>
      <c r="J16" s="154">
        <v>24</v>
      </c>
      <c r="K16" s="152"/>
      <c r="L16" s="158" t="s">
        <v>23</v>
      </c>
      <c r="M16" s="154"/>
      <c r="N16" s="155">
        <f>E16+H16+K16</f>
        <v>41</v>
      </c>
      <c r="O16" s="156">
        <f>G16+J16+M16</f>
        <v>45</v>
      </c>
      <c r="P16" s="157">
        <f>IF(E16&gt;G16,1,0)+IF(H16&gt;J16,1,0)+IF(K16&gt;M16,1,0)</f>
        <v>0</v>
      </c>
      <c r="Q16" s="158">
        <f>IF(E16&lt;G16,1,0)+IF(H16&lt;J16,1,0)+IF(K16&lt;M16,1,0)</f>
        <v>2</v>
      </c>
      <c r="R16" s="162">
        <f>IF(P16=2,1,0)</f>
        <v>0</v>
      </c>
      <c r="S16" s="160">
        <f>IF(Q16=2,1,0)</f>
        <v>1</v>
      </c>
      <c r="T16" s="161"/>
    </row>
    <row r="17" spans="2:20" ht="30" customHeight="1" thickBot="1">
      <c r="B17" s="163"/>
      <c r="C17" s="164"/>
      <c r="D17" s="164"/>
      <c r="E17" s="165"/>
      <c r="F17" s="166" t="s">
        <v>23</v>
      </c>
      <c r="G17" s="167"/>
      <c r="H17" s="165"/>
      <c r="I17" s="166" t="s">
        <v>23</v>
      </c>
      <c r="J17" s="167"/>
      <c r="K17" s="165"/>
      <c r="L17" s="166" t="s">
        <v>23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7</v>
      </c>
      <c r="C18" s="320" t="str">
        <f>IF(R18&gt;S18,D4,IF(S18&gt;R18,D5,"remíza"))</f>
        <v>TJ SPARTAK CHRÁST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175">
        <f aca="true" t="shared" si="5" ref="N18:S18">SUM(N9:N17)</f>
        <v>368</v>
      </c>
      <c r="O18" s="176">
        <f t="shared" si="5"/>
        <v>311</v>
      </c>
      <c r="P18" s="175">
        <f t="shared" si="5"/>
        <v>11</v>
      </c>
      <c r="Q18" s="177">
        <f t="shared" si="5"/>
        <v>8</v>
      </c>
      <c r="R18" s="175">
        <f t="shared" si="5"/>
        <v>5</v>
      </c>
      <c r="S18" s="176">
        <f t="shared" si="5"/>
        <v>3</v>
      </c>
      <c r="T18" s="178"/>
    </row>
    <row r="19" spans="2:20" ht="15">
      <c r="B19" s="179"/>
      <c r="C19" s="180"/>
      <c r="D19" s="18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1" t="s">
        <v>8</v>
      </c>
    </row>
    <row r="20" spans="2:20" ht="12.75">
      <c r="B20" s="55" t="s">
        <v>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2:20" ht="12.7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2:20" ht="19.5" customHeight="1">
      <c r="B22" s="31" t="s">
        <v>10</v>
      </c>
      <c r="C22" s="188" t="s">
        <v>164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2:20" ht="19.5" customHeight="1">
      <c r="B23" s="3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2.7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2:21" ht="12.75">
      <c r="B25" s="33" t="s">
        <v>11</v>
      </c>
      <c r="C25" s="180"/>
      <c r="D25" s="184"/>
      <c r="E25" s="33" t="s">
        <v>12</v>
      </c>
      <c r="F25" s="33"/>
      <c r="G25" s="3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</row>
    <row r="26" spans="2:21" ht="12.75">
      <c r="B26" s="186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2:21" ht="12.75">
      <c r="B27" s="186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2:21" ht="12.75">
      <c r="B28" s="186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2:21" ht="12.75">
      <c r="B29" s="3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2:21" ht="12.75">
      <c r="B30" s="186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71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77</v>
      </c>
      <c r="T4" s="290"/>
    </row>
    <row r="5" spans="2:20" ht="19.5" customHeight="1">
      <c r="B5" s="6" t="s">
        <v>3</v>
      </c>
      <c r="C5" s="47"/>
      <c r="D5" s="293" t="s">
        <v>50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81</v>
      </c>
      <c r="T5" s="307"/>
    </row>
    <row r="6" spans="2:20" ht="19.5" customHeight="1" thickBot="1">
      <c r="B6" s="8" t="s">
        <v>4</v>
      </c>
      <c r="C6" s="9"/>
      <c r="D6" s="298" t="s">
        <v>80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82</v>
      </c>
      <c r="D9" s="44" t="s">
        <v>83</v>
      </c>
      <c r="E9" s="39">
        <v>21</v>
      </c>
      <c r="F9" s="20" t="s">
        <v>23</v>
      </c>
      <c r="G9" s="40">
        <v>11</v>
      </c>
      <c r="H9" s="39">
        <v>21</v>
      </c>
      <c r="I9" s="20" t="s">
        <v>23</v>
      </c>
      <c r="J9" s="40">
        <v>17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78</v>
      </c>
      <c r="D10" s="43" t="s">
        <v>84</v>
      </c>
      <c r="E10" s="39">
        <v>21</v>
      </c>
      <c r="F10" s="19" t="s">
        <v>23</v>
      </c>
      <c r="G10" s="40">
        <v>16</v>
      </c>
      <c r="H10" s="39">
        <v>18</v>
      </c>
      <c r="I10" s="19" t="s">
        <v>23</v>
      </c>
      <c r="J10" s="40">
        <v>21</v>
      </c>
      <c r="K10" s="39">
        <v>22</v>
      </c>
      <c r="L10" s="19" t="s">
        <v>23</v>
      </c>
      <c r="M10" s="40">
        <v>20</v>
      </c>
      <c r="N10" s="22">
        <f t="shared" si="0"/>
        <v>61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29</v>
      </c>
      <c r="D11" s="43" t="s">
        <v>29</v>
      </c>
      <c r="E11" s="39">
        <v>0</v>
      </c>
      <c r="F11" s="19" t="s">
        <v>23</v>
      </c>
      <c r="G11" s="40">
        <v>0</v>
      </c>
      <c r="H11" s="39">
        <v>0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6">
        <f t="shared" si="4"/>
        <v>0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85</v>
      </c>
      <c r="D12" s="43" t="s">
        <v>86</v>
      </c>
      <c r="E12" s="39">
        <v>21</v>
      </c>
      <c r="F12" s="19" t="s">
        <v>23</v>
      </c>
      <c r="G12" s="40">
        <v>14</v>
      </c>
      <c r="H12" s="39">
        <v>13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55</v>
      </c>
      <c r="O12" s="23">
        <f t="shared" si="1"/>
        <v>54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28</v>
      </c>
      <c r="D13" s="43" t="s">
        <v>87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79</v>
      </c>
      <c r="D14" s="43" t="s">
        <v>49</v>
      </c>
      <c r="E14" s="39">
        <v>21</v>
      </c>
      <c r="F14" s="19" t="s">
        <v>23</v>
      </c>
      <c r="G14" s="40">
        <v>16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88</v>
      </c>
      <c r="D15" s="43" t="s">
        <v>48</v>
      </c>
      <c r="E15" s="39">
        <v>21</v>
      </c>
      <c r="F15" s="19" t="s">
        <v>23</v>
      </c>
      <c r="G15" s="40">
        <v>19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62</v>
      </c>
      <c r="D16" s="43" t="s">
        <v>61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TJ Sokol Doubravka B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326</v>
      </c>
      <c r="O18" s="27">
        <f t="shared" si="5"/>
        <v>256</v>
      </c>
      <c r="P18" s="26">
        <f t="shared" si="5"/>
        <v>14</v>
      </c>
      <c r="Q18" s="28">
        <f t="shared" si="5"/>
        <v>2</v>
      </c>
      <c r="R18" s="26">
        <f t="shared" si="5"/>
        <v>7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89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93" customWidth="1"/>
    <col min="2" max="2" width="14.125" style="93" customWidth="1"/>
    <col min="3" max="3" width="1.75390625" style="96" customWidth="1"/>
    <col min="4" max="4" width="17.00390625" style="93" customWidth="1"/>
    <col min="5" max="5" width="5.75390625" style="104" customWidth="1"/>
    <col min="6" max="6" width="17.00390625" style="93" customWidth="1"/>
    <col min="7" max="7" width="1.75390625" style="93" customWidth="1"/>
    <col min="8" max="8" width="15.875" style="93" customWidth="1"/>
    <col min="9" max="9" width="5.375" style="93" customWidth="1"/>
    <col min="10" max="10" width="15.875" style="93" customWidth="1"/>
    <col min="11" max="11" width="1.75390625" style="93" customWidth="1"/>
    <col min="12" max="12" width="16.625" style="93" customWidth="1"/>
    <col min="13" max="13" width="5.75390625" style="93" customWidth="1"/>
    <col min="14" max="14" width="1.875" style="93" customWidth="1"/>
    <col min="15" max="16384" width="9.125" style="93" customWidth="1"/>
  </cols>
  <sheetData>
    <row r="2" spans="2:12" ht="23.25">
      <c r="B2" s="258" t="s">
        <v>178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6.5" customHeight="1">
      <c r="B4" s="255" t="s">
        <v>165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2:12" ht="12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57" t="s">
        <v>51</v>
      </c>
      <c r="C6" s="257"/>
      <c r="D6" s="257"/>
      <c r="E6" s="95"/>
      <c r="F6" s="257" t="s">
        <v>52</v>
      </c>
      <c r="G6" s="257"/>
      <c r="H6" s="257"/>
      <c r="I6" s="96"/>
      <c r="J6" s="257" t="s">
        <v>53</v>
      </c>
      <c r="K6" s="257"/>
      <c r="L6" s="257"/>
    </row>
    <row r="7" spans="2:13" ht="12" customHeight="1">
      <c r="B7" s="97" t="s">
        <v>30</v>
      </c>
      <c r="C7" s="98" t="s">
        <v>54</v>
      </c>
      <c r="D7" s="99" t="s">
        <v>72</v>
      </c>
      <c r="E7" s="100" t="s">
        <v>56</v>
      </c>
      <c r="F7" s="97" t="s">
        <v>30</v>
      </c>
      <c r="G7" s="98" t="s">
        <v>54</v>
      </c>
      <c r="H7" s="99" t="s">
        <v>74</v>
      </c>
      <c r="I7" s="100" t="s">
        <v>118</v>
      </c>
      <c r="J7" s="97" t="s">
        <v>72</v>
      </c>
      <c r="K7" s="98" t="s">
        <v>54</v>
      </c>
      <c r="L7" s="99" t="s">
        <v>74</v>
      </c>
      <c r="M7" s="100" t="s">
        <v>58</v>
      </c>
    </row>
    <row r="8" spans="2:13" ht="12">
      <c r="B8" s="97" t="s">
        <v>74</v>
      </c>
      <c r="C8" s="98" t="s">
        <v>54</v>
      </c>
      <c r="D8" s="99" t="s">
        <v>57</v>
      </c>
      <c r="E8" s="100" t="s">
        <v>56</v>
      </c>
      <c r="F8" s="97" t="s">
        <v>31</v>
      </c>
      <c r="G8" s="98" t="s">
        <v>54</v>
      </c>
      <c r="H8" s="99" t="s">
        <v>72</v>
      </c>
      <c r="I8" s="100" t="s">
        <v>56</v>
      </c>
      <c r="J8" s="97" t="s">
        <v>31</v>
      </c>
      <c r="K8" s="98" t="s">
        <v>54</v>
      </c>
      <c r="L8" s="99" t="s">
        <v>57</v>
      </c>
      <c r="M8" s="100" t="s">
        <v>90</v>
      </c>
    </row>
    <row r="9" spans="2:13" ht="12">
      <c r="B9" s="97" t="s">
        <v>31</v>
      </c>
      <c r="C9" s="98" t="s">
        <v>54</v>
      </c>
      <c r="D9" s="99" t="s">
        <v>71</v>
      </c>
      <c r="E9" s="100" t="s">
        <v>55</v>
      </c>
      <c r="F9" s="97" t="s">
        <v>71</v>
      </c>
      <c r="G9" s="98" t="s">
        <v>54</v>
      </c>
      <c r="H9" s="99" t="s">
        <v>57</v>
      </c>
      <c r="I9" s="100" t="s">
        <v>90</v>
      </c>
      <c r="J9" s="97" t="s">
        <v>30</v>
      </c>
      <c r="K9" s="98" t="s">
        <v>54</v>
      </c>
      <c r="L9" s="99" t="s">
        <v>59</v>
      </c>
      <c r="M9" s="100" t="s">
        <v>54</v>
      </c>
    </row>
    <row r="10" spans="2:13" ht="12">
      <c r="B10" s="97"/>
      <c r="C10" s="98"/>
      <c r="D10" s="99"/>
      <c r="E10" s="100"/>
      <c r="F10" s="97"/>
      <c r="G10" s="98"/>
      <c r="H10" s="99"/>
      <c r="I10" s="96"/>
      <c r="J10" s="97" t="s">
        <v>71</v>
      </c>
      <c r="K10" s="98" t="s">
        <v>54</v>
      </c>
      <c r="L10" s="99" t="s">
        <v>59</v>
      </c>
      <c r="M10" s="100" t="s">
        <v>54</v>
      </c>
    </row>
    <row r="11" spans="2:13" ht="12">
      <c r="B11" s="256" t="s">
        <v>174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2:13" ht="12">
      <c r="B12" s="256" t="s">
        <v>175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2:13" ht="12">
      <c r="B13" s="256" t="s">
        <v>176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2:13" ht="12">
      <c r="B14" s="256" t="s">
        <v>177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2:12" ht="12">
      <c r="B15" s="97"/>
      <c r="C15" s="98"/>
      <c r="D15" s="99"/>
      <c r="E15" s="100"/>
      <c r="F15" s="97"/>
      <c r="G15" s="98"/>
      <c r="H15" s="99"/>
      <c r="I15" s="96"/>
      <c r="J15" s="97"/>
      <c r="K15" s="98"/>
      <c r="L15" s="99"/>
    </row>
    <row r="16" spans="2:12" ht="16.5" customHeight="1">
      <c r="B16" s="255" t="s">
        <v>166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</row>
    <row r="17" spans="2:12" ht="12" customHeight="1">
      <c r="B17" s="94"/>
      <c r="C17" s="94"/>
      <c r="D17" s="94"/>
      <c r="E17" s="94"/>
      <c r="F17" s="94"/>
      <c r="G17" s="94"/>
      <c r="H17" s="94"/>
      <c r="I17" s="94"/>
      <c r="J17" s="96"/>
      <c r="K17" s="96"/>
      <c r="L17" s="96"/>
    </row>
    <row r="18" spans="2:12" ht="12" customHeight="1">
      <c r="B18" s="257" t="s">
        <v>51</v>
      </c>
      <c r="C18" s="257"/>
      <c r="D18" s="257"/>
      <c r="E18" s="95"/>
      <c r="F18" s="257" t="s">
        <v>52</v>
      </c>
      <c r="G18" s="257"/>
      <c r="H18" s="257"/>
      <c r="I18" s="96"/>
      <c r="J18" s="257" t="s">
        <v>53</v>
      </c>
      <c r="K18" s="257"/>
      <c r="L18" s="257"/>
    </row>
    <row r="19" spans="2:13" ht="12">
      <c r="B19" s="97" t="s">
        <v>57</v>
      </c>
      <c r="C19" s="98" t="s">
        <v>54</v>
      </c>
      <c r="D19" s="99" t="s">
        <v>30</v>
      </c>
      <c r="E19" s="100" t="s">
        <v>58</v>
      </c>
      <c r="F19" s="97" t="s">
        <v>57</v>
      </c>
      <c r="G19" s="98" t="s">
        <v>54</v>
      </c>
      <c r="H19" s="99" t="s">
        <v>72</v>
      </c>
      <c r="I19" s="100" t="s">
        <v>118</v>
      </c>
      <c r="J19" s="97" t="s">
        <v>30</v>
      </c>
      <c r="K19" s="98" t="s">
        <v>54</v>
      </c>
      <c r="L19" s="99" t="s">
        <v>31</v>
      </c>
      <c r="M19" s="100" t="s">
        <v>183</v>
      </c>
    </row>
    <row r="20" spans="2:14" ht="12" customHeight="1">
      <c r="B20" s="97" t="s">
        <v>72</v>
      </c>
      <c r="C20" s="98" t="s">
        <v>54</v>
      </c>
      <c r="D20" s="99" t="s">
        <v>71</v>
      </c>
      <c r="E20" s="100" t="s">
        <v>184</v>
      </c>
      <c r="F20" s="97" t="s">
        <v>74</v>
      </c>
      <c r="G20" s="98" t="s">
        <v>54</v>
      </c>
      <c r="H20" s="99" t="s">
        <v>31</v>
      </c>
      <c r="I20" s="100" t="s">
        <v>55</v>
      </c>
      <c r="J20" s="97" t="s">
        <v>74</v>
      </c>
      <c r="K20" s="98" t="s">
        <v>54</v>
      </c>
      <c r="L20" s="99" t="s">
        <v>71</v>
      </c>
      <c r="M20" s="100" t="s">
        <v>118</v>
      </c>
      <c r="N20" s="97"/>
    </row>
    <row r="21" spans="2:13" ht="12" customHeight="1">
      <c r="B21" s="97" t="s">
        <v>31</v>
      </c>
      <c r="C21" s="98" t="s">
        <v>54</v>
      </c>
      <c r="D21" s="99" t="s">
        <v>59</v>
      </c>
      <c r="E21" s="100" t="s">
        <v>54</v>
      </c>
      <c r="F21" s="97" t="s">
        <v>71</v>
      </c>
      <c r="G21" s="98" t="s">
        <v>54</v>
      </c>
      <c r="H21" s="99" t="s">
        <v>30</v>
      </c>
      <c r="I21" s="100" t="s">
        <v>118</v>
      </c>
      <c r="J21" s="97" t="s">
        <v>72</v>
      </c>
      <c r="K21" s="98" t="s">
        <v>54</v>
      </c>
      <c r="L21" s="99" t="s">
        <v>59</v>
      </c>
      <c r="M21" s="100" t="s">
        <v>54</v>
      </c>
    </row>
    <row r="22" spans="2:13" ht="12" customHeight="1">
      <c r="B22" s="97" t="s">
        <v>74</v>
      </c>
      <c r="C22" s="98" t="s">
        <v>54</v>
      </c>
      <c r="D22" s="99" t="s">
        <v>59</v>
      </c>
      <c r="E22" s="100" t="s">
        <v>54</v>
      </c>
      <c r="F22" s="97"/>
      <c r="G22" s="98"/>
      <c r="H22" s="99"/>
      <c r="I22" s="100"/>
      <c r="J22" s="97" t="s">
        <v>57</v>
      </c>
      <c r="K22" s="98" t="s">
        <v>54</v>
      </c>
      <c r="L22" s="99" t="s">
        <v>59</v>
      </c>
      <c r="M22" s="100" t="s">
        <v>54</v>
      </c>
    </row>
    <row r="23" spans="2:13" ht="12" customHeight="1">
      <c r="B23" s="97"/>
      <c r="C23" s="98"/>
      <c r="D23" s="99"/>
      <c r="E23" s="100"/>
      <c r="F23" s="97"/>
      <c r="G23" s="98"/>
      <c r="H23" s="99"/>
      <c r="I23" s="100"/>
      <c r="J23" s="97"/>
      <c r="K23" s="98"/>
      <c r="L23" s="99"/>
      <c r="M23" s="100"/>
    </row>
    <row r="24" spans="2:13" ht="12" customHeight="1">
      <c r="B24" s="195" t="s">
        <v>171</v>
      </c>
      <c r="C24" s="98" t="s">
        <v>54</v>
      </c>
      <c r="D24" s="194" t="s">
        <v>173</v>
      </c>
      <c r="E24" s="100" t="s">
        <v>118</v>
      </c>
      <c r="F24" s="195" t="s">
        <v>173</v>
      </c>
      <c r="G24" s="98" t="s">
        <v>54</v>
      </c>
      <c r="H24" s="194" t="s">
        <v>170</v>
      </c>
      <c r="I24" s="100" t="s">
        <v>185</v>
      </c>
      <c r="J24" s="195" t="s">
        <v>172</v>
      </c>
      <c r="K24" s="98" t="s">
        <v>54</v>
      </c>
      <c r="L24" s="194" t="s">
        <v>173</v>
      </c>
      <c r="M24" s="100" t="s">
        <v>182</v>
      </c>
    </row>
    <row r="25" spans="2:13" ht="12" customHeight="1">
      <c r="B25" s="195" t="s">
        <v>172</v>
      </c>
      <c r="C25" s="98" t="s">
        <v>54</v>
      </c>
      <c r="D25" s="194" t="s">
        <v>170</v>
      </c>
      <c r="E25" s="100" t="s">
        <v>186</v>
      </c>
      <c r="F25" s="195" t="s">
        <v>171</v>
      </c>
      <c r="G25" s="98" t="s">
        <v>54</v>
      </c>
      <c r="H25" s="194" t="s">
        <v>172</v>
      </c>
      <c r="I25" s="100" t="s">
        <v>118</v>
      </c>
      <c r="J25" s="195" t="s">
        <v>170</v>
      </c>
      <c r="K25" s="98" t="s">
        <v>54</v>
      </c>
      <c r="L25" s="194" t="s">
        <v>171</v>
      </c>
      <c r="M25" s="100" t="s">
        <v>118</v>
      </c>
    </row>
    <row r="26" spans="2:13" ht="12" customHeight="1">
      <c r="B26" s="97"/>
      <c r="C26" s="98"/>
      <c r="D26" s="99"/>
      <c r="E26" s="100"/>
      <c r="F26" s="97"/>
      <c r="G26" s="98"/>
      <c r="H26" s="99"/>
      <c r="I26" s="100"/>
      <c r="J26" s="97"/>
      <c r="K26" s="98"/>
      <c r="L26" s="99"/>
      <c r="M26" s="100"/>
    </row>
    <row r="27" spans="2:12" ht="16.5" customHeight="1">
      <c r="B27" s="255" t="s">
        <v>167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</row>
    <row r="28" spans="2:12" ht="11.25" customHeight="1">
      <c r="B28" s="94"/>
      <c r="C28" s="94"/>
      <c r="D28" s="94"/>
      <c r="E28" s="94"/>
      <c r="F28" s="94"/>
      <c r="G28" s="94"/>
      <c r="H28" s="94"/>
      <c r="I28" s="94"/>
      <c r="J28" s="96"/>
      <c r="K28" s="96"/>
      <c r="L28" s="96"/>
    </row>
    <row r="29" spans="2:12" ht="12" customHeight="1">
      <c r="B29" s="257" t="s">
        <v>51</v>
      </c>
      <c r="C29" s="257"/>
      <c r="D29" s="257"/>
      <c r="E29" s="95"/>
      <c r="F29" s="257" t="s">
        <v>52</v>
      </c>
      <c r="G29" s="257"/>
      <c r="H29" s="257"/>
      <c r="I29" s="96"/>
      <c r="J29" s="257" t="s">
        <v>53</v>
      </c>
      <c r="K29" s="257"/>
      <c r="L29" s="257"/>
    </row>
    <row r="30" spans="2:13" ht="12">
      <c r="B30" s="97" t="s">
        <v>31</v>
      </c>
      <c r="C30" s="190" t="s">
        <v>54</v>
      </c>
      <c r="D30" s="194" t="s">
        <v>173</v>
      </c>
      <c r="E30" s="100" t="s">
        <v>60</v>
      </c>
      <c r="F30" s="97" t="s">
        <v>74</v>
      </c>
      <c r="G30" s="190" t="s">
        <v>54</v>
      </c>
      <c r="H30" s="194" t="s">
        <v>171</v>
      </c>
      <c r="I30" s="100" t="s">
        <v>60</v>
      </c>
      <c r="J30" s="97" t="s">
        <v>74</v>
      </c>
      <c r="K30" s="190" t="s">
        <v>54</v>
      </c>
      <c r="L30" s="194" t="s">
        <v>170</v>
      </c>
      <c r="M30" s="100" t="s">
        <v>60</v>
      </c>
    </row>
    <row r="31" spans="2:13" ht="12">
      <c r="B31" s="97" t="s">
        <v>71</v>
      </c>
      <c r="C31" s="190" t="s">
        <v>54</v>
      </c>
      <c r="D31" s="194" t="s">
        <v>172</v>
      </c>
      <c r="E31" s="100" t="s">
        <v>60</v>
      </c>
      <c r="F31" s="97" t="s">
        <v>30</v>
      </c>
      <c r="G31" s="190" t="s">
        <v>54</v>
      </c>
      <c r="H31" s="194" t="s">
        <v>170</v>
      </c>
      <c r="I31" s="100" t="s">
        <v>60</v>
      </c>
      <c r="J31" s="97" t="s">
        <v>30</v>
      </c>
      <c r="K31" s="190" t="s">
        <v>54</v>
      </c>
      <c r="L31" s="194" t="s">
        <v>171</v>
      </c>
      <c r="M31" s="100" t="s">
        <v>60</v>
      </c>
    </row>
    <row r="32" spans="2:13" ht="12">
      <c r="B32" s="97" t="s">
        <v>72</v>
      </c>
      <c r="C32" s="190" t="s">
        <v>54</v>
      </c>
      <c r="D32" s="194" t="s">
        <v>170</v>
      </c>
      <c r="E32" s="100" t="s">
        <v>60</v>
      </c>
      <c r="F32" s="97" t="s">
        <v>31</v>
      </c>
      <c r="G32" s="190" t="s">
        <v>54</v>
      </c>
      <c r="H32" s="194" t="s">
        <v>172</v>
      </c>
      <c r="I32" s="100" t="s">
        <v>60</v>
      </c>
      <c r="J32" s="97" t="s">
        <v>72</v>
      </c>
      <c r="K32" s="190" t="s">
        <v>54</v>
      </c>
      <c r="L32" s="194" t="s">
        <v>173</v>
      </c>
      <c r="M32" s="100" t="s">
        <v>60</v>
      </c>
    </row>
    <row r="33" spans="2:16" ht="12">
      <c r="B33" s="97" t="s">
        <v>57</v>
      </c>
      <c r="C33" s="190" t="s">
        <v>54</v>
      </c>
      <c r="D33" s="194" t="s">
        <v>171</v>
      </c>
      <c r="E33" s="100" t="s">
        <v>60</v>
      </c>
      <c r="F33" s="97" t="s">
        <v>71</v>
      </c>
      <c r="G33" s="190" t="s">
        <v>54</v>
      </c>
      <c r="H33" s="194" t="s">
        <v>173</v>
      </c>
      <c r="I33" s="100" t="s">
        <v>60</v>
      </c>
      <c r="J33" s="97" t="s">
        <v>57</v>
      </c>
      <c r="K33" s="190" t="s">
        <v>54</v>
      </c>
      <c r="L33" s="194" t="s">
        <v>172</v>
      </c>
      <c r="M33" s="100" t="s">
        <v>60</v>
      </c>
      <c r="N33" s="189"/>
      <c r="O33" s="190"/>
      <c r="P33" s="191"/>
    </row>
    <row r="34" spans="2:16" ht="12">
      <c r="B34" s="97" t="s">
        <v>74</v>
      </c>
      <c r="C34" s="190" t="s">
        <v>54</v>
      </c>
      <c r="D34" s="99" t="s">
        <v>59</v>
      </c>
      <c r="E34" s="100" t="s">
        <v>54</v>
      </c>
      <c r="F34" s="97" t="s">
        <v>72</v>
      </c>
      <c r="G34" s="190" t="s">
        <v>54</v>
      </c>
      <c r="H34" s="99" t="s">
        <v>59</v>
      </c>
      <c r="I34" s="100" t="s">
        <v>54</v>
      </c>
      <c r="J34" s="97" t="s">
        <v>31</v>
      </c>
      <c r="K34" s="190" t="s">
        <v>54</v>
      </c>
      <c r="L34" s="99" t="s">
        <v>59</v>
      </c>
      <c r="M34" s="100" t="s">
        <v>54</v>
      </c>
      <c r="N34" s="189"/>
      <c r="O34" s="190"/>
      <c r="P34" s="191"/>
    </row>
    <row r="35" spans="2:16" ht="12">
      <c r="B35" s="97" t="s">
        <v>30</v>
      </c>
      <c r="C35" s="190" t="s">
        <v>54</v>
      </c>
      <c r="D35" s="99" t="s">
        <v>59</v>
      </c>
      <c r="E35" s="100" t="s">
        <v>54</v>
      </c>
      <c r="F35" s="97" t="s">
        <v>57</v>
      </c>
      <c r="G35" s="190" t="s">
        <v>54</v>
      </c>
      <c r="H35" s="99" t="s">
        <v>59</v>
      </c>
      <c r="I35" s="100" t="s">
        <v>54</v>
      </c>
      <c r="J35" s="97" t="s">
        <v>71</v>
      </c>
      <c r="K35" s="190" t="s">
        <v>54</v>
      </c>
      <c r="L35" s="99" t="s">
        <v>59</v>
      </c>
      <c r="M35" s="100" t="s">
        <v>54</v>
      </c>
      <c r="N35" s="189"/>
      <c r="O35" s="190"/>
      <c r="P35" s="191"/>
    </row>
    <row r="36" spans="2:8" s="96" customFormat="1" ht="12">
      <c r="B36" s="104"/>
      <c r="C36" s="104"/>
      <c r="D36" s="104"/>
      <c r="E36" s="102"/>
      <c r="F36" s="97"/>
      <c r="G36" s="101"/>
      <c r="H36" s="103"/>
    </row>
    <row r="37" spans="2:12" ht="16.5" customHeight="1">
      <c r="B37" s="255" t="s">
        <v>168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2:12" ht="12" customHeight="1">
      <c r="B38" s="94"/>
      <c r="C38" s="94"/>
      <c r="D38" s="94"/>
      <c r="E38" s="94"/>
      <c r="F38" s="94"/>
      <c r="G38" s="94"/>
      <c r="H38" s="94"/>
      <c r="I38" s="94"/>
      <c r="J38" s="96"/>
      <c r="K38" s="96"/>
      <c r="L38" s="96"/>
    </row>
    <row r="39" spans="2:12" ht="12" customHeight="1">
      <c r="B39" s="257" t="s">
        <v>51</v>
      </c>
      <c r="C39" s="257"/>
      <c r="D39" s="257"/>
      <c r="E39" s="95"/>
      <c r="F39" s="257" t="s">
        <v>52</v>
      </c>
      <c r="G39" s="257"/>
      <c r="H39" s="257"/>
      <c r="I39" s="96"/>
      <c r="J39" s="257" t="s">
        <v>53</v>
      </c>
      <c r="K39" s="257"/>
      <c r="L39" s="257"/>
    </row>
    <row r="40" spans="2:13" ht="12">
      <c r="B40" s="195" t="s">
        <v>173</v>
      </c>
      <c r="C40" s="193" t="s">
        <v>54</v>
      </c>
      <c r="D40" s="99" t="s">
        <v>57</v>
      </c>
      <c r="E40" s="100" t="s">
        <v>60</v>
      </c>
      <c r="F40" s="195" t="s">
        <v>173</v>
      </c>
      <c r="G40" s="193" t="s">
        <v>54</v>
      </c>
      <c r="H40" s="99" t="s">
        <v>30</v>
      </c>
      <c r="I40" s="100" t="s">
        <v>60</v>
      </c>
      <c r="J40" s="195" t="s">
        <v>173</v>
      </c>
      <c r="K40" s="193" t="s">
        <v>54</v>
      </c>
      <c r="L40" s="99" t="s">
        <v>74</v>
      </c>
      <c r="M40" s="100" t="s">
        <v>60</v>
      </c>
    </row>
    <row r="41" spans="2:13" ht="12">
      <c r="B41" s="195" t="s">
        <v>172</v>
      </c>
      <c r="C41" s="193" t="s">
        <v>54</v>
      </c>
      <c r="D41" s="99" t="s">
        <v>72</v>
      </c>
      <c r="E41" s="100" t="s">
        <v>60</v>
      </c>
      <c r="F41" s="195" t="s">
        <v>172</v>
      </c>
      <c r="G41" s="193" t="s">
        <v>54</v>
      </c>
      <c r="H41" s="99" t="s">
        <v>74</v>
      </c>
      <c r="I41" s="100" t="s">
        <v>60</v>
      </c>
      <c r="J41" s="195" t="s">
        <v>172</v>
      </c>
      <c r="K41" s="193" t="s">
        <v>54</v>
      </c>
      <c r="L41" s="99" t="s">
        <v>30</v>
      </c>
      <c r="M41" s="100" t="s">
        <v>60</v>
      </c>
    </row>
    <row r="42" spans="2:13" ht="12" customHeight="1">
      <c r="B42" s="195" t="s">
        <v>171</v>
      </c>
      <c r="C42" s="190" t="s">
        <v>54</v>
      </c>
      <c r="D42" s="99" t="s">
        <v>71</v>
      </c>
      <c r="E42" s="100" t="s">
        <v>60</v>
      </c>
      <c r="F42" s="195" t="s">
        <v>171</v>
      </c>
      <c r="G42" s="190" t="s">
        <v>54</v>
      </c>
      <c r="H42" s="99" t="s">
        <v>72</v>
      </c>
      <c r="I42" s="100" t="s">
        <v>60</v>
      </c>
      <c r="J42" s="195" t="s">
        <v>171</v>
      </c>
      <c r="K42" s="190" t="s">
        <v>54</v>
      </c>
      <c r="L42" s="99" t="s">
        <v>31</v>
      </c>
      <c r="M42" s="100" t="s">
        <v>60</v>
      </c>
    </row>
    <row r="43" spans="2:13" s="96" customFormat="1" ht="12">
      <c r="B43" s="195" t="s">
        <v>170</v>
      </c>
      <c r="C43" s="190" t="s">
        <v>54</v>
      </c>
      <c r="D43" s="99" t="s">
        <v>31</v>
      </c>
      <c r="E43" s="100" t="s">
        <v>60</v>
      </c>
      <c r="F43" s="195" t="s">
        <v>170</v>
      </c>
      <c r="G43" s="190" t="s">
        <v>54</v>
      </c>
      <c r="H43" s="99" t="s">
        <v>57</v>
      </c>
      <c r="I43" s="100" t="s">
        <v>60</v>
      </c>
      <c r="J43" s="195" t="s">
        <v>170</v>
      </c>
      <c r="K43" s="190" t="s">
        <v>54</v>
      </c>
      <c r="L43" s="99" t="s">
        <v>71</v>
      </c>
      <c r="M43" s="100" t="s">
        <v>60</v>
      </c>
    </row>
    <row r="44" spans="2:13" s="96" customFormat="1" ht="12">
      <c r="B44" s="97" t="s">
        <v>74</v>
      </c>
      <c r="C44" s="190" t="s">
        <v>54</v>
      </c>
      <c r="D44" s="99" t="s">
        <v>59</v>
      </c>
      <c r="E44" s="100" t="s">
        <v>54</v>
      </c>
      <c r="F44" s="97" t="s">
        <v>31</v>
      </c>
      <c r="G44" s="190" t="s">
        <v>54</v>
      </c>
      <c r="H44" s="99" t="s">
        <v>59</v>
      </c>
      <c r="I44" s="100" t="s">
        <v>54</v>
      </c>
      <c r="J44" s="97" t="s">
        <v>72</v>
      </c>
      <c r="K44" s="190" t="s">
        <v>54</v>
      </c>
      <c r="L44" s="99" t="s">
        <v>59</v>
      </c>
      <c r="M44" s="100" t="s">
        <v>54</v>
      </c>
    </row>
    <row r="45" spans="2:13" s="96" customFormat="1" ht="12">
      <c r="B45" s="97" t="s">
        <v>30</v>
      </c>
      <c r="C45" s="190" t="s">
        <v>54</v>
      </c>
      <c r="D45" s="99" t="s">
        <v>59</v>
      </c>
      <c r="E45" s="100" t="s">
        <v>54</v>
      </c>
      <c r="F45" s="97" t="s">
        <v>71</v>
      </c>
      <c r="G45" s="190" t="s">
        <v>54</v>
      </c>
      <c r="H45" s="99" t="s">
        <v>59</v>
      </c>
      <c r="I45" s="100" t="s">
        <v>54</v>
      </c>
      <c r="J45" s="97" t="s">
        <v>57</v>
      </c>
      <c r="K45" s="190" t="s">
        <v>54</v>
      </c>
      <c r="L45" s="99" t="s">
        <v>59</v>
      </c>
      <c r="M45" s="100" t="s">
        <v>54</v>
      </c>
    </row>
    <row r="46" spans="2:12" s="96" customFormat="1" ht="12">
      <c r="B46" s="189"/>
      <c r="C46" s="190"/>
      <c r="D46" s="194"/>
      <c r="E46" s="192"/>
      <c r="F46" s="189"/>
      <c r="G46" s="190"/>
      <c r="H46" s="99"/>
      <c r="J46" s="97"/>
      <c r="K46" s="190"/>
      <c r="L46" s="99"/>
    </row>
    <row r="47" spans="2:12" ht="12">
      <c r="B47" s="96"/>
      <c r="D47" s="195"/>
      <c r="F47" s="96"/>
      <c r="G47" s="96"/>
      <c r="H47" s="96"/>
      <c r="I47" s="96"/>
      <c r="J47" s="96"/>
      <c r="K47" s="96"/>
      <c r="L47" s="96"/>
    </row>
    <row r="48" ht="12">
      <c r="D48" s="195"/>
    </row>
    <row r="49" ht="12">
      <c r="D49" s="195"/>
    </row>
    <row r="50" ht="12">
      <c r="D50" s="195"/>
    </row>
    <row r="51" ht="12">
      <c r="D51" s="195"/>
    </row>
  </sheetData>
  <sheetProtection password="CC26" sheet="1"/>
  <mergeCells count="21">
    <mergeCell ref="B16:L16"/>
    <mergeCell ref="J18:L18"/>
    <mergeCell ref="B12:M12"/>
    <mergeCell ref="B29:D29"/>
    <mergeCell ref="B14:M14"/>
    <mergeCell ref="J29:L29"/>
    <mergeCell ref="B2:L2"/>
    <mergeCell ref="B4:L4"/>
    <mergeCell ref="B6:D6"/>
    <mergeCell ref="F6:H6"/>
    <mergeCell ref="J6:L6"/>
    <mergeCell ref="B27:L27"/>
    <mergeCell ref="B11:M11"/>
    <mergeCell ref="F29:H29"/>
    <mergeCell ref="B13:M13"/>
    <mergeCell ref="B37:L37"/>
    <mergeCell ref="B39:D39"/>
    <mergeCell ref="F39:H39"/>
    <mergeCell ref="J39:L39"/>
    <mergeCell ref="B18:D18"/>
    <mergeCell ref="F18:H18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72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91</v>
      </c>
      <c r="T4" s="290"/>
    </row>
    <row r="5" spans="2:20" ht="19.5" customHeight="1">
      <c r="B5" s="6" t="s">
        <v>3</v>
      </c>
      <c r="C5" s="47"/>
      <c r="D5" s="293" t="s">
        <v>73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115" t="s">
        <v>119</v>
      </c>
      <c r="T5" s="116"/>
    </row>
    <row r="6" spans="2:20" ht="19.5" customHeight="1" thickBot="1">
      <c r="B6" s="8" t="s">
        <v>4</v>
      </c>
      <c r="C6" s="9"/>
      <c r="D6" s="298" t="s">
        <v>117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123</v>
      </c>
      <c r="D9" s="44" t="s">
        <v>145</v>
      </c>
      <c r="E9" s="39">
        <v>18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125</v>
      </c>
      <c r="D10" s="43" t="s">
        <v>137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16</v>
      </c>
      <c r="L10" s="19" t="s">
        <v>23</v>
      </c>
      <c r="M10" s="40">
        <v>21</v>
      </c>
      <c r="N10" s="22">
        <f t="shared" si="0"/>
        <v>51</v>
      </c>
      <c r="O10" s="23">
        <f t="shared" si="1"/>
        <v>57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127</v>
      </c>
      <c r="D11" s="43" t="s">
        <v>146</v>
      </c>
      <c r="E11" s="39">
        <v>19</v>
      </c>
      <c r="F11" s="19" t="s">
        <v>23</v>
      </c>
      <c r="G11" s="40">
        <v>21</v>
      </c>
      <c r="H11" s="39">
        <v>22</v>
      </c>
      <c r="I11" s="19" t="s">
        <v>23</v>
      </c>
      <c r="J11" s="40">
        <v>24</v>
      </c>
      <c r="K11" s="39"/>
      <c r="L11" s="19" t="s">
        <v>23</v>
      </c>
      <c r="M11" s="40"/>
      <c r="N11" s="22">
        <f t="shared" si="0"/>
        <v>41</v>
      </c>
      <c r="O11" s="23">
        <f t="shared" si="1"/>
        <v>45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129</v>
      </c>
      <c r="D12" s="43" t="s">
        <v>140</v>
      </c>
      <c r="E12" s="39">
        <v>12</v>
      </c>
      <c r="F12" s="19" t="s">
        <v>23</v>
      </c>
      <c r="G12" s="40">
        <v>21</v>
      </c>
      <c r="H12" s="39">
        <v>24</v>
      </c>
      <c r="I12" s="19" t="s">
        <v>23</v>
      </c>
      <c r="J12" s="40">
        <v>22</v>
      </c>
      <c r="K12" s="39">
        <v>13</v>
      </c>
      <c r="L12" s="19" t="s">
        <v>23</v>
      </c>
      <c r="M12" s="40">
        <v>21</v>
      </c>
      <c r="N12" s="22">
        <f t="shared" si="0"/>
        <v>49</v>
      </c>
      <c r="O12" s="23">
        <f t="shared" si="1"/>
        <v>64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130</v>
      </c>
      <c r="D13" s="43" t="s">
        <v>141</v>
      </c>
      <c r="E13" s="39">
        <v>18</v>
      </c>
      <c r="F13" s="19" t="s">
        <v>23</v>
      </c>
      <c r="G13" s="40">
        <v>21</v>
      </c>
      <c r="H13" s="39">
        <v>13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131</v>
      </c>
      <c r="D14" s="43" t="s">
        <v>142</v>
      </c>
      <c r="E14" s="39">
        <v>12</v>
      </c>
      <c r="F14" s="19" t="s">
        <v>23</v>
      </c>
      <c r="G14" s="40">
        <v>21</v>
      </c>
      <c r="H14" s="39">
        <v>12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133</v>
      </c>
      <c r="D15" s="43" t="s">
        <v>147</v>
      </c>
      <c r="E15" s="39">
        <v>16</v>
      </c>
      <c r="F15" s="19" t="s">
        <v>23</v>
      </c>
      <c r="G15" s="40">
        <v>21</v>
      </c>
      <c r="H15" s="39">
        <v>10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134</v>
      </c>
      <c r="D16" s="43" t="s">
        <v>144</v>
      </c>
      <c r="E16" s="39">
        <v>9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25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Keramika Chlumčany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280</v>
      </c>
      <c r="O18" s="27">
        <f t="shared" si="5"/>
        <v>376</v>
      </c>
      <c r="P18" s="26">
        <f t="shared" si="5"/>
        <v>2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30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91</v>
      </c>
      <c r="T4" s="290"/>
    </row>
    <row r="5" spans="2:20" ht="19.5" customHeight="1">
      <c r="B5" s="6" t="s">
        <v>3</v>
      </c>
      <c r="C5" s="47"/>
      <c r="D5" s="293" t="s">
        <v>73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115" t="s">
        <v>119</v>
      </c>
      <c r="T5" s="116"/>
    </row>
    <row r="6" spans="2:20" ht="19.5" customHeight="1" thickBot="1">
      <c r="B6" s="8" t="s">
        <v>4</v>
      </c>
      <c r="C6" s="9"/>
      <c r="D6" s="298" t="s">
        <v>67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Keramika Chlumčany A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122</v>
      </c>
      <c r="D9" s="44" t="s">
        <v>135</v>
      </c>
      <c r="E9" s="39">
        <v>21</v>
      </c>
      <c r="F9" s="20" t="s">
        <v>23</v>
      </c>
      <c r="G9" s="40">
        <v>15</v>
      </c>
      <c r="H9" s="39">
        <v>16</v>
      </c>
      <c r="I9" s="20" t="s">
        <v>23</v>
      </c>
      <c r="J9" s="40">
        <v>21</v>
      </c>
      <c r="K9" s="39">
        <v>21</v>
      </c>
      <c r="L9" s="20" t="s">
        <v>23</v>
      </c>
      <c r="M9" s="40">
        <v>12</v>
      </c>
      <c r="N9" s="22">
        <f aca="true" t="shared" si="0" ref="N9:N17">E9+H9+K9</f>
        <v>58</v>
      </c>
      <c r="O9" s="23">
        <f aca="true" t="shared" si="1" ref="O9:O17">G9+J9+M9</f>
        <v>48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136</v>
      </c>
      <c r="D10" s="43" t="s">
        <v>137</v>
      </c>
      <c r="E10" s="39">
        <v>14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17</v>
      </c>
      <c r="K10" s="39">
        <v>21</v>
      </c>
      <c r="L10" s="19" t="s">
        <v>23</v>
      </c>
      <c r="M10" s="40">
        <v>12</v>
      </c>
      <c r="N10" s="22">
        <f t="shared" si="0"/>
        <v>56</v>
      </c>
      <c r="O10" s="23">
        <f t="shared" si="1"/>
        <v>50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126</v>
      </c>
      <c r="D11" s="43" t="s">
        <v>138</v>
      </c>
      <c r="E11" s="39">
        <v>16</v>
      </c>
      <c r="F11" s="19" t="s">
        <v>23</v>
      </c>
      <c r="G11" s="40">
        <v>21</v>
      </c>
      <c r="H11" s="39">
        <v>20</v>
      </c>
      <c r="I11" s="19" t="s">
        <v>23</v>
      </c>
      <c r="J11" s="40">
        <v>22</v>
      </c>
      <c r="K11" s="39"/>
      <c r="L11" s="19" t="s">
        <v>23</v>
      </c>
      <c r="M11" s="40"/>
      <c r="N11" s="22">
        <f t="shared" si="0"/>
        <v>36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139</v>
      </c>
      <c r="D12" s="43" t="s">
        <v>140</v>
      </c>
      <c r="E12" s="39">
        <v>12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120</v>
      </c>
      <c r="D13" s="43" t="s">
        <v>141</v>
      </c>
      <c r="E13" s="39">
        <v>22</v>
      </c>
      <c r="F13" s="19" t="s">
        <v>23</v>
      </c>
      <c r="G13" s="40">
        <v>24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45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121</v>
      </c>
      <c r="D14" s="43" t="s">
        <v>142</v>
      </c>
      <c r="E14" s="39">
        <v>17</v>
      </c>
      <c r="F14" s="19" t="s">
        <v>23</v>
      </c>
      <c r="G14" s="40">
        <v>21</v>
      </c>
      <c r="H14" s="39">
        <v>17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132</v>
      </c>
      <c r="D15" s="43" t="s">
        <v>143</v>
      </c>
      <c r="E15" s="39">
        <v>16</v>
      </c>
      <c r="F15" s="19" t="s">
        <v>23</v>
      </c>
      <c r="G15" s="40">
        <v>21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68</v>
      </c>
      <c r="D16" s="43" t="s">
        <v>144</v>
      </c>
      <c r="E16" s="39">
        <v>21</v>
      </c>
      <c r="F16" s="19" t="s">
        <v>23</v>
      </c>
      <c r="G16" s="40">
        <v>5</v>
      </c>
      <c r="H16" s="39">
        <v>21</v>
      </c>
      <c r="I16" s="19" t="s">
        <v>23</v>
      </c>
      <c r="J16" s="40">
        <v>10</v>
      </c>
      <c r="K16" s="39"/>
      <c r="L16" s="19" t="s">
        <v>23</v>
      </c>
      <c r="M16" s="40"/>
      <c r="N16" s="22">
        <f>E16+H16+K16</f>
        <v>42</v>
      </c>
      <c r="O16" s="23">
        <f>G16+J16+M16</f>
        <v>15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Keramika Chlumčany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324</v>
      </c>
      <c r="O18" s="27">
        <f t="shared" si="5"/>
        <v>327</v>
      </c>
      <c r="P18" s="26">
        <f t="shared" si="5"/>
        <v>6</v>
      </c>
      <c r="Q18" s="28">
        <f t="shared" si="5"/>
        <v>12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8" customWidth="1"/>
    <col min="2" max="2" width="10.75390625" style="128" customWidth="1"/>
    <col min="3" max="4" width="32.75390625" style="128" customWidth="1"/>
    <col min="5" max="5" width="3.75390625" style="128" customWidth="1"/>
    <col min="6" max="6" width="0.875" style="128" customWidth="1"/>
    <col min="7" max="8" width="3.75390625" style="128" customWidth="1"/>
    <col min="9" max="9" width="0.875" style="128" customWidth="1"/>
    <col min="10" max="11" width="3.75390625" style="128" customWidth="1"/>
    <col min="12" max="12" width="0.875" style="128" customWidth="1"/>
    <col min="13" max="13" width="3.75390625" style="128" customWidth="1"/>
    <col min="14" max="19" width="5.75390625" style="128" customWidth="1"/>
    <col min="20" max="20" width="15.00390625" style="128" customWidth="1"/>
    <col min="21" max="21" width="2.25390625" style="128" customWidth="1"/>
    <col min="22" max="16384" width="9.125" style="128" customWidth="1"/>
  </cols>
  <sheetData>
    <row r="1" ht="8.25" customHeight="1"/>
    <row r="2" spans="2:20" ht="27" thickBot="1">
      <c r="B2" s="308" t="s">
        <v>66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2:20" ht="19.5" customHeight="1" thickBot="1">
      <c r="B3" s="129" t="s">
        <v>0</v>
      </c>
      <c r="C3" s="130"/>
      <c r="D3" s="309" t="s">
        <v>75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 t="s">
        <v>47</v>
      </c>
      <c r="R3" s="310"/>
      <c r="S3" s="311" t="s">
        <v>76</v>
      </c>
      <c r="T3" s="311"/>
    </row>
    <row r="4" spans="2:20" ht="19.5" customHeight="1" thickTop="1">
      <c r="B4" s="131" t="s">
        <v>2</v>
      </c>
      <c r="C4" s="132"/>
      <c r="D4" s="312" t="s">
        <v>63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 t="s">
        <v>13</v>
      </c>
      <c r="R4" s="313"/>
      <c r="S4" s="314" t="s">
        <v>91</v>
      </c>
      <c r="T4" s="314"/>
    </row>
    <row r="5" spans="2:20" ht="19.5" customHeight="1">
      <c r="B5" s="131" t="s">
        <v>3</v>
      </c>
      <c r="C5" s="133"/>
      <c r="D5" s="321" t="s">
        <v>108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 t="s">
        <v>1</v>
      </c>
      <c r="R5" s="322"/>
      <c r="S5" s="315" t="s">
        <v>64</v>
      </c>
      <c r="T5" s="315"/>
    </row>
    <row r="6" spans="2:20" ht="19.5" customHeight="1" thickBot="1">
      <c r="B6" s="134" t="s">
        <v>4</v>
      </c>
      <c r="C6" s="135"/>
      <c r="D6" s="316" t="s">
        <v>103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136"/>
      <c r="R6" s="137"/>
      <c r="S6" s="138" t="s">
        <v>27</v>
      </c>
      <c r="T6" s="139" t="s">
        <v>26</v>
      </c>
    </row>
    <row r="7" spans="2:20" ht="24.75" customHeight="1">
      <c r="B7" s="140"/>
      <c r="C7" s="141" t="str">
        <f>D4</f>
        <v>TJ SPARTAK CHRÁST</v>
      </c>
      <c r="D7" s="141" t="str">
        <f>D5</f>
        <v>SK JUPITER B</v>
      </c>
      <c r="E7" s="317" t="s">
        <v>5</v>
      </c>
      <c r="F7" s="317"/>
      <c r="G7" s="317"/>
      <c r="H7" s="317"/>
      <c r="I7" s="317"/>
      <c r="J7" s="317"/>
      <c r="K7" s="317"/>
      <c r="L7" s="317"/>
      <c r="M7" s="317"/>
      <c r="N7" s="318" t="s">
        <v>14</v>
      </c>
      <c r="O7" s="318"/>
      <c r="P7" s="318" t="s">
        <v>15</v>
      </c>
      <c r="Q7" s="318"/>
      <c r="R7" s="318" t="s">
        <v>16</v>
      </c>
      <c r="S7" s="318"/>
      <c r="T7" s="142" t="s">
        <v>6</v>
      </c>
    </row>
    <row r="8" spans="2:20" ht="9.75" customHeight="1" thickBot="1">
      <c r="B8" s="143"/>
      <c r="C8" s="144"/>
      <c r="D8" s="145"/>
      <c r="E8" s="319">
        <v>1</v>
      </c>
      <c r="F8" s="319"/>
      <c r="G8" s="319"/>
      <c r="H8" s="319">
        <v>2</v>
      </c>
      <c r="I8" s="319"/>
      <c r="J8" s="319"/>
      <c r="K8" s="319">
        <v>3</v>
      </c>
      <c r="L8" s="319"/>
      <c r="M8" s="31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25</v>
      </c>
      <c r="C9" s="150" t="s">
        <v>94</v>
      </c>
      <c r="D9" s="151" t="s">
        <v>109</v>
      </c>
      <c r="E9" s="152">
        <v>21</v>
      </c>
      <c r="F9" s="153" t="s">
        <v>23</v>
      </c>
      <c r="G9" s="154">
        <v>15</v>
      </c>
      <c r="H9" s="152">
        <v>21</v>
      </c>
      <c r="I9" s="153" t="s">
        <v>23</v>
      </c>
      <c r="J9" s="154">
        <v>12</v>
      </c>
      <c r="K9" s="152"/>
      <c r="L9" s="153" t="s">
        <v>23</v>
      </c>
      <c r="M9" s="154"/>
      <c r="N9" s="155">
        <f aca="true" t="shared" si="0" ref="N9:N17">E9+H9+K9</f>
        <v>42</v>
      </c>
      <c r="O9" s="156">
        <f aca="true" t="shared" si="1" ref="O9:O17">G9+J9+M9</f>
        <v>27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>IF(P9=2,1,0)</f>
        <v>1</v>
      </c>
      <c r="S9" s="160">
        <f>IF(Q9=2,1,0)</f>
        <v>0</v>
      </c>
      <c r="T9" s="161"/>
    </row>
    <row r="10" spans="2:20" ht="30" customHeight="1">
      <c r="B10" s="149" t="s">
        <v>22</v>
      </c>
      <c r="C10" s="150" t="s">
        <v>95</v>
      </c>
      <c r="D10" s="150" t="s">
        <v>110</v>
      </c>
      <c r="E10" s="152">
        <v>21</v>
      </c>
      <c r="F10" s="158" t="s">
        <v>23</v>
      </c>
      <c r="G10" s="154">
        <v>11</v>
      </c>
      <c r="H10" s="152">
        <v>21</v>
      </c>
      <c r="I10" s="158" t="s">
        <v>23</v>
      </c>
      <c r="J10" s="154">
        <v>15</v>
      </c>
      <c r="K10" s="152"/>
      <c r="L10" s="158" t="s">
        <v>23</v>
      </c>
      <c r="M10" s="154"/>
      <c r="N10" s="155">
        <f t="shared" si="0"/>
        <v>42</v>
      </c>
      <c r="O10" s="156">
        <f t="shared" si="1"/>
        <v>26</v>
      </c>
      <c r="P10" s="157">
        <f t="shared" si="2"/>
        <v>2</v>
      </c>
      <c r="Q10" s="158">
        <f t="shared" si="3"/>
        <v>0</v>
      </c>
      <c r="R10" s="162">
        <f aca="true" t="shared" si="4" ref="R10:S17">IF(P10=2,1,0)</f>
        <v>1</v>
      </c>
      <c r="S10" s="160">
        <f t="shared" si="4"/>
        <v>0</v>
      </c>
      <c r="T10" s="161"/>
    </row>
    <row r="11" spans="2:20" ht="30" customHeight="1">
      <c r="B11" s="149" t="s">
        <v>21</v>
      </c>
      <c r="C11" s="150" t="s">
        <v>97</v>
      </c>
      <c r="D11" s="150" t="s">
        <v>111</v>
      </c>
      <c r="E11" s="152">
        <v>24</v>
      </c>
      <c r="F11" s="158" t="s">
        <v>23</v>
      </c>
      <c r="G11" s="154">
        <v>22</v>
      </c>
      <c r="H11" s="152">
        <v>21</v>
      </c>
      <c r="I11" s="158" t="s">
        <v>23</v>
      </c>
      <c r="J11" s="154">
        <v>11</v>
      </c>
      <c r="K11" s="152"/>
      <c r="L11" s="158" t="s">
        <v>23</v>
      </c>
      <c r="M11" s="154"/>
      <c r="N11" s="155">
        <f t="shared" si="0"/>
        <v>45</v>
      </c>
      <c r="O11" s="156">
        <f t="shared" si="1"/>
        <v>33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20</v>
      </c>
      <c r="C12" s="150" t="s">
        <v>98</v>
      </c>
      <c r="D12" s="150" t="s">
        <v>112</v>
      </c>
      <c r="E12" s="152">
        <v>21</v>
      </c>
      <c r="F12" s="158" t="s">
        <v>23</v>
      </c>
      <c r="G12" s="154">
        <v>12</v>
      </c>
      <c r="H12" s="152">
        <v>22</v>
      </c>
      <c r="I12" s="158" t="s">
        <v>23</v>
      </c>
      <c r="J12" s="154">
        <v>20</v>
      </c>
      <c r="K12" s="152"/>
      <c r="L12" s="158" t="s">
        <v>23</v>
      </c>
      <c r="M12" s="154"/>
      <c r="N12" s="155">
        <f t="shared" si="0"/>
        <v>43</v>
      </c>
      <c r="O12" s="156">
        <f t="shared" si="1"/>
        <v>32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19</v>
      </c>
      <c r="C13" s="150" t="s">
        <v>100</v>
      </c>
      <c r="D13" s="150" t="s">
        <v>113</v>
      </c>
      <c r="E13" s="152">
        <v>21</v>
      </c>
      <c r="F13" s="158" t="s">
        <v>23</v>
      </c>
      <c r="G13" s="154">
        <v>17</v>
      </c>
      <c r="H13" s="152">
        <v>20</v>
      </c>
      <c r="I13" s="158" t="s">
        <v>23</v>
      </c>
      <c r="J13" s="154">
        <v>22</v>
      </c>
      <c r="K13" s="152">
        <v>23</v>
      </c>
      <c r="L13" s="158" t="s">
        <v>23</v>
      </c>
      <c r="M13" s="154">
        <v>21</v>
      </c>
      <c r="N13" s="155">
        <f t="shared" si="0"/>
        <v>64</v>
      </c>
      <c r="O13" s="156">
        <f t="shared" si="1"/>
        <v>60</v>
      </c>
      <c r="P13" s="157">
        <f t="shared" si="2"/>
        <v>2</v>
      </c>
      <c r="Q13" s="158">
        <f t="shared" si="3"/>
        <v>1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18</v>
      </c>
      <c r="C14" s="150" t="s">
        <v>93</v>
      </c>
      <c r="D14" s="150" t="s">
        <v>114</v>
      </c>
      <c r="E14" s="152">
        <v>21</v>
      </c>
      <c r="F14" s="158" t="s">
        <v>23</v>
      </c>
      <c r="G14" s="154">
        <v>19</v>
      </c>
      <c r="H14" s="152">
        <v>20</v>
      </c>
      <c r="I14" s="158" t="s">
        <v>23</v>
      </c>
      <c r="J14" s="154">
        <v>22</v>
      </c>
      <c r="K14" s="152">
        <v>21</v>
      </c>
      <c r="L14" s="158" t="s">
        <v>23</v>
      </c>
      <c r="M14" s="154">
        <v>12</v>
      </c>
      <c r="N14" s="155">
        <f t="shared" si="0"/>
        <v>62</v>
      </c>
      <c r="O14" s="156">
        <f t="shared" si="1"/>
        <v>53</v>
      </c>
      <c r="P14" s="157">
        <f t="shared" si="2"/>
        <v>2</v>
      </c>
      <c r="Q14" s="158">
        <f t="shared" si="3"/>
        <v>1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24</v>
      </c>
      <c r="C15" s="150" t="s">
        <v>101</v>
      </c>
      <c r="D15" s="150" t="s">
        <v>115</v>
      </c>
      <c r="E15" s="152">
        <v>21</v>
      </c>
      <c r="F15" s="158" t="s">
        <v>23</v>
      </c>
      <c r="G15" s="154">
        <v>16</v>
      </c>
      <c r="H15" s="152">
        <v>14</v>
      </c>
      <c r="I15" s="158" t="s">
        <v>23</v>
      </c>
      <c r="J15" s="154">
        <v>21</v>
      </c>
      <c r="K15" s="152">
        <v>21</v>
      </c>
      <c r="L15" s="158" t="s">
        <v>23</v>
      </c>
      <c r="M15" s="154">
        <v>13</v>
      </c>
      <c r="N15" s="155">
        <f>E15+H15+K15</f>
        <v>56</v>
      </c>
      <c r="O15" s="156">
        <f>G15+J15+M15</f>
        <v>50</v>
      </c>
      <c r="P15" s="157">
        <f>IF(E15&gt;G15,1,0)+IF(H15&gt;J15,1,0)+IF(K15&gt;M15,1,0)</f>
        <v>2</v>
      </c>
      <c r="Q15" s="158">
        <f>IF(E15&lt;G15,1,0)+IF(H15&lt;J15,1,0)+IF(K15&lt;M15,1,0)</f>
        <v>1</v>
      </c>
      <c r="R15" s="162">
        <f>IF(P15=2,1,0)</f>
        <v>1</v>
      </c>
      <c r="S15" s="160">
        <f>IF(Q15=2,1,0)</f>
        <v>0</v>
      </c>
      <c r="T15" s="161"/>
    </row>
    <row r="16" spans="2:20" ht="30" customHeight="1">
      <c r="B16" s="149" t="s">
        <v>17</v>
      </c>
      <c r="C16" s="150" t="s">
        <v>102</v>
      </c>
      <c r="D16" s="150" t="s">
        <v>116</v>
      </c>
      <c r="E16" s="152">
        <v>21</v>
      </c>
      <c r="F16" s="158" t="s">
        <v>23</v>
      </c>
      <c r="G16" s="154">
        <v>16</v>
      </c>
      <c r="H16" s="152">
        <v>21</v>
      </c>
      <c r="I16" s="158" t="s">
        <v>23</v>
      </c>
      <c r="J16" s="154">
        <v>18</v>
      </c>
      <c r="K16" s="152"/>
      <c r="L16" s="158" t="s">
        <v>23</v>
      </c>
      <c r="M16" s="154"/>
      <c r="N16" s="155">
        <f>E16+H16+K16</f>
        <v>42</v>
      </c>
      <c r="O16" s="156">
        <f>G16+J16+M16</f>
        <v>34</v>
      </c>
      <c r="P16" s="157">
        <f>IF(E16&gt;G16,1,0)+IF(H16&gt;J16,1,0)+IF(K16&gt;M16,1,0)</f>
        <v>2</v>
      </c>
      <c r="Q16" s="158">
        <f>IF(E16&lt;G16,1,0)+IF(H16&lt;J16,1,0)+IF(K16&lt;M16,1,0)</f>
        <v>0</v>
      </c>
      <c r="R16" s="162">
        <f>IF(P16=2,1,0)</f>
        <v>1</v>
      </c>
      <c r="S16" s="160">
        <f>IF(Q16=2,1,0)</f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23</v>
      </c>
      <c r="G17" s="167"/>
      <c r="H17" s="165"/>
      <c r="I17" s="166" t="s">
        <v>23</v>
      </c>
      <c r="J17" s="167"/>
      <c r="K17" s="165"/>
      <c r="L17" s="166" t="s">
        <v>23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7</v>
      </c>
      <c r="C18" s="320" t="str">
        <f>IF(R18&gt;S18,D4,IF(S18&gt;R18,D5,"remíza"))</f>
        <v>TJ SPARTAK CHRÁST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175">
        <f aca="true" t="shared" si="5" ref="N18:S18">SUM(N9:N17)</f>
        <v>396</v>
      </c>
      <c r="O18" s="176">
        <f t="shared" si="5"/>
        <v>315</v>
      </c>
      <c r="P18" s="175">
        <f t="shared" si="5"/>
        <v>16</v>
      </c>
      <c r="Q18" s="177">
        <f t="shared" si="5"/>
        <v>3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179"/>
      <c r="C19" s="180"/>
      <c r="D19" s="18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1" t="s">
        <v>8</v>
      </c>
    </row>
    <row r="20" spans="2:20" ht="12.75">
      <c r="B20" s="55" t="s">
        <v>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2:20" ht="12.7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2:20" ht="19.5" customHeight="1">
      <c r="B22" s="31" t="s">
        <v>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2:20" ht="19.5" customHeight="1">
      <c r="B23" s="3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2.7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2:21" ht="12.75">
      <c r="B25" s="33" t="s">
        <v>11</v>
      </c>
      <c r="C25" s="180"/>
      <c r="D25" s="184"/>
      <c r="E25" s="33" t="s">
        <v>12</v>
      </c>
      <c r="F25" s="33"/>
      <c r="G25" s="3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</row>
    <row r="26" spans="2:21" ht="12.75">
      <c r="B26" s="186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2:21" ht="12.75">
      <c r="B27" s="186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2:21" ht="12.75">
      <c r="B28" s="186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2:21" ht="12.75">
      <c r="B29" s="3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2:21" ht="12.75">
      <c r="B30" s="186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8" customWidth="1"/>
    <col min="2" max="2" width="10.75390625" style="128" customWidth="1"/>
    <col min="3" max="4" width="32.75390625" style="128" customWidth="1"/>
    <col min="5" max="5" width="3.75390625" style="128" customWidth="1"/>
    <col min="6" max="6" width="0.875" style="128" customWidth="1"/>
    <col min="7" max="8" width="3.75390625" style="128" customWidth="1"/>
    <col min="9" max="9" width="0.875" style="128" customWidth="1"/>
    <col min="10" max="11" width="3.75390625" style="128" customWidth="1"/>
    <col min="12" max="12" width="0.875" style="128" customWidth="1"/>
    <col min="13" max="13" width="3.75390625" style="128" customWidth="1"/>
    <col min="14" max="19" width="5.75390625" style="128" customWidth="1"/>
    <col min="20" max="20" width="15.00390625" style="128" customWidth="1"/>
    <col min="21" max="21" width="2.25390625" style="128" customWidth="1"/>
    <col min="22" max="16384" width="9.125" style="128" customWidth="1"/>
  </cols>
  <sheetData>
    <row r="1" ht="8.25" customHeight="1"/>
    <row r="2" spans="2:20" ht="27" thickBot="1">
      <c r="B2" s="308" t="s">
        <v>66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2:20" ht="19.5" customHeight="1" thickBot="1">
      <c r="B3" s="129" t="s">
        <v>0</v>
      </c>
      <c r="C3" s="130"/>
      <c r="D3" s="309" t="s">
        <v>75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 t="s">
        <v>47</v>
      </c>
      <c r="R3" s="310"/>
      <c r="S3" s="311" t="s">
        <v>76</v>
      </c>
      <c r="T3" s="311"/>
    </row>
    <row r="4" spans="2:20" ht="19.5" customHeight="1" thickTop="1">
      <c r="B4" s="131" t="s">
        <v>2</v>
      </c>
      <c r="C4" s="132"/>
      <c r="D4" s="312" t="s">
        <v>63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 t="s">
        <v>13</v>
      </c>
      <c r="R4" s="313"/>
      <c r="S4" s="314" t="s">
        <v>91</v>
      </c>
      <c r="T4" s="314"/>
    </row>
    <row r="5" spans="2:20" ht="19.5" customHeight="1">
      <c r="B5" s="131" t="s">
        <v>3</v>
      </c>
      <c r="C5" s="133"/>
      <c r="D5" s="321" t="s">
        <v>107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 t="s">
        <v>1</v>
      </c>
      <c r="R5" s="322"/>
      <c r="S5" s="315" t="s">
        <v>64</v>
      </c>
      <c r="T5" s="315"/>
    </row>
    <row r="6" spans="2:20" ht="19.5" customHeight="1" thickBot="1">
      <c r="B6" s="134" t="s">
        <v>4</v>
      </c>
      <c r="C6" s="135"/>
      <c r="D6" s="316" t="s">
        <v>103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136"/>
      <c r="R6" s="137"/>
      <c r="S6" s="138" t="s">
        <v>27</v>
      </c>
      <c r="T6" s="139" t="s">
        <v>26</v>
      </c>
    </row>
    <row r="7" spans="2:20" ht="24.75" customHeight="1">
      <c r="B7" s="140"/>
      <c r="C7" s="141" t="str">
        <f>D4</f>
        <v>TJ SPARTAK CHRÁST</v>
      </c>
      <c r="D7" s="141" t="str">
        <f>D5</f>
        <v>ZÚ BADMINTON KLATOVY</v>
      </c>
      <c r="E7" s="317" t="s">
        <v>5</v>
      </c>
      <c r="F7" s="317"/>
      <c r="G7" s="317"/>
      <c r="H7" s="317"/>
      <c r="I7" s="317"/>
      <c r="J7" s="317"/>
      <c r="K7" s="317"/>
      <c r="L7" s="317"/>
      <c r="M7" s="317"/>
      <c r="N7" s="318" t="s">
        <v>14</v>
      </c>
      <c r="O7" s="318"/>
      <c r="P7" s="318" t="s">
        <v>15</v>
      </c>
      <c r="Q7" s="318"/>
      <c r="R7" s="318" t="s">
        <v>16</v>
      </c>
      <c r="S7" s="318"/>
      <c r="T7" s="142" t="s">
        <v>6</v>
      </c>
    </row>
    <row r="8" spans="2:20" ht="9.75" customHeight="1" thickBot="1">
      <c r="B8" s="143"/>
      <c r="C8" s="144"/>
      <c r="D8" s="145"/>
      <c r="E8" s="319">
        <v>1</v>
      </c>
      <c r="F8" s="319"/>
      <c r="G8" s="319"/>
      <c r="H8" s="319">
        <v>2</v>
      </c>
      <c r="I8" s="319"/>
      <c r="J8" s="319"/>
      <c r="K8" s="319">
        <v>3</v>
      </c>
      <c r="L8" s="319"/>
      <c r="M8" s="31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25</v>
      </c>
      <c r="C9" s="150" t="s">
        <v>104</v>
      </c>
      <c r="D9" s="151" t="s">
        <v>105</v>
      </c>
      <c r="E9" s="152">
        <v>22</v>
      </c>
      <c r="F9" s="153" t="s">
        <v>23</v>
      </c>
      <c r="G9" s="154">
        <v>20</v>
      </c>
      <c r="H9" s="152">
        <v>21</v>
      </c>
      <c r="I9" s="153" t="s">
        <v>23</v>
      </c>
      <c r="J9" s="154">
        <v>7</v>
      </c>
      <c r="K9" s="152"/>
      <c r="L9" s="153" t="s">
        <v>23</v>
      </c>
      <c r="M9" s="154"/>
      <c r="N9" s="155">
        <f aca="true" t="shared" si="0" ref="N9:N17">E9+H9+K9</f>
        <v>43</v>
      </c>
      <c r="O9" s="156">
        <f aca="true" t="shared" si="1" ref="O9:O17">G9+J9+M9</f>
        <v>27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>IF(P9=2,1,0)</f>
        <v>1</v>
      </c>
      <c r="S9" s="160">
        <f>IF(Q9=2,1,0)</f>
        <v>0</v>
      </c>
      <c r="T9" s="161"/>
    </row>
    <row r="10" spans="2:20" ht="30" customHeight="1">
      <c r="B10" s="149" t="s">
        <v>22</v>
      </c>
      <c r="C10" s="150" t="s">
        <v>95</v>
      </c>
      <c r="D10" s="150" t="s">
        <v>84</v>
      </c>
      <c r="E10" s="152">
        <v>21</v>
      </c>
      <c r="F10" s="158" t="s">
        <v>23</v>
      </c>
      <c r="G10" s="154">
        <v>18</v>
      </c>
      <c r="H10" s="152">
        <v>21</v>
      </c>
      <c r="I10" s="158" t="s">
        <v>23</v>
      </c>
      <c r="J10" s="154">
        <v>14</v>
      </c>
      <c r="K10" s="152"/>
      <c r="L10" s="158" t="s">
        <v>23</v>
      </c>
      <c r="M10" s="154"/>
      <c r="N10" s="155">
        <f t="shared" si="0"/>
        <v>42</v>
      </c>
      <c r="O10" s="156">
        <f t="shared" si="1"/>
        <v>32</v>
      </c>
      <c r="P10" s="157">
        <f t="shared" si="2"/>
        <v>2</v>
      </c>
      <c r="Q10" s="158">
        <f t="shared" si="3"/>
        <v>0</v>
      </c>
      <c r="R10" s="162">
        <f aca="true" t="shared" si="4" ref="R10:S17">IF(P10=2,1,0)</f>
        <v>1</v>
      </c>
      <c r="S10" s="160">
        <f t="shared" si="4"/>
        <v>0</v>
      </c>
      <c r="T10" s="161"/>
    </row>
    <row r="11" spans="2:20" ht="30" customHeight="1">
      <c r="B11" s="149" t="s">
        <v>21</v>
      </c>
      <c r="C11" s="150" t="s">
        <v>29</v>
      </c>
      <c r="D11" s="150" t="s">
        <v>29</v>
      </c>
      <c r="E11" s="152">
        <v>0</v>
      </c>
      <c r="F11" s="158" t="s">
        <v>23</v>
      </c>
      <c r="G11" s="154">
        <v>0</v>
      </c>
      <c r="H11" s="152">
        <v>0</v>
      </c>
      <c r="I11" s="158" t="s">
        <v>23</v>
      </c>
      <c r="J11" s="154">
        <v>0</v>
      </c>
      <c r="K11" s="152"/>
      <c r="L11" s="158" t="s">
        <v>23</v>
      </c>
      <c r="M11" s="154"/>
      <c r="N11" s="155">
        <f t="shared" si="0"/>
        <v>0</v>
      </c>
      <c r="O11" s="156">
        <f t="shared" si="1"/>
        <v>0</v>
      </c>
      <c r="P11" s="157">
        <f t="shared" si="2"/>
        <v>0</v>
      </c>
      <c r="Q11" s="158">
        <f t="shared" si="3"/>
        <v>0</v>
      </c>
      <c r="R11" s="162">
        <f t="shared" si="4"/>
        <v>0</v>
      </c>
      <c r="S11" s="160">
        <f t="shared" si="4"/>
        <v>0</v>
      </c>
      <c r="T11" s="161"/>
    </row>
    <row r="12" spans="2:20" ht="30" customHeight="1">
      <c r="B12" s="149" t="s">
        <v>20</v>
      </c>
      <c r="C12" s="150" t="s">
        <v>98</v>
      </c>
      <c r="D12" s="150" t="s">
        <v>106</v>
      </c>
      <c r="E12" s="152">
        <v>17</v>
      </c>
      <c r="F12" s="158" t="s">
        <v>23</v>
      </c>
      <c r="G12" s="154">
        <v>21</v>
      </c>
      <c r="H12" s="152">
        <v>21</v>
      </c>
      <c r="I12" s="158" t="s">
        <v>23</v>
      </c>
      <c r="J12" s="154">
        <v>6</v>
      </c>
      <c r="K12" s="152">
        <v>21</v>
      </c>
      <c r="L12" s="158" t="s">
        <v>23</v>
      </c>
      <c r="M12" s="154">
        <v>18</v>
      </c>
      <c r="N12" s="155">
        <f t="shared" si="0"/>
        <v>59</v>
      </c>
      <c r="O12" s="156">
        <f t="shared" si="1"/>
        <v>45</v>
      </c>
      <c r="P12" s="157">
        <f t="shared" si="2"/>
        <v>2</v>
      </c>
      <c r="Q12" s="158">
        <f t="shared" si="3"/>
        <v>1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19</v>
      </c>
      <c r="C13" s="150" t="s">
        <v>100</v>
      </c>
      <c r="D13" s="150" t="s">
        <v>87</v>
      </c>
      <c r="E13" s="152">
        <v>21</v>
      </c>
      <c r="F13" s="158" t="s">
        <v>23</v>
      </c>
      <c r="G13" s="154">
        <v>9</v>
      </c>
      <c r="H13" s="152">
        <v>20</v>
      </c>
      <c r="I13" s="158" t="s">
        <v>23</v>
      </c>
      <c r="J13" s="154">
        <v>22</v>
      </c>
      <c r="K13" s="152">
        <v>21</v>
      </c>
      <c r="L13" s="158" t="s">
        <v>23</v>
      </c>
      <c r="M13" s="154">
        <v>10</v>
      </c>
      <c r="N13" s="155">
        <f t="shared" si="0"/>
        <v>62</v>
      </c>
      <c r="O13" s="156">
        <f t="shared" si="1"/>
        <v>41</v>
      </c>
      <c r="P13" s="157">
        <f t="shared" si="2"/>
        <v>2</v>
      </c>
      <c r="Q13" s="158">
        <f t="shared" si="3"/>
        <v>1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18</v>
      </c>
      <c r="C14" s="150" t="s">
        <v>93</v>
      </c>
      <c r="D14" s="150" t="s">
        <v>49</v>
      </c>
      <c r="E14" s="152">
        <v>21</v>
      </c>
      <c r="F14" s="158" t="s">
        <v>23</v>
      </c>
      <c r="G14" s="154">
        <v>12</v>
      </c>
      <c r="H14" s="152">
        <v>21</v>
      </c>
      <c r="I14" s="158" t="s">
        <v>23</v>
      </c>
      <c r="J14" s="154">
        <v>11</v>
      </c>
      <c r="K14" s="152"/>
      <c r="L14" s="158" t="s">
        <v>23</v>
      </c>
      <c r="M14" s="154"/>
      <c r="N14" s="155">
        <f t="shared" si="0"/>
        <v>42</v>
      </c>
      <c r="O14" s="156">
        <f t="shared" si="1"/>
        <v>23</v>
      </c>
      <c r="P14" s="157">
        <f t="shared" si="2"/>
        <v>2</v>
      </c>
      <c r="Q14" s="158">
        <f t="shared" si="3"/>
        <v>0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24</v>
      </c>
      <c r="C15" s="150" t="s">
        <v>101</v>
      </c>
      <c r="D15" s="150" t="s">
        <v>48</v>
      </c>
      <c r="E15" s="152">
        <v>21</v>
      </c>
      <c r="F15" s="158" t="s">
        <v>23</v>
      </c>
      <c r="G15" s="154">
        <v>19</v>
      </c>
      <c r="H15" s="152">
        <v>21</v>
      </c>
      <c r="I15" s="158" t="s">
        <v>23</v>
      </c>
      <c r="J15" s="154">
        <v>15</v>
      </c>
      <c r="K15" s="152"/>
      <c r="L15" s="158" t="s">
        <v>23</v>
      </c>
      <c r="M15" s="154"/>
      <c r="N15" s="155">
        <f>E15+H15+K15</f>
        <v>42</v>
      </c>
      <c r="O15" s="156">
        <f>G15+J15+M15</f>
        <v>34</v>
      </c>
      <c r="P15" s="157">
        <f>IF(E15&gt;G15,1,0)+IF(H15&gt;J15,1,0)+IF(K15&gt;M15,1,0)</f>
        <v>2</v>
      </c>
      <c r="Q15" s="158">
        <f>IF(E15&lt;G15,1,0)+IF(H15&lt;J15,1,0)+IF(K15&lt;M15,1,0)</f>
        <v>0</v>
      </c>
      <c r="R15" s="162">
        <f>IF(P15=2,1,0)</f>
        <v>1</v>
      </c>
      <c r="S15" s="160">
        <f>IF(Q15=2,1,0)</f>
        <v>0</v>
      </c>
      <c r="T15" s="161"/>
    </row>
    <row r="16" spans="2:20" ht="30" customHeight="1">
      <c r="B16" s="149" t="s">
        <v>17</v>
      </c>
      <c r="C16" s="150" t="s">
        <v>102</v>
      </c>
      <c r="D16" s="150" t="s">
        <v>61</v>
      </c>
      <c r="E16" s="152">
        <v>21</v>
      </c>
      <c r="F16" s="158" t="s">
        <v>23</v>
      </c>
      <c r="G16" s="154">
        <v>10</v>
      </c>
      <c r="H16" s="152">
        <v>21</v>
      </c>
      <c r="I16" s="158" t="s">
        <v>23</v>
      </c>
      <c r="J16" s="154">
        <v>6</v>
      </c>
      <c r="K16" s="152"/>
      <c r="L16" s="158" t="s">
        <v>23</v>
      </c>
      <c r="M16" s="154"/>
      <c r="N16" s="155">
        <f>E16+H16+K16</f>
        <v>42</v>
      </c>
      <c r="O16" s="156">
        <f>G16+J16+M16</f>
        <v>16</v>
      </c>
      <c r="P16" s="157">
        <f>IF(E16&gt;G16,1,0)+IF(H16&gt;J16,1,0)+IF(K16&gt;M16,1,0)</f>
        <v>2</v>
      </c>
      <c r="Q16" s="158">
        <f>IF(E16&lt;G16,1,0)+IF(H16&lt;J16,1,0)+IF(K16&lt;M16,1,0)</f>
        <v>0</v>
      </c>
      <c r="R16" s="162">
        <f>IF(P16=2,1,0)</f>
        <v>1</v>
      </c>
      <c r="S16" s="160">
        <f>IF(Q16=2,1,0)</f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23</v>
      </c>
      <c r="G17" s="167"/>
      <c r="H17" s="165"/>
      <c r="I17" s="166" t="s">
        <v>23</v>
      </c>
      <c r="J17" s="167"/>
      <c r="K17" s="165"/>
      <c r="L17" s="166" t="s">
        <v>23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7</v>
      </c>
      <c r="C18" s="320" t="str">
        <f>IF(R18&gt;S18,D4,IF(S18&gt;R18,D5,"remíza"))</f>
        <v>TJ SPARTAK CHRÁST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175">
        <f aca="true" t="shared" si="5" ref="N18:S18">SUM(N9:N17)</f>
        <v>332</v>
      </c>
      <c r="O18" s="176">
        <f t="shared" si="5"/>
        <v>218</v>
      </c>
      <c r="P18" s="175">
        <f t="shared" si="5"/>
        <v>14</v>
      </c>
      <c r="Q18" s="177">
        <f t="shared" si="5"/>
        <v>2</v>
      </c>
      <c r="R18" s="175">
        <f t="shared" si="5"/>
        <v>7</v>
      </c>
      <c r="S18" s="176">
        <f t="shared" si="5"/>
        <v>0</v>
      </c>
      <c r="T18" s="178"/>
    </row>
    <row r="19" spans="2:20" ht="15">
      <c r="B19" s="179"/>
      <c r="C19" s="180"/>
      <c r="D19" s="18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1" t="s">
        <v>8</v>
      </c>
    </row>
    <row r="20" spans="2:20" ht="12.75">
      <c r="B20" s="55" t="s">
        <v>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2:20" ht="12.7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2:20" ht="19.5" customHeight="1">
      <c r="B22" s="31" t="s">
        <v>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2:20" ht="19.5" customHeight="1">
      <c r="B23" s="3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2.7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2:21" ht="12.75">
      <c r="B25" s="33" t="s">
        <v>11</v>
      </c>
      <c r="C25" s="180"/>
      <c r="D25" s="184"/>
      <c r="E25" s="33" t="s">
        <v>12</v>
      </c>
      <c r="F25" s="33"/>
      <c r="G25" s="3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</row>
    <row r="26" spans="2:21" ht="12.75">
      <c r="B26" s="186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2:21" ht="12.75">
      <c r="B27" s="186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2:21" ht="12.75">
      <c r="B28" s="186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2:21" ht="12.75">
      <c r="B29" s="3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2:21" ht="12.75">
      <c r="B30" s="186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50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241</v>
      </c>
      <c r="T4" s="290"/>
    </row>
    <row r="5" spans="2:20" ht="19.5" customHeight="1">
      <c r="B5" s="6" t="s">
        <v>3</v>
      </c>
      <c r="C5" s="47"/>
      <c r="D5" s="293" t="s">
        <v>30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242</v>
      </c>
      <c r="T5" s="307"/>
    </row>
    <row r="6" spans="2:20" ht="19.5" customHeight="1" thickBot="1">
      <c r="B6" s="8" t="s">
        <v>4</v>
      </c>
      <c r="C6" s="9"/>
      <c r="D6" s="298" t="s">
        <v>243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244</v>
      </c>
      <c r="D9" s="44" t="s">
        <v>122</v>
      </c>
      <c r="E9" s="39">
        <v>16</v>
      </c>
      <c r="F9" s="20" t="s">
        <v>23</v>
      </c>
      <c r="G9" s="40">
        <v>21</v>
      </c>
      <c r="H9" s="39">
        <v>15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245</v>
      </c>
      <c r="D10" s="43" t="s">
        <v>136</v>
      </c>
      <c r="E10" s="39">
        <v>13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246</v>
      </c>
      <c r="D11" s="43" t="s">
        <v>126</v>
      </c>
      <c r="E11" s="39">
        <v>13</v>
      </c>
      <c r="F11" s="19" t="s">
        <v>23</v>
      </c>
      <c r="G11" s="40">
        <v>21</v>
      </c>
      <c r="H11" s="39">
        <v>12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247</v>
      </c>
      <c r="D12" s="43" t="s">
        <v>248</v>
      </c>
      <c r="E12" s="39">
        <v>14</v>
      </c>
      <c r="F12" s="19" t="s">
        <v>23</v>
      </c>
      <c r="G12" s="40">
        <v>21</v>
      </c>
      <c r="H12" s="39">
        <v>23</v>
      </c>
      <c r="I12" s="19" t="s">
        <v>23</v>
      </c>
      <c r="J12" s="40">
        <v>21</v>
      </c>
      <c r="K12" s="39">
        <v>22</v>
      </c>
      <c r="L12" s="19" t="s">
        <v>23</v>
      </c>
      <c r="M12" s="40">
        <v>24</v>
      </c>
      <c r="N12" s="22">
        <f t="shared" si="0"/>
        <v>59</v>
      </c>
      <c r="O12" s="23">
        <f t="shared" si="1"/>
        <v>66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249</v>
      </c>
      <c r="D13" s="43" t="s">
        <v>250</v>
      </c>
      <c r="E13" s="39">
        <v>17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251</v>
      </c>
      <c r="D14" s="43" t="s">
        <v>121</v>
      </c>
      <c r="E14" s="39">
        <v>15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252</v>
      </c>
      <c r="D15" s="43" t="s">
        <v>132</v>
      </c>
      <c r="E15" s="39">
        <v>12</v>
      </c>
      <c r="F15" s="19" t="s">
        <v>23</v>
      </c>
      <c r="G15" s="40">
        <v>21</v>
      </c>
      <c r="H15" s="39">
        <v>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253</v>
      </c>
      <c r="D16" s="43" t="s">
        <v>68</v>
      </c>
      <c r="E16" s="39">
        <v>11</v>
      </c>
      <c r="F16" s="19" t="s">
        <v>23</v>
      </c>
      <c r="G16" s="40">
        <v>21</v>
      </c>
      <c r="H16" s="39">
        <v>18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SK Jupiter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255</v>
      </c>
      <c r="O18" s="27">
        <f t="shared" si="5"/>
        <v>361</v>
      </c>
      <c r="P18" s="26">
        <f t="shared" si="5"/>
        <v>1</v>
      </c>
      <c r="Q18" s="28">
        <f t="shared" si="5"/>
        <v>16</v>
      </c>
      <c r="R18" s="26">
        <f t="shared" si="5"/>
        <v>0</v>
      </c>
      <c r="S18" s="27">
        <f t="shared" si="5"/>
        <v>8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72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254</v>
      </c>
      <c r="T4" s="290"/>
    </row>
    <row r="5" spans="2:20" ht="19.5" customHeight="1">
      <c r="B5" s="6" t="s">
        <v>3</v>
      </c>
      <c r="C5" s="47"/>
      <c r="D5" s="293" t="s">
        <v>71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115" t="s">
        <v>119</v>
      </c>
      <c r="T5" s="116"/>
    </row>
    <row r="6" spans="2:20" ht="19.5" customHeight="1" thickBot="1">
      <c r="B6" s="8" t="s">
        <v>4</v>
      </c>
      <c r="C6" s="9"/>
      <c r="D6" s="298" t="s">
        <v>80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TJ Sokol Doubravka B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255</v>
      </c>
      <c r="D9" s="44" t="s">
        <v>256</v>
      </c>
      <c r="E9" s="39">
        <v>21</v>
      </c>
      <c r="F9" s="20" t="s">
        <v>23</v>
      </c>
      <c r="G9" s="40">
        <v>14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125</v>
      </c>
      <c r="D10" s="43" t="s">
        <v>257</v>
      </c>
      <c r="E10" s="39">
        <v>19</v>
      </c>
      <c r="F10" s="19" t="s">
        <v>23</v>
      </c>
      <c r="G10" s="40">
        <v>21</v>
      </c>
      <c r="H10" s="39">
        <v>20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39</v>
      </c>
      <c r="O10" s="23">
        <f t="shared" si="1"/>
        <v>43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258</v>
      </c>
      <c r="D11" s="43" t="s">
        <v>259</v>
      </c>
      <c r="E11" s="39">
        <v>21</v>
      </c>
      <c r="F11" s="19" t="s">
        <v>23</v>
      </c>
      <c r="G11" s="40">
        <v>23</v>
      </c>
      <c r="H11" s="39">
        <v>21</v>
      </c>
      <c r="I11" s="19" t="s">
        <v>23</v>
      </c>
      <c r="J11" s="40">
        <v>13</v>
      </c>
      <c r="K11" s="39">
        <v>17</v>
      </c>
      <c r="L11" s="19" t="s">
        <v>23</v>
      </c>
      <c r="M11" s="40">
        <v>21</v>
      </c>
      <c r="N11" s="22">
        <f t="shared" si="0"/>
        <v>59</v>
      </c>
      <c r="O11" s="23">
        <f t="shared" si="1"/>
        <v>57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260</v>
      </c>
      <c r="D12" s="43" t="s">
        <v>261</v>
      </c>
      <c r="E12" s="39">
        <v>12</v>
      </c>
      <c r="F12" s="19" t="s">
        <v>23</v>
      </c>
      <c r="G12" s="40">
        <v>21</v>
      </c>
      <c r="H12" s="39">
        <v>12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262</v>
      </c>
      <c r="D13" s="43" t="s">
        <v>263</v>
      </c>
      <c r="E13" s="39">
        <v>21</v>
      </c>
      <c r="F13" s="19" t="s">
        <v>23</v>
      </c>
      <c r="G13" s="40">
        <v>23</v>
      </c>
      <c r="H13" s="39">
        <v>17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131</v>
      </c>
      <c r="D14" s="43" t="s">
        <v>264</v>
      </c>
      <c r="E14" s="39">
        <v>13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265</v>
      </c>
      <c r="D15" s="43" t="s">
        <v>266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7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134</v>
      </c>
      <c r="D16" s="43" t="s">
        <v>267</v>
      </c>
      <c r="E16" s="39">
        <v>11</v>
      </c>
      <c r="F16" s="19" t="s">
        <v>23</v>
      </c>
      <c r="G16" s="40">
        <v>21</v>
      </c>
      <c r="H16" s="39">
        <v>10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TJ Sokol Doubravka B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298</v>
      </c>
      <c r="O18" s="27">
        <f t="shared" si="5"/>
        <v>321</v>
      </c>
      <c r="P18" s="26">
        <f t="shared" si="5"/>
        <v>5</v>
      </c>
      <c r="Q18" s="28">
        <f t="shared" si="5"/>
        <v>12</v>
      </c>
      <c r="R18" s="26">
        <f t="shared" si="5"/>
        <v>2</v>
      </c>
      <c r="S18" s="27">
        <f t="shared" si="5"/>
        <v>6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268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50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241</v>
      </c>
      <c r="T4" s="290"/>
    </row>
    <row r="5" spans="2:20" ht="19.5" customHeight="1">
      <c r="B5" s="6" t="s">
        <v>3</v>
      </c>
      <c r="C5" s="47"/>
      <c r="D5" s="293" t="s">
        <v>72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242</v>
      </c>
      <c r="T5" s="307"/>
    </row>
    <row r="6" spans="2:20" ht="19.5" customHeight="1" thickBot="1">
      <c r="B6" s="8" t="s">
        <v>4</v>
      </c>
      <c r="C6" s="9"/>
      <c r="D6" s="298" t="s">
        <v>243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269</v>
      </c>
      <c r="D9" s="44" t="s">
        <v>255</v>
      </c>
      <c r="E9" s="39">
        <v>13</v>
      </c>
      <c r="F9" s="20" t="s">
        <v>23</v>
      </c>
      <c r="G9" s="40">
        <v>21</v>
      </c>
      <c r="H9" s="39">
        <v>8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245</v>
      </c>
      <c r="D10" s="43" t="s">
        <v>125</v>
      </c>
      <c r="E10" s="39">
        <v>26</v>
      </c>
      <c r="F10" s="19" t="s">
        <v>23</v>
      </c>
      <c r="G10" s="40">
        <v>24</v>
      </c>
      <c r="H10" s="39">
        <v>20</v>
      </c>
      <c r="I10" s="19" t="s">
        <v>23</v>
      </c>
      <c r="J10" s="40">
        <v>22</v>
      </c>
      <c r="K10" s="39">
        <v>20</v>
      </c>
      <c r="L10" s="19" t="s">
        <v>23</v>
      </c>
      <c r="M10" s="40">
        <v>22</v>
      </c>
      <c r="N10" s="22">
        <f t="shared" si="0"/>
        <v>66</v>
      </c>
      <c r="O10" s="23">
        <f t="shared" si="1"/>
        <v>68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246</v>
      </c>
      <c r="D11" s="43" t="s">
        <v>270</v>
      </c>
      <c r="E11" s="39">
        <v>3</v>
      </c>
      <c r="F11" s="19" t="s">
        <v>23</v>
      </c>
      <c r="G11" s="40">
        <v>21</v>
      </c>
      <c r="H11" s="39">
        <v>7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247</v>
      </c>
      <c r="D12" s="43" t="s">
        <v>260</v>
      </c>
      <c r="E12" s="39">
        <v>21</v>
      </c>
      <c r="F12" s="19" t="s">
        <v>23</v>
      </c>
      <c r="G12" s="40">
        <v>16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271</v>
      </c>
      <c r="D13" s="43" t="s">
        <v>262</v>
      </c>
      <c r="E13" s="39">
        <v>21</v>
      </c>
      <c r="F13" s="19" t="s">
        <v>23</v>
      </c>
      <c r="G13" s="40">
        <v>13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22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251</v>
      </c>
      <c r="D14" s="43" t="s">
        <v>131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23</v>
      </c>
      <c r="K14" s="39">
        <v>18</v>
      </c>
      <c r="L14" s="19" t="s">
        <v>23</v>
      </c>
      <c r="M14" s="40">
        <v>21</v>
      </c>
      <c r="N14" s="22">
        <f t="shared" si="0"/>
        <v>60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252</v>
      </c>
      <c r="D15" s="43" t="s">
        <v>133</v>
      </c>
      <c r="E15" s="39">
        <v>21</v>
      </c>
      <c r="F15" s="19" t="s">
        <v>23</v>
      </c>
      <c r="G15" s="40">
        <v>18</v>
      </c>
      <c r="H15" s="39">
        <v>10</v>
      </c>
      <c r="I15" s="19" t="s">
        <v>23</v>
      </c>
      <c r="J15" s="40">
        <v>21</v>
      </c>
      <c r="K15" s="39">
        <v>15</v>
      </c>
      <c r="L15" s="19" t="s">
        <v>23</v>
      </c>
      <c r="M15" s="40">
        <v>21</v>
      </c>
      <c r="N15" s="22">
        <f>E15+H15+K15</f>
        <v>46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253</v>
      </c>
      <c r="D16" s="43" t="s">
        <v>134</v>
      </c>
      <c r="E16" s="39">
        <v>10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13</v>
      </c>
      <c r="K16" s="39">
        <v>21</v>
      </c>
      <c r="L16" s="19" t="s">
        <v>23</v>
      </c>
      <c r="M16" s="40">
        <v>15</v>
      </c>
      <c r="N16" s="22">
        <f>E16+H16+K16</f>
        <v>52</v>
      </c>
      <c r="O16" s="23">
        <f>G16+J16+M16</f>
        <v>49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SK Jupiter B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339</v>
      </c>
      <c r="O18" s="27">
        <f t="shared" si="5"/>
        <v>370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148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254</v>
      </c>
      <c r="T4" s="290"/>
    </row>
    <row r="5" spans="2:20" ht="19.5" customHeight="1">
      <c r="B5" s="6" t="s">
        <v>3</v>
      </c>
      <c r="C5" s="47"/>
      <c r="D5" s="293" t="s">
        <v>69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149</v>
      </c>
      <c r="T5" s="307"/>
    </row>
    <row r="6" spans="2:20" ht="19.5" customHeight="1" thickBot="1">
      <c r="B6" s="8" t="s">
        <v>4</v>
      </c>
      <c r="C6" s="9"/>
      <c r="D6" s="298" t="s">
        <v>272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Spartak Chrást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273</v>
      </c>
      <c r="D9" s="44" t="s">
        <v>274</v>
      </c>
      <c r="E9" s="39">
        <v>21</v>
      </c>
      <c r="F9" s="20" t="s">
        <v>23</v>
      </c>
      <c r="G9" s="40">
        <v>12</v>
      </c>
      <c r="H9" s="39">
        <v>15</v>
      </c>
      <c r="I9" s="20" t="s">
        <v>23</v>
      </c>
      <c r="J9" s="40">
        <v>21</v>
      </c>
      <c r="K9" s="39">
        <v>21</v>
      </c>
      <c r="L9" s="20" t="s">
        <v>23</v>
      </c>
      <c r="M9" s="40">
        <v>10</v>
      </c>
      <c r="N9" s="22">
        <f aca="true" t="shared" si="0" ref="N9:N17">E9+H9+K9</f>
        <v>57</v>
      </c>
      <c r="O9" s="23">
        <f aca="true" t="shared" si="1" ref="O9:O17">G9+J9+M9</f>
        <v>43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275</v>
      </c>
      <c r="D10" s="43" t="s">
        <v>276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155</v>
      </c>
      <c r="D11" s="43" t="s">
        <v>277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21</v>
      </c>
      <c r="L11" s="19" t="s">
        <v>23</v>
      </c>
      <c r="M11" s="40">
        <v>14</v>
      </c>
      <c r="N11" s="22">
        <f t="shared" si="0"/>
        <v>53</v>
      </c>
      <c r="O11" s="23">
        <f t="shared" si="1"/>
        <v>53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278</v>
      </c>
      <c r="D12" s="43" t="s">
        <v>279</v>
      </c>
      <c r="E12" s="39">
        <v>21</v>
      </c>
      <c r="F12" s="19" t="s">
        <v>23</v>
      </c>
      <c r="G12" s="40">
        <v>18</v>
      </c>
      <c r="H12" s="39">
        <v>12</v>
      </c>
      <c r="I12" s="19" t="s">
        <v>23</v>
      </c>
      <c r="J12" s="40">
        <v>21</v>
      </c>
      <c r="K12" s="39">
        <v>11</v>
      </c>
      <c r="L12" s="19" t="s">
        <v>23</v>
      </c>
      <c r="M12" s="40">
        <v>21</v>
      </c>
      <c r="N12" s="22">
        <f t="shared" si="0"/>
        <v>44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159</v>
      </c>
      <c r="D13" s="43" t="s">
        <v>280</v>
      </c>
      <c r="E13" s="39">
        <v>21</v>
      </c>
      <c r="F13" s="19" t="s">
        <v>23</v>
      </c>
      <c r="G13" s="40">
        <v>18</v>
      </c>
      <c r="H13" s="39">
        <v>21</v>
      </c>
      <c r="I13" s="19" t="s">
        <v>23</v>
      </c>
      <c r="J13" s="40">
        <v>12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161</v>
      </c>
      <c r="D14" s="43" t="s">
        <v>100</v>
      </c>
      <c r="E14" s="39">
        <v>14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33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162</v>
      </c>
      <c r="D15" s="43" t="s">
        <v>281</v>
      </c>
      <c r="E15" s="39">
        <v>21</v>
      </c>
      <c r="F15" s="19" t="s">
        <v>23</v>
      </c>
      <c r="G15" s="40">
        <v>10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282</v>
      </c>
      <c r="D16" s="43" t="s">
        <v>283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11</v>
      </c>
      <c r="K16" s="39">
        <v>21</v>
      </c>
      <c r="L16" s="19" t="s">
        <v>23</v>
      </c>
      <c r="M16" s="40">
        <v>15</v>
      </c>
      <c r="N16" s="22">
        <f>E16+H16+K16</f>
        <v>61</v>
      </c>
      <c r="O16" s="23">
        <f>G16+J16+M16</f>
        <v>47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TJ Keramika Chlumčany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332</v>
      </c>
      <c r="O18" s="27">
        <f t="shared" si="5"/>
        <v>337</v>
      </c>
      <c r="P18" s="26">
        <f t="shared" si="5"/>
        <v>11</v>
      </c>
      <c r="Q18" s="28">
        <f t="shared" si="5"/>
        <v>9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71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254</v>
      </c>
      <c r="T4" s="290"/>
    </row>
    <row r="5" spans="2:20" ht="19.5" customHeight="1">
      <c r="B5" s="6" t="s">
        <v>3</v>
      </c>
      <c r="C5" s="47"/>
      <c r="D5" s="293" t="s">
        <v>30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81</v>
      </c>
      <c r="T5" s="307"/>
    </row>
    <row r="6" spans="2:20" ht="19.5" customHeight="1" thickBot="1">
      <c r="B6" s="8" t="s">
        <v>4</v>
      </c>
      <c r="C6" s="9"/>
      <c r="D6" s="298" t="s">
        <v>80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A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284</v>
      </c>
      <c r="D9" s="44" t="s">
        <v>285</v>
      </c>
      <c r="E9" s="39">
        <v>16</v>
      </c>
      <c r="F9" s="20" t="s">
        <v>23</v>
      </c>
      <c r="G9" s="40">
        <v>21</v>
      </c>
      <c r="H9" s="39">
        <v>21</v>
      </c>
      <c r="I9" s="20" t="s">
        <v>23</v>
      </c>
      <c r="J9" s="40">
        <v>18</v>
      </c>
      <c r="K9" s="39">
        <v>17</v>
      </c>
      <c r="L9" s="20" t="s">
        <v>23</v>
      </c>
      <c r="M9" s="40">
        <v>21</v>
      </c>
      <c r="N9" s="22">
        <f aca="true" t="shared" si="0" ref="N9:N17">E9+H9+K9</f>
        <v>54</v>
      </c>
      <c r="O9" s="23">
        <f aca="true" t="shared" si="1" ref="O9:O17">G9+J9+M9</f>
        <v>60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286</v>
      </c>
      <c r="D10" s="43" t="s">
        <v>287</v>
      </c>
      <c r="E10" s="39">
        <v>19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15</v>
      </c>
      <c r="K10" s="39">
        <v>21</v>
      </c>
      <c r="L10" s="19" t="s">
        <v>23</v>
      </c>
      <c r="M10" s="40">
        <v>19</v>
      </c>
      <c r="N10" s="22">
        <f t="shared" si="0"/>
        <v>61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288</v>
      </c>
      <c r="D11" s="43" t="s">
        <v>126</v>
      </c>
      <c r="E11" s="39">
        <v>21</v>
      </c>
      <c r="F11" s="19" t="s">
        <v>23</v>
      </c>
      <c r="G11" s="40">
        <v>18</v>
      </c>
      <c r="H11" s="39">
        <v>25</v>
      </c>
      <c r="I11" s="19" t="s">
        <v>23</v>
      </c>
      <c r="J11" s="40">
        <v>27</v>
      </c>
      <c r="K11" s="39">
        <v>15</v>
      </c>
      <c r="L11" s="19" t="s">
        <v>23</v>
      </c>
      <c r="M11" s="40">
        <v>21</v>
      </c>
      <c r="N11" s="22">
        <f t="shared" si="0"/>
        <v>61</v>
      </c>
      <c r="O11" s="23">
        <f t="shared" si="1"/>
        <v>66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261</v>
      </c>
      <c r="D12" s="43" t="s">
        <v>289</v>
      </c>
      <c r="E12" s="39">
        <v>21</v>
      </c>
      <c r="F12" s="19" t="s">
        <v>23</v>
      </c>
      <c r="G12" s="40">
        <v>15</v>
      </c>
      <c r="H12" s="39">
        <v>22</v>
      </c>
      <c r="I12" s="19" t="s">
        <v>23</v>
      </c>
      <c r="J12" s="40">
        <v>24</v>
      </c>
      <c r="K12" s="39">
        <v>14</v>
      </c>
      <c r="L12" s="19" t="s">
        <v>23</v>
      </c>
      <c r="M12" s="40">
        <v>21</v>
      </c>
      <c r="N12" s="22">
        <f t="shared" si="0"/>
        <v>57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263</v>
      </c>
      <c r="D13" s="43" t="s">
        <v>290</v>
      </c>
      <c r="E13" s="39">
        <v>7</v>
      </c>
      <c r="F13" s="19" t="s">
        <v>23</v>
      </c>
      <c r="G13" s="40">
        <v>21</v>
      </c>
      <c r="H13" s="39">
        <v>12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19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264</v>
      </c>
      <c r="D14" s="43" t="s">
        <v>250</v>
      </c>
      <c r="E14" s="39">
        <v>21</v>
      </c>
      <c r="F14" s="19" t="s">
        <v>23</v>
      </c>
      <c r="G14" s="40">
        <v>18</v>
      </c>
      <c r="H14" s="39">
        <v>21</v>
      </c>
      <c r="I14" s="19" t="s">
        <v>23</v>
      </c>
      <c r="J14" s="40">
        <v>15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266</v>
      </c>
      <c r="D15" s="43" t="s">
        <v>291</v>
      </c>
      <c r="E15" s="39">
        <v>14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27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267</v>
      </c>
      <c r="D16" s="43" t="s">
        <v>68</v>
      </c>
      <c r="E16" s="39">
        <v>21</v>
      </c>
      <c r="F16" s="19" t="s">
        <v>23</v>
      </c>
      <c r="G16" s="40">
        <v>18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SK Jupiter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363</v>
      </c>
      <c r="O18" s="27">
        <f t="shared" si="5"/>
        <v>391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148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254</v>
      </c>
      <c r="T4" s="290"/>
    </row>
    <row r="5" spans="2:20" ht="19.5" customHeight="1">
      <c r="B5" s="6" t="s">
        <v>3</v>
      </c>
      <c r="C5" s="47"/>
      <c r="D5" s="293" t="s">
        <v>71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306" t="s">
        <v>149</v>
      </c>
      <c r="T5" s="307"/>
    </row>
    <row r="6" spans="2:20" ht="19.5" customHeight="1" thickBot="1">
      <c r="B6" s="8" t="s">
        <v>4</v>
      </c>
      <c r="C6" s="9"/>
      <c r="D6" s="298" t="s">
        <v>272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TJ Keramika Chlumčany A</v>
      </c>
      <c r="D7" s="11" t="str">
        <f>D5</f>
        <v>TJ Sokol Doubravka B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292</v>
      </c>
      <c r="D9" s="44" t="s">
        <v>293</v>
      </c>
      <c r="E9" s="39">
        <v>18</v>
      </c>
      <c r="F9" s="20" t="s">
        <v>23</v>
      </c>
      <c r="G9" s="40">
        <v>21</v>
      </c>
      <c r="H9" s="39">
        <v>10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28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275</v>
      </c>
      <c r="D10" s="43" t="s">
        <v>294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155</v>
      </c>
      <c r="D11" s="43" t="s">
        <v>295</v>
      </c>
      <c r="E11" s="39">
        <v>11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12</v>
      </c>
      <c r="K11" s="39">
        <v>21</v>
      </c>
      <c r="L11" s="19" t="s">
        <v>23</v>
      </c>
      <c r="M11" s="40">
        <v>16</v>
      </c>
      <c r="N11" s="22">
        <f t="shared" si="0"/>
        <v>53</v>
      </c>
      <c r="O11" s="23">
        <f t="shared" si="1"/>
        <v>49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296</v>
      </c>
      <c r="D12" s="43" t="s">
        <v>297</v>
      </c>
      <c r="E12" s="39">
        <v>12</v>
      </c>
      <c r="F12" s="19" t="s">
        <v>23</v>
      </c>
      <c r="G12" s="40">
        <v>21</v>
      </c>
      <c r="H12" s="39">
        <v>19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159</v>
      </c>
      <c r="D13" s="43" t="s">
        <v>298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161</v>
      </c>
      <c r="D14" s="43" t="s">
        <v>79</v>
      </c>
      <c r="E14" s="39">
        <v>12</v>
      </c>
      <c r="F14" s="19" t="s">
        <v>23</v>
      </c>
      <c r="G14" s="40">
        <v>21</v>
      </c>
      <c r="H14" s="39">
        <v>10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299</v>
      </c>
      <c r="D15" s="43" t="s">
        <v>300</v>
      </c>
      <c r="E15" s="39">
        <v>25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46</v>
      </c>
      <c r="O15" s="23">
        <f>G15+J15+M15</f>
        <v>33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282</v>
      </c>
      <c r="D16" s="43" t="s">
        <v>301</v>
      </c>
      <c r="E16" s="39">
        <v>14</v>
      </c>
      <c r="F16" s="19" t="s">
        <v>23</v>
      </c>
      <c r="G16" s="40">
        <v>21</v>
      </c>
      <c r="H16" s="39">
        <v>16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30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TJ Sokol Doubravka B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252</v>
      </c>
      <c r="O18" s="27">
        <f t="shared" si="5"/>
        <v>318</v>
      </c>
      <c r="P18" s="26">
        <f t="shared" si="5"/>
        <v>6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77" t="s">
        <v>66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2:20" ht="19.5" customHeight="1" thickBot="1">
      <c r="B3" s="5" t="s">
        <v>0</v>
      </c>
      <c r="C3" s="46"/>
      <c r="D3" s="278" t="s">
        <v>75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81" t="s">
        <v>47</v>
      </c>
      <c r="R3" s="282"/>
      <c r="S3" s="278" t="s">
        <v>76</v>
      </c>
      <c r="T3" s="283"/>
    </row>
    <row r="4" spans="2:20" ht="19.5" customHeight="1" thickTop="1">
      <c r="B4" s="6" t="s">
        <v>2</v>
      </c>
      <c r="C4" s="7"/>
      <c r="D4" s="284" t="s">
        <v>30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287" t="s">
        <v>13</v>
      </c>
      <c r="R4" s="288"/>
      <c r="S4" s="289" t="s">
        <v>254</v>
      </c>
      <c r="T4" s="290"/>
    </row>
    <row r="5" spans="2:20" ht="19.5" customHeight="1">
      <c r="B5" s="6" t="s">
        <v>3</v>
      </c>
      <c r="C5" s="47"/>
      <c r="D5" s="293" t="s">
        <v>69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5"/>
      <c r="Q5" s="296" t="s">
        <v>1</v>
      </c>
      <c r="R5" s="297"/>
      <c r="S5" s="115" t="s">
        <v>119</v>
      </c>
      <c r="T5" s="116"/>
    </row>
    <row r="6" spans="2:20" ht="19.5" customHeight="1" thickBot="1">
      <c r="B6" s="8" t="s">
        <v>4</v>
      </c>
      <c r="C6" s="9"/>
      <c r="D6" s="298" t="s">
        <v>67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48"/>
      <c r="R6" s="49"/>
      <c r="S6" s="91" t="s">
        <v>37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301" t="s">
        <v>5</v>
      </c>
      <c r="F7" s="302"/>
      <c r="G7" s="302"/>
      <c r="H7" s="302"/>
      <c r="I7" s="302"/>
      <c r="J7" s="302"/>
      <c r="K7" s="302"/>
      <c r="L7" s="302"/>
      <c r="M7" s="303"/>
      <c r="N7" s="304" t="s">
        <v>14</v>
      </c>
      <c r="O7" s="305"/>
      <c r="P7" s="304" t="s">
        <v>15</v>
      </c>
      <c r="Q7" s="305"/>
      <c r="R7" s="304" t="s">
        <v>16</v>
      </c>
      <c r="S7" s="305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285</v>
      </c>
      <c r="D9" s="44" t="s">
        <v>302</v>
      </c>
      <c r="E9" s="39">
        <v>21</v>
      </c>
      <c r="F9" s="20" t="s">
        <v>23</v>
      </c>
      <c r="G9" s="40">
        <v>13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287</v>
      </c>
      <c r="D10" s="43" t="s">
        <v>303</v>
      </c>
      <c r="E10" s="39">
        <v>12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18</v>
      </c>
      <c r="K10" s="39">
        <v>8</v>
      </c>
      <c r="L10" s="19" t="s">
        <v>23</v>
      </c>
      <c r="M10" s="40">
        <v>21</v>
      </c>
      <c r="N10" s="22">
        <f t="shared" si="0"/>
        <v>41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126</v>
      </c>
      <c r="D11" s="43" t="s">
        <v>304</v>
      </c>
      <c r="E11" s="39">
        <v>21</v>
      </c>
      <c r="F11" s="19" t="s">
        <v>23</v>
      </c>
      <c r="G11" s="40">
        <v>13</v>
      </c>
      <c r="H11" s="39">
        <v>19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289</v>
      </c>
      <c r="D12" s="43" t="s">
        <v>305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13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29</v>
      </c>
      <c r="D13" s="43" t="s">
        <v>29</v>
      </c>
      <c r="E13" s="39"/>
      <c r="F13" s="19" t="s">
        <v>23</v>
      </c>
      <c r="G13" s="40"/>
      <c r="H13" s="39"/>
      <c r="I13" s="19" t="s">
        <v>23</v>
      </c>
      <c r="J13" s="40"/>
      <c r="K13" s="39"/>
      <c r="L13" s="19" t="s">
        <v>23</v>
      </c>
      <c r="M13" s="40"/>
      <c r="N13" s="22">
        <f t="shared" si="0"/>
        <v>0</v>
      </c>
      <c r="O13" s="23">
        <f t="shared" si="1"/>
        <v>0</v>
      </c>
      <c r="P13" s="24">
        <f t="shared" si="2"/>
        <v>0</v>
      </c>
      <c r="Q13" s="19">
        <f t="shared" si="3"/>
        <v>0</v>
      </c>
      <c r="R13" s="36">
        <f t="shared" si="4"/>
        <v>0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250</v>
      </c>
      <c r="D14" s="43" t="s">
        <v>306</v>
      </c>
      <c r="E14" s="39">
        <v>15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291</v>
      </c>
      <c r="D15" s="43" t="s">
        <v>307</v>
      </c>
      <c r="E15" s="39">
        <v>20</v>
      </c>
      <c r="F15" s="19" t="s">
        <v>23</v>
      </c>
      <c r="G15" s="40">
        <v>22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68</v>
      </c>
      <c r="D16" s="43" t="s">
        <v>308</v>
      </c>
      <c r="E16" s="39">
        <v>21</v>
      </c>
      <c r="F16" s="19" t="s">
        <v>23</v>
      </c>
      <c r="G16" s="40">
        <v>16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1" t="str">
        <f>IF(R18&gt;S18,D4,IF(S18&gt;R18,D5,"remíza"))</f>
        <v>SK Jupiter A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6">
        <f aca="true" t="shared" si="5" ref="N18:S18">SUM(N9:N17)</f>
        <v>297</v>
      </c>
      <c r="O18" s="27">
        <f t="shared" si="5"/>
        <v>280</v>
      </c>
      <c r="P18" s="26">
        <f t="shared" si="5"/>
        <v>9</v>
      </c>
      <c r="Q18" s="28">
        <f t="shared" si="5"/>
        <v>7</v>
      </c>
      <c r="R18" s="26">
        <f t="shared" si="5"/>
        <v>4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5"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2016-10-21T11:37:01Z</cp:lastPrinted>
  <dcterms:created xsi:type="dcterms:W3CDTF">1996-11-18T12:18:44Z</dcterms:created>
  <dcterms:modified xsi:type="dcterms:W3CDTF">2018-11-08T09:38:59Z</dcterms:modified>
  <cp:category/>
  <cp:version/>
  <cp:contentType/>
  <cp:contentStatus/>
</cp:coreProperties>
</file>