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90" activeTab="0"/>
  </bookViews>
  <sheets>
    <sheet name="TABULKA-OPM" sheetId="1" r:id="rId1"/>
    <sheet name="rozpis_OPM" sheetId="2" r:id="rId2"/>
    <sheet name="5.k.JuM1_ChlM1" sheetId="3" r:id="rId3"/>
    <sheet name="5.k.BHM_JuM2" sheetId="4" r:id="rId4"/>
    <sheet name="5.k.BHM_ChlM2" sheetId="5" r:id="rId5"/>
    <sheet name="5.k.ChlM2_JuM1" sheetId="6" r:id="rId6"/>
    <sheet name="4.k.BHM_ChlM1" sheetId="7" r:id="rId7"/>
    <sheet name="4.k.BHM_JuM1" sheetId="8" r:id="rId8"/>
    <sheet name="4.k.JuM2_ChlM2" sheetId="9" r:id="rId9"/>
    <sheet name="4.k.JuM2_ChlM1" sheetId="10" r:id="rId10"/>
    <sheet name="3.k.ChlM2_ChlM1" sheetId="11" r:id="rId11"/>
    <sheet name="3.k.ChlM2_BHM" sheetId="12" r:id="rId12"/>
    <sheet name="3.k.ChlM1_JuM1" sheetId="13" r:id="rId13"/>
    <sheet name="3.k.JuM2_JuM1" sheetId="14" r:id="rId14"/>
    <sheet name="2.k.JuM2_BHM" sheetId="15" r:id="rId15"/>
    <sheet name="2.k.ChlM1_JuM2" sheetId="16" r:id="rId16"/>
    <sheet name="2.k.JuM1_BHM" sheetId="17" r:id="rId17"/>
    <sheet name="2.k.JuM1_CHlM2" sheetId="18" r:id="rId18"/>
    <sheet name="1.k.JuM1_JuM2" sheetId="19" r:id="rId19"/>
    <sheet name="1.k.ChlM1_BHM" sheetId="20" r:id="rId20"/>
    <sheet name="1.k.ChlM1_ChlM2" sheetId="21" r:id="rId21"/>
    <sheet name="1.k.ChlM2_JuM2" sheetId="22" r:id="rId22"/>
  </sheets>
  <definedNames>
    <definedName name="_xlnm.Print_Area" localSheetId="19">'1.k.ChlM1_BHM'!$B$2:$T$22</definedName>
    <definedName name="_xlnm.Print_Area" localSheetId="20">'1.k.ChlM1_ChlM2'!$B$2:$T$22</definedName>
    <definedName name="_xlnm.Print_Area" localSheetId="21">'1.k.ChlM2_JuM2'!$B$2:$T$22</definedName>
    <definedName name="_xlnm.Print_Area" localSheetId="18">'1.k.JuM1_JuM2'!$B$2:$T$22</definedName>
    <definedName name="_xlnm.Print_Area" localSheetId="15">'2.k.ChlM1_JuM2'!$B$2:$T$22</definedName>
    <definedName name="_xlnm.Print_Area" localSheetId="16">'2.k.JuM1_BHM'!$B$2:$T$22</definedName>
    <definedName name="_xlnm.Print_Area" localSheetId="17">'2.k.JuM1_CHlM2'!$B$2:$T$22</definedName>
    <definedName name="_xlnm.Print_Area" localSheetId="14">'2.k.JuM2_BHM'!$B$2:$T$22</definedName>
    <definedName name="_xlnm.Print_Area" localSheetId="12">'3.k.ChlM1_JuM1'!$B$2:$T$22</definedName>
    <definedName name="_xlnm.Print_Area" localSheetId="11">'3.k.ChlM2_BHM'!$B$2:$T$22</definedName>
    <definedName name="_xlnm.Print_Area" localSheetId="10">'3.k.ChlM2_ChlM1'!$B$2:$T$22</definedName>
    <definedName name="_xlnm.Print_Area" localSheetId="13">'3.k.JuM2_JuM1'!$B$2:$T$22</definedName>
    <definedName name="_xlnm.Print_Area" localSheetId="9">'4.k.JuM2_ChlM1'!$B$2:$T$22</definedName>
    <definedName name="_xlnm.Print_Area" localSheetId="8">'4.k.JuM2_ChlM2'!$B$2:$T$22</definedName>
    <definedName name="_xlnm.Print_Area" localSheetId="4">'5.k.BHM_ChlM2'!$B$2:$T$22</definedName>
    <definedName name="_xlnm.Print_Area" localSheetId="3">'5.k.BHM_JuM2'!$B$2:$T$22</definedName>
    <definedName name="_xlnm.Print_Area" localSheetId="5">'5.k.ChlM2_JuM1'!$B$2:$T$22</definedName>
    <definedName name="_xlnm.Print_Area" localSheetId="2">'5.k.JuM1_ChlM1'!$B$2:$T$22</definedName>
  </definedNames>
  <calcPr fullCalcOnLoad="1"/>
</workbook>
</file>

<file path=xl/sharedStrings.xml><?xml version="1.0" encoding="utf-8"?>
<sst xmlns="http://schemas.openxmlformats.org/spreadsheetml/2006/main" count="1320" uniqueCount="220">
  <si>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</si>
  <si>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</si>
  <si>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</si>
  <si>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</si>
  <si>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</si>
  <si>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</si>
  <si>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</si>
  <si>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</si>
  <si>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</si>
  <si>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</si>
  <si>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</si>
  <si>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</si>
  <si>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</si>
  <si>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</si>
  <si>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</si>
  <si>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</si>
  <si>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</si>
  <si>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</si>
  <si>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</si>
  <si>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</si>
  <si>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</si>
  <si>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</si>
  <si>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</si>
  <si>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</si>
  <si>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</si>
  <si>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>SK Jupiter M1</t>
  </si>
  <si>
    <t>SK Jupiter M2</t>
  </si>
  <si>
    <t>Tomáš Knopp</t>
  </si>
  <si>
    <t>Lundák Petr</t>
  </si>
  <si>
    <t>Pučelíková Radka</t>
  </si>
  <si>
    <t>Frána Jan, Holý Miloš</t>
  </si>
  <si>
    <t>TJ Bílá Hora M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</si>
  <si>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</si>
  <si>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</si>
  <si>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</si>
  <si>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</si>
  <si>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</si>
  <si>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</si>
  <si>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</si>
  <si>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</si>
  <si>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</si>
  <si>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</si>
  <si>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</si>
  <si>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</si>
  <si>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</si>
  <si>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</si>
  <si>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</si>
  <si>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</si>
  <si>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OPM  družstev - dospělí - ZpčBaS</t>
  </si>
  <si>
    <t>Sezona:</t>
  </si>
  <si>
    <t>2017/18</t>
  </si>
  <si>
    <t>Plzeň, Hřbitovní ul.</t>
  </si>
  <si>
    <t>10.10.2017</t>
  </si>
  <si>
    <t>Kubík Jiří, Pučelíková Radka</t>
  </si>
  <si>
    <t>Pašek Michal, Kutáková Hana</t>
  </si>
  <si>
    <t xml:space="preserve">Kubík Jiří </t>
  </si>
  <si>
    <t>Dokoupilová Helena</t>
  </si>
  <si>
    <t>Lundák Petr, Pašek Michal</t>
  </si>
  <si>
    <t>Keramika Chlumčany M1</t>
  </si>
  <si>
    <t>Keramika Chlumčany M2</t>
  </si>
  <si>
    <t>OPM družstev - dospělí - ZpčBaS - 2017/18</t>
  </si>
  <si>
    <t>TJ Keramika Chlumčany M2</t>
  </si>
  <si>
    <t>14.10.2017</t>
  </si>
  <si>
    <t>Jan Dobrovolný</t>
  </si>
  <si>
    <t>Kočíncová - Majer A.</t>
  </si>
  <si>
    <t>Dokoupilová - Slepička</t>
  </si>
  <si>
    <t>Samek Dominik</t>
  </si>
  <si>
    <t>Pašek Michal</t>
  </si>
  <si>
    <t>Kočíncová Tereza</t>
  </si>
  <si>
    <t>Majer A. - Samek D.</t>
  </si>
  <si>
    <t>Slepička - Pašek</t>
  </si>
  <si>
    <t>Chlumčany, ZŠ</t>
  </si>
  <si>
    <t>TJ Keramika Chlumčany M1</t>
  </si>
  <si>
    <t>Štenglová - Majer L.</t>
  </si>
  <si>
    <t>Majer Robert</t>
  </si>
  <si>
    <t>Samek D.</t>
  </si>
  <si>
    <t xml:space="preserve">Štenglová </t>
  </si>
  <si>
    <t>Majer L. - Majer R.</t>
  </si>
  <si>
    <t>1. kolo - 14.10.2017</t>
  </si>
  <si>
    <t>dopolední utkání - začátek 9:00</t>
  </si>
  <si>
    <t>odpolední utkání - začátek 15:00</t>
  </si>
  <si>
    <t>-</t>
  </si>
  <si>
    <t>K. Chlumčany M1</t>
  </si>
  <si>
    <t>K. Chlumčany M2</t>
  </si>
  <si>
    <t>"volno"</t>
  </si>
  <si>
    <t>2. kolo - 5.11.2016  (neděle)</t>
  </si>
  <si>
    <t>3. kolo - 9.12.2017</t>
  </si>
  <si>
    <t>4. kolo - 20.1.2018</t>
  </si>
  <si>
    <t>5. kolo - 24.2.2018</t>
  </si>
  <si>
    <t>Play OFF - 17.3.2018</t>
  </si>
  <si>
    <t>poražený 1x4</t>
  </si>
  <si>
    <t>poražený 2x3</t>
  </si>
  <si>
    <t>vítěz 1x4</t>
  </si>
  <si>
    <t>vítěz 2x3</t>
  </si>
  <si>
    <t>13.10.2017</t>
  </si>
  <si>
    <t>Bártová Z. - Vaněček J.</t>
  </si>
  <si>
    <t>Fictumová - Voráč</t>
  </si>
  <si>
    <t>Majer Luděk</t>
  </si>
  <si>
    <t>Uhlíř</t>
  </si>
  <si>
    <t>Fictumová</t>
  </si>
  <si>
    <t>Voráč - Uhlíř</t>
  </si>
  <si>
    <t>2 : 2</t>
  </si>
  <si>
    <t>0 : 0</t>
  </si>
  <si>
    <t>0 : 4</t>
  </si>
  <si>
    <t>4 : 0</t>
  </si>
  <si>
    <t>3 : 1</t>
  </si>
  <si>
    <r>
      <t xml:space="preserve">tabulka po </t>
    </r>
    <r>
      <rPr>
        <b/>
        <sz val="12"/>
        <rFont val="Arial"/>
        <family val="2"/>
      </rPr>
      <t>1. kole - 14.10.2017</t>
    </r>
  </si>
  <si>
    <t>3.11.2017</t>
  </si>
  <si>
    <t>Plzeň, Bílá Hora</t>
  </si>
  <si>
    <t>Martin Slepička</t>
  </si>
  <si>
    <t>Sochna Radek, Kutáková Hana</t>
  </si>
  <si>
    <t>Voráč Přemysl, Fictumová Barbora</t>
  </si>
  <si>
    <t>Vaněček Jan</t>
  </si>
  <si>
    <t>Fictumová Barbora</t>
  </si>
  <si>
    <t>Lundák Petr, Slepička Martin</t>
  </si>
  <si>
    <t>Uhlíř Marek, Voráč Přemysl</t>
  </si>
  <si>
    <r>
      <t xml:space="preserve">tabulka po </t>
    </r>
    <r>
      <rPr>
        <b/>
        <sz val="12"/>
        <rFont val="Arial"/>
        <family val="2"/>
      </rPr>
      <t>2. kole - 5.11.2017</t>
    </r>
  </si>
  <si>
    <t>5.11.2017</t>
  </si>
  <si>
    <t>Plzeň, 25.ZŠ</t>
  </si>
  <si>
    <t>Kratochvíl R., Pučelíková R.</t>
  </si>
  <si>
    <t>Vaněček J., Fictumová B.</t>
  </si>
  <si>
    <t>Kubík Jiří</t>
  </si>
  <si>
    <t>Voráč Přemysl</t>
  </si>
  <si>
    <t>Vaněček Jan, Voráč Přemysl</t>
  </si>
  <si>
    <t>Majer A., Kočincová T.</t>
  </si>
  <si>
    <t>Kočincová Tereza</t>
  </si>
  <si>
    <t>Majer Aleš, Samek Dominik</t>
  </si>
  <si>
    <t>Michal Takáč</t>
  </si>
  <si>
    <t>Vaněček - Bártová</t>
  </si>
  <si>
    <t>Sochna - Kutáková</t>
  </si>
  <si>
    <t>Bártová Zdeňka</t>
  </si>
  <si>
    <t>Pitter - Majer R.</t>
  </si>
  <si>
    <t>Slepička - Sochna</t>
  </si>
  <si>
    <t>5.12.2017</t>
  </si>
  <si>
    <t>Dobřany</t>
  </si>
  <si>
    <t>Takáč Michal</t>
  </si>
  <si>
    <t>Samek - Kočíncová</t>
  </si>
  <si>
    <t>Majer L. - Štenglová</t>
  </si>
  <si>
    <t>Majer A.</t>
  </si>
  <si>
    <t>Majer R.</t>
  </si>
  <si>
    <t>Kočíncová</t>
  </si>
  <si>
    <t>Štenglová</t>
  </si>
  <si>
    <t>Majer A. - Samek</t>
  </si>
  <si>
    <t>1 : 3</t>
  </si>
  <si>
    <r>
      <t xml:space="preserve">tabulka po </t>
    </r>
    <r>
      <rPr>
        <b/>
        <sz val="12"/>
        <rFont val="Arial"/>
        <family val="2"/>
      </rPr>
      <t>3. kole - 9.12.2017</t>
    </r>
  </si>
  <si>
    <t>9.12.2017</t>
  </si>
  <si>
    <t>Plzeň, BH</t>
  </si>
  <si>
    <t>Kutáková Hana, Pašek Michal</t>
  </si>
  <si>
    <t>Pučelíková Radka, Holý Miloš</t>
  </si>
  <si>
    <t>Kratochvíl Radek</t>
  </si>
  <si>
    <t xml:space="preserve">Pučelíková Radka </t>
  </si>
  <si>
    <t>Pašek Michal, Slepička Martin</t>
  </si>
  <si>
    <t>Holý Miloš, Frána Jan</t>
  </si>
  <si>
    <t>ZŠ Chlumčany</t>
  </si>
  <si>
    <t>Kubík - Pučelíková</t>
  </si>
  <si>
    <t>Majer L.</t>
  </si>
  <si>
    <t>Kubík</t>
  </si>
  <si>
    <t>Pučelíková</t>
  </si>
  <si>
    <t>Majer L - Majer R.</t>
  </si>
  <si>
    <t>Holý - Frána</t>
  </si>
  <si>
    <t>Ve dvouhře mužů, se za stavu 15:13 zranil hostující J.Kubík na levém lýtku a zápas skrečoval.</t>
  </si>
  <si>
    <t>8.12.2017</t>
  </si>
  <si>
    <t>Fictumová - Vaněček</t>
  </si>
  <si>
    <t>Zápotocký</t>
  </si>
  <si>
    <t xml:space="preserve">Kočíncová </t>
  </si>
  <si>
    <t xml:space="preserve">Fictumová </t>
  </si>
  <si>
    <t xml:space="preserve">Majer A. - Samek </t>
  </si>
  <si>
    <t>Vaněček - Uhlíř</t>
  </si>
  <si>
    <t>19.1.2018</t>
  </si>
  <si>
    <t>Majer Robert, Vaněček Jiří</t>
  </si>
  <si>
    <t>Zacharová Lenka</t>
  </si>
  <si>
    <t>Vaněček Jiří, Bártová Zdeňka</t>
  </si>
  <si>
    <t>20.1.2018</t>
  </si>
  <si>
    <t>Majer Aleš, Kočincová Tereza</t>
  </si>
  <si>
    <t>Zápotocký David</t>
  </si>
  <si>
    <t>Zápotocký David, Samek Dominik</t>
  </si>
  <si>
    <t>Bílá Hora</t>
  </si>
  <si>
    <t>Benešová – Vaněček</t>
  </si>
  <si>
    <t xml:space="preserve">Dortová - Kratochvíl </t>
  </si>
  <si>
    <t>Voráč</t>
  </si>
  <si>
    <t>Benešová</t>
  </si>
  <si>
    <t>Uhlíř – Vaněček</t>
  </si>
  <si>
    <t>Holý – Kubík</t>
  </si>
  <si>
    <t xml:space="preserve">Bártová – Vaněček </t>
  </si>
  <si>
    <t>Zacharová</t>
  </si>
  <si>
    <t>Uhlíř – Voráč</t>
  </si>
  <si>
    <r>
      <t xml:space="preserve">tabulka po </t>
    </r>
    <r>
      <rPr>
        <b/>
        <sz val="12"/>
        <rFont val="Arial"/>
        <family val="2"/>
      </rPr>
      <t>4. kole - 20.1.2018</t>
    </r>
  </si>
  <si>
    <t>13.2.2018</t>
  </si>
  <si>
    <t>Tenisová hala Dobřany</t>
  </si>
  <si>
    <t>Špačková - Majer</t>
  </si>
  <si>
    <t>Kratochvíl - Dortová</t>
  </si>
  <si>
    <t>Špačková</t>
  </si>
  <si>
    <t>Dortová</t>
  </si>
  <si>
    <t>Samek - Majer</t>
  </si>
  <si>
    <t>Kubík - Frána</t>
  </si>
  <si>
    <t>Hráčka Špačková dopsána na soupisku družstva M2</t>
  </si>
  <si>
    <t>16.2.2018</t>
  </si>
  <si>
    <t>Špačková – Zápotocký</t>
  </si>
  <si>
    <t>Vaněček</t>
  </si>
  <si>
    <t>Samek</t>
  </si>
  <si>
    <t xml:space="preserve">Špačková </t>
  </si>
  <si>
    <t>Voráč – Uhlíř</t>
  </si>
  <si>
    <t>Majer – Zápotocký</t>
  </si>
  <si>
    <t>21.2.2018</t>
  </si>
  <si>
    <t>Fictumová – Vaněček</t>
  </si>
  <si>
    <t>Kutáková – Pašek</t>
  </si>
  <si>
    <t>Lundák</t>
  </si>
  <si>
    <t>Dokoupilová</t>
  </si>
  <si>
    <t>Vaněček – Uhlíř</t>
  </si>
  <si>
    <t>Lundák – Pašek</t>
  </si>
  <si>
    <t>dopolední utkání - začátek 9:00 - semi</t>
  </si>
  <si>
    <t>odpolední utkání - začátek 12:00 - finale</t>
  </si>
  <si>
    <r>
      <t xml:space="preserve">konečná tabulka po základní části </t>
    </r>
    <r>
      <rPr>
        <b/>
        <sz val="12"/>
        <rFont val="Arial"/>
        <family val="2"/>
      </rPr>
      <t>- 24.2.2018</t>
    </r>
  </si>
  <si>
    <t>24.2.2018</t>
  </si>
  <si>
    <t>Pučelíková, Kubík</t>
  </si>
  <si>
    <t>Zacharová, Majer Luděk</t>
  </si>
  <si>
    <t>Pitter</t>
  </si>
  <si>
    <t>Frána, Holý</t>
  </si>
  <si>
    <t>Majer Luděk, Pitter</t>
  </si>
  <si>
    <t>Jiří Kubík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</si>
</sst>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172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41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7" fillId="0" borderId="14" xfId="67" applyFont="1" applyBorder="1" applyAlignment="1">
      <alignment horizontal="center" vertical="center"/>
      <protection/>
    </xf>
    <xf numFmtId="0" fontId="16" fillId="0" borderId="15" xfId="63" applyFont="1" applyBorder="1">
      <alignment horizontal="center" vertical="center"/>
      <protection/>
    </xf>
    <xf numFmtId="0" fontId="16" fillId="0" borderId="16" xfId="63" applyFont="1" applyBorder="1">
      <alignment horizontal="center" vertical="center"/>
      <protection/>
    </xf>
    <xf numFmtId="0" fontId="16" fillId="0" borderId="17" xfId="63" applyFont="1" applyBorder="1">
      <alignment horizontal="center" vertical="center"/>
      <protection/>
    </xf>
    <xf numFmtId="44" fontId="16" fillId="0" borderId="18" xfId="41" applyFont="1" applyBorder="1">
      <alignment horizontal="center"/>
    </xf>
    <xf numFmtId="0" fontId="16" fillId="0" borderId="18" xfId="63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5" applyFont="1" applyBorder="1">
      <alignment horizontal="center" vertical="center"/>
      <protection/>
    </xf>
    <xf numFmtId="0" fontId="14" fillId="0" borderId="23" xfId="65" applyFont="1" applyBorder="1">
      <alignment horizontal="center" vertical="center"/>
      <protection/>
    </xf>
    <xf numFmtId="0" fontId="14" fillId="0" borderId="12" xfId="65" applyFont="1" applyBorder="1">
      <alignment horizontal="center" vertical="center"/>
      <protection/>
    </xf>
    <xf numFmtId="0" fontId="14" fillId="0" borderId="24" xfId="65" applyFont="1" applyBorder="1" applyProtection="1">
      <alignment horizontal="center" vertical="center"/>
      <protection hidden="1"/>
    </xf>
    <xf numFmtId="0" fontId="14" fillId="0" borderId="12" xfId="65" applyFont="1" applyBorder="1" applyProtection="1">
      <alignment horizontal="center" vertical="center"/>
      <protection hidden="1"/>
    </xf>
    <xf numFmtId="0" fontId="14" fillId="0" borderId="24" xfId="65" applyFont="1" applyBorder="1">
      <alignment horizontal="center" vertical="center"/>
      <protection/>
    </xf>
    <xf numFmtId="0" fontId="19" fillId="2" borderId="25" xfId="64" applyFont="1" applyFill="1" applyBorder="1">
      <alignment vertical="center"/>
      <protection/>
    </xf>
    <xf numFmtId="0" fontId="16" fillId="0" borderId="26" xfId="63" applyFont="1" applyBorder="1" applyProtection="1">
      <alignment horizontal="center" vertical="center"/>
      <protection hidden="1"/>
    </xf>
    <xf numFmtId="0" fontId="16" fillId="0" borderId="27" xfId="63" applyFont="1" applyBorder="1" applyProtection="1">
      <alignment horizontal="center" vertical="center"/>
      <protection hidden="1"/>
    </xf>
    <xf numFmtId="0" fontId="16" fillId="0" borderId="28" xfId="63" applyFont="1" applyBorder="1" applyProtection="1">
      <alignment horizontal="center" vertical="center"/>
      <protection hidden="1"/>
    </xf>
    <xf numFmtId="0" fontId="14" fillId="0" borderId="0" xfId="65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5" applyFont="1" applyBorder="1">
      <alignment horizontal="center" vertical="center"/>
      <protection/>
    </xf>
    <xf numFmtId="0" fontId="14" fillId="0" borderId="30" xfId="65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5" applyFont="1" applyBorder="1" applyProtection="1">
      <alignment horizontal="center" vertical="center"/>
      <protection locked="0"/>
    </xf>
    <xf numFmtId="0" fontId="14" fillId="0" borderId="12" xfId="65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3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0" applyFont="1" applyBorder="1" applyAlignment="1">
      <alignment/>
    </xf>
    <xf numFmtId="0" fontId="10" fillId="0" borderId="0" xfId="50">
      <alignment/>
      <protection/>
    </xf>
    <xf numFmtId="14" fontId="10" fillId="0" borderId="40" xfId="50" applyNumberFormat="1" applyFill="1" applyBorder="1" applyAlignment="1">
      <alignment horizontal="center"/>
      <protection/>
    </xf>
    <xf numFmtId="0" fontId="24" fillId="0" borderId="41" xfId="50" applyFont="1" applyBorder="1" applyAlignment="1">
      <alignment horizontal="right" wrapText="1"/>
      <protection/>
    </xf>
    <xf numFmtId="0" fontId="17" fillId="0" borderId="42" xfId="50" applyFont="1" applyBorder="1" applyAlignment="1">
      <alignment horizontal="right" wrapText="1"/>
      <protection/>
    </xf>
    <xf numFmtId="0" fontId="25" fillId="0" borderId="41" xfId="50" applyFont="1" applyBorder="1" applyAlignment="1">
      <alignment horizontal="center" wrapText="1"/>
      <protection/>
    </xf>
    <xf numFmtId="0" fontId="25" fillId="12" borderId="27" xfId="50" applyFont="1" applyFill="1" applyBorder="1" applyAlignment="1">
      <alignment horizontal="center" wrapText="1"/>
      <protection/>
    </xf>
    <xf numFmtId="0" fontId="25" fillId="12" borderId="42" xfId="50" applyFont="1" applyFill="1" applyBorder="1" applyAlignment="1">
      <alignment horizontal="center" wrapText="1"/>
      <protection/>
    </xf>
    <xf numFmtId="0" fontId="25" fillId="0" borderId="27" xfId="50" applyFont="1" applyBorder="1" applyAlignment="1">
      <alignment horizontal="center" wrapText="1"/>
      <protection/>
    </xf>
    <xf numFmtId="0" fontId="25" fillId="0" borderId="43" xfId="50" applyFont="1" applyBorder="1" applyAlignment="1">
      <alignment horizontal="center" wrapText="1"/>
      <protection/>
    </xf>
    <xf numFmtId="0" fontId="25" fillId="0" borderId="44" xfId="50" applyFont="1" applyBorder="1" applyAlignment="1">
      <alignment horizontal="center" wrapText="1"/>
      <protection/>
    </xf>
    <xf numFmtId="0" fontId="26" fillId="12" borderId="45" xfId="50" applyFont="1" applyFill="1" applyBorder="1" applyAlignment="1">
      <alignment horizontal="center" wrapText="1"/>
      <protection/>
    </xf>
    <xf numFmtId="0" fontId="15" fillId="0" borderId="46" xfId="50" applyFont="1" applyFill="1" applyBorder="1" applyAlignment="1">
      <alignment horizontal="center" vertical="center"/>
      <protection/>
    </xf>
    <xf numFmtId="0" fontId="16" fillId="0" borderId="47" xfId="50" applyFont="1" applyFill="1" applyBorder="1" applyAlignment="1">
      <alignment horizontal="center" vertical="center"/>
      <protection/>
    </xf>
    <xf numFmtId="0" fontId="10" fillId="0" borderId="46" xfId="50" applyFill="1" applyBorder="1" applyAlignment="1">
      <alignment horizontal="center" vertical="center"/>
      <protection/>
    </xf>
    <xf numFmtId="0" fontId="15" fillId="12" borderId="48" xfId="50" applyFont="1" applyFill="1" applyBorder="1" applyAlignment="1">
      <alignment horizontal="center" vertical="center"/>
      <protection/>
    </xf>
    <xf numFmtId="0" fontId="15" fillId="12" borderId="49" xfId="50" applyFont="1" applyFill="1" applyBorder="1" applyAlignment="1">
      <alignment horizontal="center" vertical="center"/>
      <protection/>
    </xf>
    <xf numFmtId="0" fontId="15" fillId="12" borderId="50" xfId="50" applyFont="1" applyFill="1" applyBorder="1" applyAlignment="1">
      <alignment horizontal="center" vertical="center"/>
      <protection/>
    </xf>
    <xf numFmtId="0" fontId="27" fillId="0" borderId="51" xfId="50" applyFont="1" applyFill="1" applyBorder="1" applyAlignment="1">
      <alignment horizontal="center" vertical="center"/>
      <protection/>
    </xf>
    <xf numFmtId="0" fontId="27" fillId="0" borderId="52" xfId="50" applyFont="1" applyFill="1" applyBorder="1" applyAlignment="1">
      <alignment horizontal="center" vertical="center"/>
      <protection/>
    </xf>
    <xf numFmtId="0" fontId="15" fillId="12" borderId="53" xfId="50" applyFont="1" applyFill="1" applyBorder="1" applyAlignment="1">
      <alignment horizontal="center" vertical="center"/>
      <protection/>
    </xf>
    <xf numFmtId="0" fontId="27" fillId="0" borderId="54" xfId="50" applyFont="1" applyFill="1" applyBorder="1" applyAlignment="1">
      <alignment horizontal="center" vertical="center"/>
      <protection/>
    </xf>
    <xf numFmtId="0" fontId="15" fillId="0" borderId="46" xfId="50" applyFont="1" applyBorder="1" applyAlignment="1">
      <alignment horizontal="center" vertical="center"/>
      <protection/>
    </xf>
    <xf numFmtId="0" fontId="15" fillId="0" borderId="55" xfId="50" applyFont="1" applyFill="1" applyBorder="1" applyAlignment="1">
      <alignment horizontal="center" vertical="center"/>
      <protection/>
    </xf>
    <xf numFmtId="0" fontId="16" fillId="0" borderId="56" xfId="50" applyFont="1" applyFill="1" applyBorder="1" applyAlignment="1">
      <alignment horizontal="center" vertical="center"/>
      <protection/>
    </xf>
    <xf numFmtId="0" fontId="10" fillId="0" borderId="55" xfId="50" applyBorder="1" applyAlignment="1">
      <alignment horizontal="center" vertical="center"/>
      <protection/>
    </xf>
    <xf numFmtId="0" fontId="15" fillId="12" borderId="57" xfId="50" applyFont="1" applyFill="1" applyBorder="1" applyAlignment="1">
      <alignment horizontal="center" vertical="center"/>
      <protection/>
    </xf>
    <xf numFmtId="0" fontId="15" fillId="12" borderId="58" xfId="50" applyFont="1" applyFill="1" applyBorder="1" applyAlignment="1">
      <alignment horizontal="center" vertical="center"/>
      <protection/>
    </xf>
    <xf numFmtId="0" fontId="15" fillId="12" borderId="59" xfId="50" applyFont="1" applyFill="1" applyBorder="1" applyAlignment="1">
      <alignment horizontal="center" vertical="center"/>
      <protection/>
    </xf>
    <xf numFmtId="0" fontId="27" fillId="0" borderId="60" xfId="50" applyFont="1" applyBorder="1" applyAlignment="1">
      <alignment horizontal="center" vertical="center"/>
      <protection/>
    </xf>
    <xf numFmtId="0" fontId="27" fillId="0" borderId="61" xfId="50" applyFont="1" applyBorder="1" applyAlignment="1">
      <alignment horizontal="center" vertical="center"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27" fillId="0" borderId="48" xfId="50" applyFont="1" applyFill="1" applyBorder="1" applyAlignment="1" applyProtection="1">
      <alignment horizontal="center" vertical="center"/>
      <protection hidden="1"/>
    </xf>
    <xf numFmtId="0" fontId="27" fillId="0" borderId="52" xfId="50" applyFont="1" applyFill="1" applyBorder="1" applyAlignment="1" applyProtection="1">
      <alignment horizontal="center" vertical="center"/>
      <protection hidden="1"/>
    </xf>
    <xf numFmtId="0" fontId="27" fillId="0" borderId="62" xfId="50" applyFont="1" applyFill="1" applyBorder="1" applyAlignment="1" applyProtection="1">
      <alignment horizontal="center" vertical="center"/>
      <protection hidden="1"/>
    </xf>
    <xf numFmtId="0" fontId="16" fillId="12" borderId="63" xfId="50" applyFont="1" applyFill="1" applyBorder="1" applyAlignment="1" applyProtection="1">
      <alignment horizontal="center" vertical="center"/>
      <protection hidden="1"/>
    </xf>
    <xf numFmtId="0" fontId="27" fillId="0" borderId="54" xfId="50" applyFont="1" applyFill="1" applyBorder="1" applyAlignment="1" applyProtection="1">
      <alignment horizontal="center" vertical="center"/>
      <protection hidden="1"/>
    </xf>
    <xf numFmtId="0" fontId="27" fillId="0" borderId="64" xfId="50" applyFont="1" applyFill="1" applyBorder="1" applyAlignment="1" applyProtection="1">
      <alignment horizontal="center" vertical="center"/>
      <protection hidden="1"/>
    </xf>
    <xf numFmtId="0" fontId="27" fillId="0" borderId="57" xfId="50" applyFont="1" applyBorder="1" applyAlignment="1" applyProtection="1">
      <alignment horizontal="center" vertical="center"/>
      <protection hidden="1"/>
    </xf>
    <xf numFmtId="0" fontId="27" fillId="0" borderId="61" xfId="50" applyFont="1" applyBorder="1" applyAlignment="1" applyProtection="1">
      <alignment horizontal="center" vertical="center"/>
      <protection hidden="1"/>
    </xf>
    <xf numFmtId="0" fontId="27" fillId="0" borderId="65" xfId="50" applyFont="1" applyBorder="1" applyAlignment="1" applyProtection="1">
      <alignment horizontal="center" vertical="center"/>
      <protection hidden="1"/>
    </xf>
    <xf numFmtId="0" fontId="16" fillId="12" borderId="66" xfId="50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28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0" fontId="17" fillId="0" borderId="0" xfId="55" applyFont="1" applyFill="1">
      <alignment/>
      <protection/>
    </xf>
    <xf numFmtId="0" fontId="17" fillId="0" borderId="0" xfId="55" applyFont="1" applyFill="1" applyAlignment="1">
      <alignment/>
      <protection/>
    </xf>
    <xf numFmtId="0" fontId="23" fillId="0" borderId="0" xfId="55" applyFont="1" applyFill="1" applyAlignment="1">
      <alignment horizontal="center"/>
      <protection/>
    </xf>
    <xf numFmtId="0" fontId="17" fillId="0" borderId="0" xfId="55" applyFont="1" applyFill="1" applyAlignment="1">
      <alignment horizontal="right"/>
      <protection/>
    </xf>
    <xf numFmtId="0" fontId="17" fillId="0" borderId="0" xfId="55" applyFont="1" applyFill="1" applyAlignment="1">
      <alignment horizontal="center"/>
      <protection/>
    </xf>
    <xf numFmtId="0" fontId="17" fillId="0" borderId="0" xfId="55" applyFont="1" applyFill="1" applyAlignment="1">
      <alignment horizontal="left"/>
      <protection/>
    </xf>
    <xf numFmtId="0" fontId="30" fillId="0" borderId="0" xfId="55" applyFont="1" applyFill="1" applyAlignment="1">
      <alignment horizontal="left"/>
      <protection/>
    </xf>
    <xf numFmtId="0" fontId="17" fillId="0" borderId="0" xfId="55" applyFont="1" applyFill="1" applyAlignment="1" quotePrefix="1">
      <alignment horizontal="center"/>
      <protection/>
    </xf>
    <xf numFmtId="0" fontId="29" fillId="0" borderId="0" xfId="55" applyFont="1" applyFill="1">
      <alignment/>
      <protection/>
    </xf>
    <xf numFmtId="0" fontId="30" fillId="0" borderId="0" xfId="55" applyFont="1" applyFill="1" applyAlignment="1">
      <alignment horizontal="right"/>
      <protection/>
    </xf>
    <xf numFmtId="0" fontId="31" fillId="0" borderId="0" xfId="55" applyFont="1" applyFill="1">
      <alignment/>
      <protection/>
    </xf>
    <xf numFmtId="49" fontId="17" fillId="0" borderId="0" xfId="55" applyNumberFormat="1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15" fillId="0" borderId="55" xfId="50" applyFont="1" applyBorder="1" applyAlignment="1">
      <alignment horizontal="center" vertical="center"/>
      <protection/>
    </xf>
    <xf numFmtId="0" fontId="10" fillId="0" borderId="46" xfId="50" applyBorder="1" applyAlignment="1">
      <alignment horizontal="center" vertical="center"/>
      <protection/>
    </xf>
    <xf numFmtId="0" fontId="10" fillId="0" borderId="55" xfId="50" applyFill="1" applyBorder="1" applyAlignment="1">
      <alignment horizontal="center" vertical="center"/>
      <protection/>
    </xf>
    <xf numFmtId="0" fontId="27" fillId="0" borderId="51" xfId="50" applyFont="1" applyBorder="1" applyAlignment="1">
      <alignment horizontal="center" vertical="center"/>
      <protection/>
    </xf>
    <xf numFmtId="0" fontId="27" fillId="0" borderId="60" xfId="50" applyFont="1" applyFill="1" applyBorder="1" applyAlignment="1">
      <alignment horizontal="center" vertical="center"/>
      <protection/>
    </xf>
    <xf numFmtId="0" fontId="27" fillId="0" borderId="54" xfId="50" applyFont="1" applyBorder="1" applyAlignment="1">
      <alignment horizontal="center" vertical="center"/>
      <protection/>
    </xf>
    <xf numFmtId="0" fontId="27" fillId="0" borderId="61" xfId="50" applyFont="1" applyFill="1" applyBorder="1" applyAlignment="1">
      <alignment horizontal="center" vertical="center"/>
      <protection/>
    </xf>
    <xf numFmtId="0" fontId="27" fillId="0" borderId="48" xfId="50" applyFont="1" applyBorder="1" applyAlignment="1" applyProtection="1">
      <alignment horizontal="center" vertical="center"/>
      <protection hidden="1"/>
    </xf>
    <xf numFmtId="0" fontId="27" fillId="0" borderId="57" xfId="50" applyFont="1" applyFill="1" applyBorder="1" applyAlignment="1" applyProtection="1">
      <alignment horizontal="center" vertical="center"/>
      <protection hidden="1"/>
    </xf>
    <xf numFmtId="0" fontId="27" fillId="0" borderId="54" xfId="50" applyFont="1" applyBorder="1" applyAlignment="1" applyProtection="1">
      <alignment horizontal="center" vertical="center"/>
      <protection hidden="1"/>
    </xf>
    <xf numFmtId="0" fontId="27" fillId="0" borderId="61" xfId="50" applyFont="1" applyFill="1" applyBorder="1" applyAlignment="1" applyProtection="1">
      <alignment horizontal="center" vertical="center"/>
      <protection hidden="1"/>
    </xf>
    <xf numFmtId="0" fontId="27" fillId="0" borderId="64" xfId="50" applyFont="1" applyBorder="1" applyAlignment="1" applyProtection="1">
      <alignment horizontal="center" vertical="center"/>
      <protection hidden="1"/>
    </xf>
    <xf numFmtId="0" fontId="27" fillId="0" borderId="65" xfId="50" applyFont="1" applyFill="1" applyBorder="1" applyAlignment="1" applyProtection="1">
      <alignment horizontal="center" vertical="center"/>
      <protection hidden="1"/>
    </xf>
    <xf numFmtId="0" fontId="15" fillId="0" borderId="0" xfId="50" applyFont="1" applyBorder="1" applyAlignment="1">
      <alignment horizontal="center" vertical="center"/>
      <protection/>
    </xf>
    <xf numFmtId="0" fontId="10" fillId="0" borderId="0" xfId="50" applyFill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7" fillId="0" borderId="0" xfId="50" applyFont="1" applyFill="1" applyBorder="1" applyAlignment="1" applyProtection="1">
      <alignment horizontal="center" vertical="center"/>
      <protection hidden="1"/>
    </xf>
    <xf numFmtId="0" fontId="15" fillId="0" borderId="0" xfId="50" applyFont="1" applyFill="1" applyBorder="1" applyAlignment="1">
      <alignment horizontal="center" vertical="center"/>
      <protection/>
    </xf>
    <xf numFmtId="0" fontId="16" fillId="0" borderId="0" xfId="50" applyFont="1" applyFill="1" applyBorder="1" applyAlignment="1" applyProtection="1">
      <alignment horizontal="center" vertical="center"/>
      <protection hidden="1"/>
    </xf>
    <xf numFmtId="0" fontId="0" fillId="0" borderId="0" xfId="54" applyFont="1">
      <alignment/>
      <protection/>
    </xf>
    <xf numFmtId="0" fontId="14" fillId="0" borderId="67" xfId="59" applyFont="1" applyBorder="1" applyAlignment="1">
      <alignment vertical="center"/>
      <protection/>
    </xf>
    <xf numFmtId="0" fontId="10" fillId="0" borderId="68" xfId="54" applyFont="1" applyBorder="1" applyAlignment="1">
      <alignment vertical="center"/>
      <protection/>
    </xf>
    <xf numFmtId="0" fontId="14" fillId="0" borderId="69" xfId="59" applyFont="1" applyBorder="1" applyAlignment="1">
      <alignment vertical="center"/>
      <protection/>
    </xf>
    <xf numFmtId="172" fontId="16" fillId="0" borderId="70" xfId="40" applyFont="1" applyFill="1" applyBorder="1" applyAlignment="1" applyProtection="1">
      <alignment horizontal="center" vertical="center"/>
      <protection/>
    </xf>
    <xf numFmtId="0" fontId="10" fillId="0" borderId="70" xfId="54" applyFont="1" applyBorder="1" applyAlignment="1">
      <alignment vertical="center"/>
      <protection/>
    </xf>
    <xf numFmtId="0" fontId="14" fillId="0" borderId="71" xfId="59" applyFont="1" applyBorder="1" applyAlignment="1">
      <alignment vertical="center"/>
      <protection/>
    </xf>
    <xf numFmtId="0" fontId="17" fillId="0" borderId="72" xfId="67" applyFont="1" applyBorder="1" applyAlignment="1">
      <alignment horizontal="center" vertical="center"/>
      <protection/>
    </xf>
    <xf numFmtId="0" fontId="10" fillId="0" borderId="73" xfId="54" applyFont="1" applyBorder="1" applyAlignment="1">
      <alignment vertical="center"/>
      <protection/>
    </xf>
    <xf numFmtId="0" fontId="10" fillId="0" borderId="72" xfId="54" applyFont="1" applyBorder="1" applyAlignment="1">
      <alignment vertical="center"/>
      <protection/>
    </xf>
    <xf numFmtId="0" fontId="10" fillId="0" borderId="74" xfId="54" applyFont="1" applyBorder="1" applyAlignment="1" applyProtection="1">
      <alignment horizontal="center" vertical="center"/>
      <protection locked="0"/>
    </xf>
    <xf numFmtId="0" fontId="10" fillId="0" borderId="75" xfId="54" applyFont="1" applyBorder="1" applyAlignment="1">
      <alignment vertical="center"/>
      <protection/>
    </xf>
    <xf numFmtId="0" fontId="16" fillId="0" borderId="76" xfId="63" applyFont="1" applyBorder="1">
      <alignment horizontal="center" vertical="center"/>
      <protection/>
    </xf>
    <xf numFmtId="0" fontId="16" fillId="0" borderId="77" xfId="63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3" applyFont="1" applyBorder="1">
      <alignment horizontal="center" vertical="center"/>
      <protection/>
    </xf>
    <xf numFmtId="172" fontId="16" fillId="0" borderId="80" xfId="40" applyFont="1" applyFill="1" applyBorder="1" applyProtection="1">
      <alignment horizontal="center"/>
      <protection/>
    </xf>
    <xf numFmtId="0" fontId="16" fillId="0" borderId="80" xfId="63" applyFont="1" applyBorder="1">
      <alignment horizontal="center" vertical="center"/>
      <protection/>
    </xf>
    <xf numFmtId="0" fontId="10" fillId="0" borderId="81" xfId="54" applyFont="1" applyBorder="1">
      <alignment/>
      <protection/>
    </xf>
    <xf numFmtId="0" fontId="10" fillId="0" borderId="80" xfId="54" applyFont="1" applyBorder="1">
      <alignment/>
      <protection/>
    </xf>
    <xf numFmtId="0" fontId="10" fillId="0" borderId="82" xfId="54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4" applyFont="1" applyBorder="1" applyAlignment="1" applyProtection="1">
      <alignment horizontal="left" vertical="center" indent="1"/>
      <protection locked="0"/>
    </xf>
    <xf numFmtId="0" fontId="0" fillId="0" borderId="70" xfId="63" applyFont="1" applyBorder="1" applyAlignment="1" applyProtection="1">
      <alignment horizontal="left" vertical="center" indent="1"/>
      <protection locked="0"/>
    </xf>
    <xf numFmtId="0" fontId="14" fillId="0" borderId="84" xfId="65" applyFont="1" applyBorder="1" applyProtection="1">
      <alignment horizontal="center" vertical="center"/>
      <protection locked="0"/>
    </xf>
    <xf numFmtId="0" fontId="14" fillId="0" borderId="85" xfId="65" applyFont="1" applyBorder="1">
      <alignment horizontal="center" vertical="center"/>
      <protection/>
    </xf>
    <xf numFmtId="0" fontId="14" fillId="0" borderId="70" xfId="65" applyFont="1" applyBorder="1" applyProtection="1">
      <alignment horizontal="center" vertical="center"/>
      <protection locked="0"/>
    </xf>
    <xf numFmtId="0" fontId="14" fillId="0" borderId="86" xfId="65" applyFont="1" applyBorder="1" applyProtection="1">
      <alignment horizontal="center" vertical="center"/>
      <protection hidden="1"/>
    </xf>
    <xf numFmtId="0" fontId="14" fillId="0" borderId="70" xfId="65" applyFont="1" applyBorder="1" applyProtection="1">
      <alignment horizontal="center" vertical="center"/>
      <protection hidden="1"/>
    </xf>
    <xf numFmtId="0" fontId="14" fillId="0" borderId="86" xfId="65" applyFont="1" applyBorder="1">
      <alignment horizontal="center" vertical="center"/>
      <protection/>
    </xf>
    <xf numFmtId="0" fontId="14" fillId="0" borderId="84" xfId="65" applyFont="1" applyBorder="1">
      <alignment horizontal="center" vertical="center"/>
      <protection/>
    </xf>
    <xf numFmtId="0" fontId="14" fillId="0" borderId="87" xfId="65" applyFont="1" applyBorder="1">
      <alignment horizontal="center" vertical="center"/>
      <protection/>
    </xf>
    <xf numFmtId="0" fontId="14" fillId="0" borderId="70" xfId="65" applyFont="1" applyBorder="1">
      <alignment horizontal="center" vertical="center"/>
      <protection/>
    </xf>
    <xf numFmtId="0" fontId="10" fillId="0" borderId="88" xfId="54" applyFont="1" applyBorder="1" applyAlignment="1" applyProtection="1">
      <alignment horizontal="left" vertical="center" indent="1"/>
      <protection locked="0"/>
    </xf>
    <xf numFmtId="0" fontId="14" fillId="0" borderId="89" xfId="65" applyFont="1" applyBorder="1">
      <alignment horizontal="center" vertical="center"/>
      <protection/>
    </xf>
    <xf numFmtId="0" fontId="19" fillId="33" borderId="90" xfId="64" applyFont="1" applyFill="1" applyBorder="1">
      <alignment vertical="center"/>
      <protection/>
    </xf>
    <xf numFmtId="0" fontId="16" fillId="0" borderId="91" xfId="63" applyFont="1" applyBorder="1" applyProtection="1">
      <alignment horizontal="center" vertical="center"/>
      <protection hidden="1"/>
    </xf>
    <xf numFmtId="0" fontId="16" fillId="0" borderId="92" xfId="63" applyFont="1" applyBorder="1" applyProtection="1">
      <alignment horizontal="center" vertical="center"/>
      <protection hidden="1"/>
    </xf>
    <xf numFmtId="0" fontId="16" fillId="0" borderId="93" xfId="63" applyFont="1" applyBorder="1" applyProtection="1">
      <alignment horizontal="center" vertical="center"/>
      <protection hidden="1"/>
    </xf>
    <xf numFmtId="0" fontId="10" fillId="0" borderId="94" xfId="54" applyFont="1" applyBorder="1" applyAlignment="1">
      <alignment horizontal="left" vertical="center" indent="1"/>
      <protection/>
    </xf>
    <xf numFmtId="0" fontId="21" fillId="0" borderId="0" xfId="54" applyFont="1" applyAlignment="1">
      <alignment horizontal="left" vertical="top"/>
      <protection/>
    </xf>
    <xf numFmtId="0" fontId="10" fillId="0" borderId="0" xfId="54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0" fillId="0" borderId="0" xfId="59" applyFont="1">
      <alignment/>
      <protection/>
    </xf>
    <xf numFmtId="0" fontId="10" fillId="0" borderId="95" xfId="54" applyFont="1" applyBorder="1" applyProtection="1">
      <alignment/>
      <protection locked="0"/>
    </xf>
    <xf numFmtId="0" fontId="10" fillId="0" borderId="96" xfId="54" applyFont="1" applyBorder="1" applyProtection="1">
      <alignment/>
      <protection locked="0"/>
    </xf>
    <xf numFmtId="0" fontId="10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10" fillId="0" borderId="68" xfId="0" applyFont="1" applyBorder="1" applyAlignment="1">
      <alignment vertical="center"/>
    </xf>
    <xf numFmtId="172" fontId="16" fillId="0" borderId="70" xfId="42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172" fontId="16" fillId="0" borderId="80" xfId="42" applyFont="1" applyFill="1" applyBorder="1" applyProtection="1">
      <alignment horizontal="center"/>
      <protection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70" xfId="63" applyFont="1" applyBorder="1" applyAlignment="1" applyProtection="1">
      <alignment horizontal="left" vertical="center" indent="1"/>
      <protection locked="0"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0" fillId="0" borderId="94" xfId="0" applyFont="1" applyBorder="1" applyAlignment="1">
      <alignment horizontal="left" vertical="center" indent="1"/>
    </xf>
    <xf numFmtId="0" fontId="10" fillId="0" borderId="95" xfId="0" applyFont="1" applyBorder="1" applyAlignment="1" applyProtection="1">
      <alignment/>
      <protection locked="0"/>
    </xf>
    <xf numFmtId="0" fontId="10" fillId="0" borderId="96" xfId="0" applyFont="1" applyBorder="1" applyAlignment="1" applyProtection="1">
      <alignment/>
      <protection locked="0"/>
    </xf>
    <xf numFmtId="0" fontId="32" fillId="0" borderId="0" xfId="50" applyFont="1" applyAlignment="1">
      <alignment horizontal="center"/>
      <protection/>
    </xf>
    <xf numFmtId="0" fontId="14" fillId="0" borderId="0" xfId="50" applyFont="1" applyAlignment="1">
      <alignment horizontal="center"/>
      <protection/>
    </xf>
    <xf numFmtId="0" fontId="23" fillId="0" borderId="0" xfId="55" applyFont="1" applyFill="1" applyAlignment="1">
      <alignment horizontal="center"/>
      <protection/>
    </xf>
    <xf numFmtId="14" fontId="29" fillId="0" borderId="0" xfId="55" applyNumberFormat="1" applyFont="1" applyFill="1" applyAlignment="1">
      <alignment horizontal="center"/>
      <protection/>
    </xf>
    <xf numFmtId="0" fontId="28" fillId="0" borderId="0" xfId="55" applyFont="1" applyFill="1" applyAlignment="1">
      <alignment horizontal="center"/>
      <protection/>
    </xf>
    <xf numFmtId="0" fontId="13" fillId="2" borderId="97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9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7" xfId="67" applyFont="1" applyBorder="1" applyAlignment="1" applyProtection="1">
      <alignment horizontal="left" vertical="center"/>
      <protection locked="0"/>
    </xf>
    <xf numFmtId="0" fontId="22" fillId="0" borderId="60" xfId="67" applyFont="1" applyBorder="1" applyAlignment="1" applyProtection="1">
      <alignment horizontal="left" vertical="center"/>
      <protection locked="0"/>
    </xf>
    <xf numFmtId="0" fontId="22" fillId="0" borderId="99" xfId="67" applyFont="1" applyBorder="1" applyAlignment="1" applyProtection="1">
      <alignment horizontal="left" vertical="center"/>
      <protection locked="0"/>
    </xf>
    <xf numFmtId="0" fontId="17" fillId="0" borderId="100" xfId="39" applyFont="1" applyBorder="1" applyAlignment="1">
      <alignment horizontal="center" vertical="center"/>
      <protection/>
    </xf>
    <xf numFmtId="0" fontId="17" fillId="0" borderId="101" xfId="39" applyFont="1" applyBorder="1" applyAlignment="1">
      <alignment horizontal="center" vertical="center"/>
      <protection/>
    </xf>
    <xf numFmtId="0" fontId="17" fillId="0" borderId="102" xfId="39" applyFont="1" applyBorder="1" applyAlignment="1">
      <alignment horizontal="center" vertical="center"/>
      <protection/>
    </xf>
    <xf numFmtId="0" fontId="17" fillId="0" borderId="103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4" applyFont="1" applyBorder="1" applyAlignment="1">
      <alignment horizontal="center" vertical="center"/>
      <protection/>
    </xf>
    <xf numFmtId="0" fontId="15" fillId="0" borderId="104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105" xfId="0" applyFont="1" applyBorder="1" applyAlignment="1" applyProtection="1">
      <alignment horizontal="left" vertical="center"/>
      <protection locked="0"/>
    </xf>
    <xf numFmtId="0" fontId="10" fillId="0" borderId="104" xfId="0" applyFont="1" applyBorder="1" applyAlignment="1" applyProtection="1">
      <alignment horizontal="center" vertical="center"/>
      <protection/>
    </xf>
    <xf numFmtId="0" fontId="10" fillId="0" borderId="105" xfId="0" applyFont="1" applyBorder="1" applyAlignment="1" applyProtection="1">
      <alignment horizontal="center" vertical="center"/>
      <protection/>
    </xf>
    <xf numFmtId="0" fontId="15" fillId="0" borderId="104" xfId="0" applyFont="1" applyBorder="1" applyAlignment="1" applyProtection="1">
      <alignment horizontal="left" vertical="center"/>
      <protection/>
    </xf>
    <xf numFmtId="0" fontId="15" fillId="0" borderId="106" xfId="0" applyFont="1" applyBorder="1" applyAlignment="1" applyProtection="1">
      <alignment horizontal="left" vertical="center"/>
      <protection/>
    </xf>
    <xf numFmtId="0" fontId="16" fillId="0" borderId="107" xfId="67" applyFont="1" applyBorder="1" applyAlignment="1" applyProtection="1">
      <alignment horizontal="left" vertical="center"/>
      <protection locked="0"/>
    </xf>
    <xf numFmtId="0" fontId="16" fillId="0" borderId="23" xfId="67" applyFont="1" applyBorder="1" applyAlignment="1" applyProtection="1">
      <alignment horizontal="left" vertical="center"/>
      <protection locked="0"/>
    </xf>
    <xf numFmtId="0" fontId="16" fillId="0" borderId="108" xfId="67" applyFont="1" applyBorder="1" applyAlignment="1" applyProtection="1">
      <alignment horizontal="left" vertical="center"/>
      <protection locked="0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49" fontId="10" fillId="0" borderId="107" xfId="0" applyNumberFormat="1" applyFont="1" applyBorder="1" applyAlignment="1" applyProtection="1">
      <alignment horizontal="left" vertical="center"/>
      <protection locked="0"/>
    </xf>
    <xf numFmtId="49" fontId="10" fillId="0" borderId="109" xfId="0" applyNumberFormat="1" applyFont="1" applyBorder="1" applyAlignment="1" applyProtection="1">
      <alignment horizontal="left" vertical="center"/>
      <protection locked="0"/>
    </xf>
    <xf numFmtId="0" fontId="18" fillId="0" borderId="80" xfId="39" applyFont="1" applyBorder="1" applyAlignment="1">
      <alignment horizontal="center" vertical="center"/>
      <protection/>
    </xf>
    <xf numFmtId="0" fontId="13" fillId="33" borderId="94" xfId="0" applyFont="1" applyFill="1" applyBorder="1" applyAlignment="1" applyProtection="1">
      <alignment horizontal="left" vertical="center"/>
      <protection hidden="1"/>
    </xf>
    <xf numFmtId="0" fontId="16" fillId="0" borderId="110" xfId="0" applyFont="1" applyBorder="1" applyAlignment="1" applyProtection="1">
      <alignment horizontal="left" vertical="center"/>
      <protection locked="0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 applyProtection="1">
      <alignment horizontal="left" vertical="center"/>
      <protection locked="0"/>
    </xf>
    <xf numFmtId="0" fontId="22" fillId="0" borderId="112" xfId="67" applyFont="1" applyBorder="1" applyAlignment="1" applyProtection="1">
      <alignment horizontal="left" vertical="center"/>
      <protection locked="0"/>
    </xf>
    <xf numFmtId="0" fontId="17" fillId="0" borderId="113" xfId="39" applyFont="1" applyBorder="1" applyAlignment="1">
      <alignment horizontal="center" vertical="center"/>
      <protection/>
    </xf>
    <xf numFmtId="0" fontId="17" fillId="0" borderId="114" xfId="39" applyFont="1" applyBorder="1" applyAlignment="1">
      <alignment horizontal="center" vertical="center"/>
      <protection/>
    </xf>
    <xf numFmtId="0" fontId="13" fillId="0" borderId="74" xfId="64" applyFont="1" applyBorder="1" applyAlignment="1">
      <alignment horizontal="center" vertical="center"/>
      <protection/>
    </xf>
    <xf numFmtId="0" fontId="15" fillId="0" borderId="115" xfId="0" applyFont="1" applyBorder="1" applyAlignment="1" applyProtection="1">
      <alignment horizontal="left" vertical="center"/>
      <protection locked="0"/>
    </xf>
    <xf numFmtId="0" fontId="10" fillId="0" borderId="115" xfId="0" applyFont="1" applyBorder="1" applyAlignment="1" applyProtection="1">
      <alignment horizontal="center" vertical="center"/>
      <protection/>
    </xf>
    <xf numFmtId="0" fontId="15" fillId="0" borderId="116" xfId="0" applyFont="1" applyBorder="1" applyAlignment="1" applyProtection="1">
      <alignment horizontal="left" vertical="center"/>
      <protection/>
    </xf>
    <xf numFmtId="0" fontId="16" fillId="0" borderId="117" xfId="67" applyFont="1" applyBorder="1" applyAlignment="1" applyProtection="1">
      <alignment horizontal="left" vertical="center"/>
      <protection locked="0"/>
    </xf>
    <xf numFmtId="0" fontId="10" fillId="0" borderId="117" xfId="0" applyFont="1" applyBorder="1" applyAlignment="1">
      <alignment horizontal="center" vertical="center"/>
    </xf>
    <xf numFmtId="49" fontId="10" fillId="0" borderId="118" xfId="0" applyNumberFormat="1" applyFont="1" applyBorder="1" applyAlignment="1" applyProtection="1">
      <alignment horizontal="left" vertical="center"/>
      <protection locked="0"/>
    </xf>
    <xf numFmtId="0" fontId="13" fillId="33" borderId="94" xfId="54" applyFont="1" applyFill="1" applyBorder="1" applyAlignment="1" applyProtection="1">
      <alignment horizontal="left" vertical="center"/>
      <protection hidden="1"/>
    </xf>
    <xf numFmtId="0" fontId="16" fillId="0" borderId="110" xfId="54" applyFont="1" applyBorder="1" applyAlignment="1" applyProtection="1">
      <alignment horizontal="left" vertical="center"/>
      <protection locked="0"/>
    </xf>
    <xf numFmtId="0" fontId="10" fillId="0" borderId="110" xfId="54" applyFont="1" applyBorder="1" applyAlignment="1">
      <alignment horizontal="center" vertical="center"/>
      <protection/>
    </xf>
    <xf numFmtId="0" fontId="10" fillId="0" borderId="111" xfId="54" applyFont="1" applyBorder="1" applyAlignment="1" applyProtection="1">
      <alignment horizontal="left" vertical="center"/>
      <protection locked="0"/>
    </xf>
    <xf numFmtId="0" fontId="15" fillId="0" borderId="115" xfId="54" applyFont="1" applyBorder="1" applyAlignment="1" applyProtection="1">
      <alignment horizontal="left" vertical="center"/>
      <protection locked="0"/>
    </xf>
    <xf numFmtId="0" fontId="10" fillId="0" borderId="115" xfId="54" applyFont="1" applyBorder="1" applyAlignment="1" applyProtection="1">
      <alignment horizontal="center" vertical="center"/>
      <protection/>
    </xf>
    <xf numFmtId="0" fontId="15" fillId="0" borderId="116" xfId="54" applyFont="1" applyBorder="1" applyAlignment="1" applyProtection="1">
      <alignment horizontal="left" vertical="center"/>
      <protection/>
    </xf>
    <xf numFmtId="0" fontId="10" fillId="0" borderId="117" xfId="54" applyFont="1" applyBorder="1" applyAlignment="1">
      <alignment horizontal="center" vertical="center"/>
      <protection/>
    </xf>
    <xf numFmtId="49" fontId="10" fillId="0" borderId="118" xfId="54" applyNumberFormat="1" applyFont="1" applyBorder="1" applyAlignment="1" applyProtection="1">
      <alignment horizontal="left"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Měna 2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4" xfId="52"/>
    <cellStyle name="Normální 5" xfId="53"/>
    <cellStyle name="Normální 6" xfId="54"/>
    <cellStyle name="normální_Vysledek KP-A,B-2005-06" xfId="55"/>
    <cellStyle name="Poznámka" xfId="56"/>
    <cellStyle name="Percent" xfId="57"/>
    <cellStyle name="Propojená buňka" xfId="58"/>
    <cellStyle name="Roman EE 12 Normál" xfId="59"/>
    <cellStyle name="Followed Hyperlink" xfId="60"/>
    <cellStyle name="Správ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1" customHeight="1">
      <c r="B2" s="198" t="s">
        <v>60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4" ht="15.75" customHeight="1">
      <c r="B3" s="199" t="s">
        <v>212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2:14" ht="12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23.25" customHeight="1" thickBot="1">
      <c r="B5" s="59"/>
      <c r="C5" s="60" t="s">
        <v>32</v>
      </c>
      <c r="D5" s="61" t="s">
        <v>33</v>
      </c>
      <c r="E5" s="62" t="s">
        <v>34</v>
      </c>
      <c r="F5" s="62" t="s">
        <v>35</v>
      </c>
      <c r="G5" s="63" t="s">
        <v>36</v>
      </c>
      <c r="H5" s="64" t="s">
        <v>37</v>
      </c>
      <c r="I5" s="65" t="s">
        <v>38</v>
      </c>
      <c r="J5" s="65" t="s">
        <v>39</v>
      </c>
      <c r="K5" s="65" t="s">
        <v>40</v>
      </c>
      <c r="L5" s="65" t="s">
        <v>41</v>
      </c>
      <c r="M5" s="66" t="s">
        <v>42</v>
      </c>
      <c r="N5" s="67" t="s">
        <v>43</v>
      </c>
    </row>
    <row r="6" spans="2:14" ht="23.25" customHeight="1">
      <c r="B6" s="68" t="s">
        <v>22</v>
      </c>
      <c r="C6" s="69" t="s">
        <v>58</v>
      </c>
      <c r="D6" s="70">
        <v>8</v>
      </c>
      <c r="E6" s="71">
        <v>6</v>
      </c>
      <c r="F6" s="72">
        <v>1</v>
      </c>
      <c r="G6" s="73">
        <v>1</v>
      </c>
      <c r="H6" s="74">
        <v>24</v>
      </c>
      <c r="I6" s="75">
        <v>8</v>
      </c>
      <c r="J6" s="88">
        <f>'1.k.ChlM1_ChlM2'!P13+'1.k.ChlM1_BHM'!P13+'2.k.ChlM1_JuM2'!P13+'3.k.ChlM2_ChlM1'!Q13+'3.k.ChlM1_JuM1'!P13+'4.k.JuM2_ChlM1'!Q13+'4.k.BHM_ChlM1'!Q13+'5.k.JuM1_ChlM1'!Q13</f>
        <v>51</v>
      </c>
      <c r="K6" s="89">
        <f>'1.k.ChlM1_ChlM2'!Q13+'1.k.ChlM1_BHM'!Q13+'2.k.ChlM1_JuM2'!Q13+'3.k.ChlM2_ChlM1'!P13+'3.k.ChlM1_JuM1'!Q13+'4.k.JuM2_ChlM1'!P13+'4.k.BHM_ChlM1'!P13+'5.k.JuM1_ChlM1'!P13</f>
        <v>19</v>
      </c>
      <c r="L6" s="88">
        <f>'1.k.ChlM1_ChlM2'!N13+'1.k.ChlM1_BHM'!N13+'2.k.ChlM1_JuM2'!N13+'3.k.ChlM2_ChlM1'!O13+'3.k.ChlM1_JuM1'!N13+'4.k.JuM2_ChlM1'!O13+'4.k.BHM_ChlM1'!O13+'5.k.JuM1_ChlM1'!O13</f>
        <v>1354</v>
      </c>
      <c r="M6" s="90">
        <f>'1.k.ChlM1_ChlM2'!O13+'1.k.ChlM1_BHM'!O13+'2.k.ChlM1_JuM2'!O13+'3.k.ChlM2_ChlM1'!N13+'3.k.ChlM1_JuM1'!O13+'4.k.JuM2_ChlM1'!N13+'4.k.BHM_ChlM1'!N13+'5.k.JuM1_ChlM1'!N13</f>
        <v>1107</v>
      </c>
      <c r="N6" s="91">
        <f>E6*3+F6*2+G6*1</f>
        <v>21</v>
      </c>
    </row>
    <row r="7" spans="2:14" ht="23.25" customHeight="1">
      <c r="B7" s="68" t="s">
        <v>44</v>
      </c>
      <c r="C7" s="69" t="s">
        <v>25</v>
      </c>
      <c r="D7" s="70">
        <v>8</v>
      </c>
      <c r="E7" s="71">
        <v>4</v>
      </c>
      <c r="F7" s="76">
        <v>4</v>
      </c>
      <c r="G7" s="73">
        <v>0</v>
      </c>
      <c r="H7" s="74">
        <v>21</v>
      </c>
      <c r="I7" s="77">
        <v>11</v>
      </c>
      <c r="J7" s="88">
        <f>'1.k.JuM1_JuM2'!P13+'2.k.JuM1_BHM'!P13+'2.k.JuM1_CHlM2'!P13+'3.k.JuM2_JuM1'!Q13+'3.k.ChlM1_JuM1'!Q13+'4.k.BHM_JuM1'!Q13+'5.k.ChlM2_JuM1'!Q13+'5.k.JuM1_ChlM1'!P13</f>
        <v>45</v>
      </c>
      <c r="K7" s="92">
        <f>'1.k.JuM1_JuM2'!Q13+'2.k.JuM1_BHM'!Q13+'2.k.JuM1_CHlM2'!Q13+'3.k.JuM2_JuM1'!P13+'3.k.ChlM1_JuM1'!P13+'4.k.BHM_JuM1'!P13+'5.k.ChlM2_JuM1'!P13+'5.k.JuM1_ChlM1'!Q13</f>
        <v>28</v>
      </c>
      <c r="L7" s="88">
        <f>'1.k.JuM1_JuM2'!N13+'2.k.JuM1_BHM'!N13+'2.k.JuM1_CHlM2'!N13+'3.k.JuM2_JuM1'!O13+'3.k.ChlM1_JuM1'!O13+'4.k.BHM_JuM1'!O13+'5.k.ChlM2_JuM1'!O13+'5.k.JuM1_ChlM1'!N13</f>
        <v>1373</v>
      </c>
      <c r="M7" s="93">
        <f>'1.k.JuM1_JuM2'!O13+'2.k.JuM1_BHM'!O13+'2.k.JuM1_CHlM2'!O13+'3.k.JuM2_JuM1'!N13+'3.k.ChlM1_JuM1'!N13+'4.k.BHM_JuM1'!N13+'5.k.ChlM2_JuM1'!N13+'5.k.JuM1_ChlM1'!O13</f>
        <v>1166</v>
      </c>
      <c r="N7" s="91">
        <f>E7*3+F7*2+G7*1</f>
        <v>20</v>
      </c>
    </row>
    <row r="8" spans="2:14" ht="23.25" customHeight="1">
      <c r="B8" s="68" t="s">
        <v>45</v>
      </c>
      <c r="C8" s="69" t="s">
        <v>26</v>
      </c>
      <c r="D8" s="70">
        <v>8</v>
      </c>
      <c r="E8" s="71">
        <v>3</v>
      </c>
      <c r="F8" s="76">
        <v>3</v>
      </c>
      <c r="G8" s="73">
        <v>2</v>
      </c>
      <c r="H8" s="74">
        <v>17</v>
      </c>
      <c r="I8" s="77">
        <v>15</v>
      </c>
      <c r="J8" s="88">
        <f>'1.k.JuM1_JuM2'!Q13+'1.k.ChlM2_JuM2'!Q13+'2.k.JuM2_BHM'!P13+'2.k.ChlM1_JuM2'!Q13+'3.k.JuM2_JuM1'!P13+'4.k.JuM2_ChlM2'!P13+'4.k.JuM2_ChlM1'!P13+'5.k.BHM_JuM2'!Q13</f>
        <v>39</v>
      </c>
      <c r="K8" s="92">
        <f>'1.k.JuM1_JuM2'!P13+'1.k.ChlM2_JuM2'!P13+'2.k.JuM2_BHM'!Q13+'2.k.ChlM1_JuM2'!P13+'3.k.JuM2_JuM1'!Q13+'4.k.JuM2_ChlM2'!Q13+'4.k.JuM2_ChlM1'!Q13+'5.k.BHM_JuM2'!P13</f>
        <v>33</v>
      </c>
      <c r="L8" s="88">
        <f>'1.k.JuM1_JuM2'!O13+'1.k.ChlM2_JuM2'!O13+'2.k.JuM2_BHM'!N13+'2.k.ChlM1_JuM2'!O13+'3.k.JuM2_JuM1'!N13+'4.k.JuM2_ChlM2'!N13+'4.k.JuM2_ChlM1'!N13+'5.k.BHM_JuM2'!O13</f>
        <v>1337</v>
      </c>
      <c r="M8" s="93">
        <f>'1.k.JuM1_JuM2'!N13+'1.k.ChlM2_JuM2'!N13+'2.k.JuM2_BHM'!O13+'2.k.ChlM1_JuM2'!N13+'3.k.JuM2_JuM1'!O13+'4.k.JuM2_ChlM2'!O13+'4.k.JuM2_ChlM1'!O13+'5.k.BHM_JuM2'!N13</f>
        <v>1227</v>
      </c>
      <c r="N8" s="91">
        <f>E8*3+F8*2+G8*1</f>
        <v>17</v>
      </c>
    </row>
    <row r="9" spans="2:14" ht="23.25" customHeight="1">
      <c r="B9" s="68" t="s">
        <v>46</v>
      </c>
      <c r="C9" s="69" t="s">
        <v>31</v>
      </c>
      <c r="D9" s="70">
        <v>8</v>
      </c>
      <c r="E9" s="71">
        <v>2</v>
      </c>
      <c r="F9" s="76">
        <v>2</v>
      </c>
      <c r="G9" s="73">
        <v>4</v>
      </c>
      <c r="H9" s="117">
        <v>13</v>
      </c>
      <c r="I9" s="119">
        <v>19</v>
      </c>
      <c r="J9" s="121">
        <f>'1.k.ChlM1_BHM'!Q13+'2.k.JuM2_BHM'!Q13+'2.k.JuM1_BHM'!Q13+'3.k.ChlM2_BHM'!Q13+'4.k.BHM_ChlM1'!P13+'4.k.BHM_JuM1'!P13+'5.k.BHM_JuM2'!P13+'5.k.BHM_ChlM2'!P13</f>
        <v>29</v>
      </c>
      <c r="K9" s="123">
        <f>'1.k.ChlM1_BHM'!P13+'2.k.JuM2_BHM'!P13+'2.k.JuM1_BHM'!P13+'3.k.ChlM2_BHM'!P13+'4.k.BHM_ChlM1'!Q13+'4.k.BHM_JuM1'!Q13+'5.k.BHM_JuM2'!Q13+'5.k.BHM_ChlM2'!Q13</f>
        <v>39</v>
      </c>
      <c r="L9" s="121">
        <f>'1.k.ChlM1_BHM'!O13+'2.k.JuM2_BHM'!O13+'2.k.JuM1_BHM'!O13+'3.k.ChlM2_BHM'!O13+'4.k.BHM_ChlM1'!N13+'4.k.BHM_JuM1'!N13+'5.k.BHM_JuM2'!N13+'5.k.BHM_ChlM2'!N13</f>
        <v>1101</v>
      </c>
      <c r="M9" s="125">
        <f>'1.k.ChlM1_BHM'!N13+'2.k.JuM2_BHM'!N13+'2.k.JuM1_BHM'!N13+'3.k.ChlM2_BHM'!N13+'4.k.BHM_ChlM1'!O13+'4.k.BHM_JuM1'!O13+'5.k.BHM_JuM2'!O13+'5.k.BHM_ChlM2'!O13</f>
        <v>1227</v>
      </c>
      <c r="N9" s="91">
        <f>E9*3+F9*2+G9*1</f>
        <v>14</v>
      </c>
    </row>
    <row r="10" spans="2:14" ht="23.25" customHeight="1" thickBot="1">
      <c r="B10" s="114" t="s">
        <v>47</v>
      </c>
      <c r="C10" s="80" t="s">
        <v>59</v>
      </c>
      <c r="D10" s="116">
        <v>8</v>
      </c>
      <c r="E10" s="82">
        <v>0</v>
      </c>
      <c r="F10" s="83">
        <v>0</v>
      </c>
      <c r="G10" s="84">
        <v>8</v>
      </c>
      <c r="H10" s="118">
        <v>5</v>
      </c>
      <c r="I10" s="120">
        <v>27</v>
      </c>
      <c r="J10" s="122">
        <f>'1.k.ChlM2_JuM2'!P13+'1.k.ChlM1_ChlM2'!Q13+'2.k.JuM1_CHlM2'!Q13+'3.k.ChlM2_ChlM1'!P13+'3.k.ChlM2_BHM'!P13+'4.k.JuM2_ChlM2'!Q13+'5.k.BHM_ChlM2'!Q13+'5.k.ChlM2_JuM1'!P13</f>
        <v>12</v>
      </c>
      <c r="K10" s="124">
        <f>'1.k.ChlM2_JuM2'!Q13+'1.k.ChlM1_ChlM2'!P13+'2.k.JuM1_CHlM2'!P13+'3.k.ChlM2_ChlM1'!Q13+'3.k.ChlM2_BHM'!Q13+'4.k.JuM2_ChlM2'!P13+'5.k.BHM_ChlM2'!P13+'5.k.ChlM2_JuM1'!Q13</f>
        <v>57</v>
      </c>
      <c r="L10" s="122">
        <f>'1.k.ChlM2_JuM2'!N13+'1.k.ChlM1_ChlM2'!O13+'2.k.JuM1_CHlM2'!O13+'3.k.ChlM2_ChlM1'!N13+'3.k.ChlM2_BHM'!N13+'4.k.JuM2_ChlM2'!O13+'5.k.BHM_ChlM2'!O13+'5.k.ChlM2_JuM1'!N13</f>
        <v>936</v>
      </c>
      <c r="M10" s="126">
        <f>'1.k.ChlM2_JuM2'!O13+'1.k.ChlM1_ChlM2'!N13+'2.k.JuM1_CHlM2'!N13+'3.k.ChlM2_ChlM1'!O13+'3.k.ChlM2_BHM'!O13+'4.k.JuM2_ChlM2'!N13+'5.k.BHM_ChlM2'!N13+'5.k.ChlM2_JuM1'!O13</f>
        <v>1374</v>
      </c>
      <c r="N10" s="97">
        <f>E10*3+F10*2+G10*1</f>
        <v>8</v>
      </c>
    </row>
    <row r="11" spans="2:14" ht="13.5" customHeight="1">
      <c r="B11" s="131"/>
      <c r="C11" s="87"/>
      <c r="D11" s="128"/>
      <c r="E11" s="131"/>
      <c r="F11" s="131"/>
      <c r="G11" s="131"/>
      <c r="H11" s="129"/>
      <c r="I11" s="129"/>
      <c r="J11" s="130"/>
      <c r="K11" s="130"/>
      <c r="L11" s="130"/>
      <c r="M11" s="130"/>
      <c r="N11" s="132"/>
    </row>
    <row r="12" spans="2:14" ht="19.5" customHeight="1">
      <c r="B12" s="198" t="s">
        <v>60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pans="2:14" ht="17.25" customHeight="1">
      <c r="B13" s="199" t="s">
        <v>186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2:14" ht="13.5" customHeight="1" thickBo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2:14" ht="23.25" customHeight="1" thickBot="1">
      <c r="B15" s="59"/>
      <c r="C15" s="60" t="s">
        <v>32</v>
      </c>
      <c r="D15" s="61" t="s">
        <v>33</v>
      </c>
      <c r="E15" s="62" t="s">
        <v>34</v>
      </c>
      <c r="F15" s="62" t="s">
        <v>35</v>
      </c>
      <c r="G15" s="63" t="s">
        <v>36</v>
      </c>
      <c r="H15" s="64" t="s">
        <v>37</v>
      </c>
      <c r="I15" s="65" t="s">
        <v>38</v>
      </c>
      <c r="J15" s="65" t="s">
        <v>39</v>
      </c>
      <c r="K15" s="65" t="s">
        <v>40</v>
      </c>
      <c r="L15" s="65" t="s">
        <v>41</v>
      </c>
      <c r="M15" s="66" t="s">
        <v>42</v>
      </c>
      <c r="N15" s="67" t="s">
        <v>43</v>
      </c>
    </row>
    <row r="16" spans="2:14" ht="23.25" customHeight="1">
      <c r="B16" s="68" t="s">
        <v>22</v>
      </c>
      <c r="C16" s="69" t="s">
        <v>58</v>
      </c>
      <c r="D16" s="70">
        <v>7</v>
      </c>
      <c r="E16" s="71">
        <v>6</v>
      </c>
      <c r="F16" s="72">
        <v>1</v>
      </c>
      <c r="G16" s="73">
        <v>0</v>
      </c>
      <c r="H16" s="74">
        <v>23</v>
      </c>
      <c r="I16" s="75">
        <v>5</v>
      </c>
      <c r="J16" s="88">
        <v>48</v>
      </c>
      <c r="K16" s="89">
        <v>13</v>
      </c>
      <c r="L16" s="88">
        <v>1198</v>
      </c>
      <c r="M16" s="90">
        <v>918</v>
      </c>
      <c r="N16" s="91">
        <f>E16*3+F16*2+G16*1</f>
        <v>20</v>
      </c>
    </row>
    <row r="17" spans="2:14" ht="23.25" customHeight="1">
      <c r="B17" s="68" t="s">
        <v>44</v>
      </c>
      <c r="C17" s="69" t="s">
        <v>26</v>
      </c>
      <c r="D17" s="70">
        <v>7</v>
      </c>
      <c r="E17" s="71">
        <v>3</v>
      </c>
      <c r="F17" s="76">
        <v>2</v>
      </c>
      <c r="G17" s="73">
        <v>2</v>
      </c>
      <c r="H17" s="74">
        <v>15</v>
      </c>
      <c r="I17" s="77">
        <v>13</v>
      </c>
      <c r="J17" s="88">
        <v>35</v>
      </c>
      <c r="K17" s="92">
        <v>28</v>
      </c>
      <c r="L17" s="88">
        <v>1170</v>
      </c>
      <c r="M17" s="93">
        <v>1072</v>
      </c>
      <c r="N17" s="91">
        <f>E17*3+F17*2+G17*1</f>
        <v>15</v>
      </c>
    </row>
    <row r="18" spans="2:14" ht="22.5" customHeight="1">
      <c r="B18" s="68" t="s">
        <v>45</v>
      </c>
      <c r="C18" s="69" t="s">
        <v>25</v>
      </c>
      <c r="D18" s="70">
        <v>6</v>
      </c>
      <c r="E18" s="71">
        <v>2</v>
      </c>
      <c r="F18" s="76">
        <v>4</v>
      </c>
      <c r="G18" s="73">
        <v>0</v>
      </c>
      <c r="H18" s="74">
        <v>15</v>
      </c>
      <c r="I18" s="77">
        <v>9</v>
      </c>
      <c r="J18" s="88">
        <v>33</v>
      </c>
      <c r="K18" s="92">
        <v>23</v>
      </c>
      <c r="L18" s="88">
        <v>1024</v>
      </c>
      <c r="M18" s="93">
        <v>895</v>
      </c>
      <c r="N18" s="91">
        <f>E18*3+F18*2+G18*1</f>
        <v>14</v>
      </c>
    </row>
    <row r="19" spans="2:14" ht="23.25" customHeight="1">
      <c r="B19" s="68" t="s">
        <v>46</v>
      </c>
      <c r="C19" s="69" t="s">
        <v>31</v>
      </c>
      <c r="D19" s="70">
        <v>6</v>
      </c>
      <c r="E19" s="71">
        <v>1</v>
      </c>
      <c r="F19" s="76">
        <v>1</v>
      </c>
      <c r="G19" s="73">
        <v>4</v>
      </c>
      <c r="H19" s="117">
        <v>8</v>
      </c>
      <c r="I19" s="119">
        <v>16</v>
      </c>
      <c r="J19" s="121">
        <v>18</v>
      </c>
      <c r="K19" s="123">
        <v>33</v>
      </c>
      <c r="L19" s="121">
        <v>795</v>
      </c>
      <c r="M19" s="125">
        <v>949</v>
      </c>
      <c r="N19" s="91">
        <f>E19*3+F19*2+G19*1</f>
        <v>9</v>
      </c>
    </row>
    <row r="20" spans="2:14" ht="23.25" customHeight="1" thickBot="1">
      <c r="B20" s="114" t="s">
        <v>47</v>
      </c>
      <c r="C20" s="80" t="s">
        <v>59</v>
      </c>
      <c r="D20" s="116">
        <v>6</v>
      </c>
      <c r="E20" s="82">
        <v>0</v>
      </c>
      <c r="F20" s="83">
        <v>0</v>
      </c>
      <c r="G20" s="84">
        <v>6</v>
      </c>
      <c r="H20" s="118">
        <v>3</v>
      </c>
      <c r="I20" s="120">
        <v>21</v>
      </c>
      <c r="J20" s="122">
        <v>8</v>
      </c>
      <c r="K20" s="124">
        <v>45</v>
      </c>
      <c r="L20" s="122">
        <v>710</v>
      </c>
      <c r="M20" s="126">
        <v>1063</v>
      </c>
      <c r="N20" s="97">
        <f>E20*3+F20*2+G20*1</f>
        <v>6</v>
      </c>
    </row>
    <row r="21" spans="2:14" ht="13.5" customHeight="1">
      <c r="B21" s="131"/>
      <c r="C21" s="87"/>
      <c r="D21" s="128"/>
      <c r="E21" s="131"/>
      <c r="F21" s="131"/>
      <c r="G21" s="131"/>
      <c r="H21" s="129"/>
      <c r="I21" s="129"/>
      <c r="J21" s="130"/>
      <c r="K21" s="130"/>
      <c r="L21" s="130"/>
      <c r="M21" s="130"/>
      <c r="N21" s="132"/>
    </row>
    <row r="22" spans="2:14" ht="21" customHeight="1">
      <c r="B22" s="198" t="s">
        <v>60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</row>
    <row r="23" spans="2:14" ht="18.75" customHeight="1">
      <c r="B23" s="199" t="s">
        <v>144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</row>
    <row r="24" spans="2:14" ht="9.75" customHeight="1" thickBo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2:14" ht="23.25" customHeight="1" thickBot="1">
      <c r="B25" s="59"/>
      <c r="C25" s="60" t="s">
        <v>32</v>
      </c>
      <c r="D25" s="61" t="s">
        <v>33</v>
      </c>
      <c r="E25" s="62" t="s">
        <v>34</v>
      </c>
      <c r="F25" s="62" t="s">
        <v>35</v>
      </c>
      <c r="G25" s="63" t="s">
        <v>36</v>
      </c>
      <c r="H25" s="64" t="s">
        <v>37</v>
      </c>
      <c r="I25" s="65" t="s">
        <v>38</v>
      </c>
      <c r="J25" s="65" t="s">
        <v>39</v>
      </c>
      <c r="K25" s="65" t="s">
        <v>40</v>
      </c>
      <c r="L25" s="65" t="s">
        <v>41</v>
      </c>
      <c r="M25" s="66" t="s">
        <v>42</v>
      </c>
      <c r="N25" s="67" t="s">
        <v>43</v>
      </c>
    </row>
    <row r="26" spans="2:14" ht="23.25" customHeight="1">
      <c r="B26" s="68" t="s">
        <v>22</v>
      </c>
      <c r="C26" s="69" t="s">
        <v>58</v>
      </c>
      <c r="D26" s="70">
        <v>5</v>
      </c>
      <c r="E26" s="71">
        <v>4</v>
      </c>
      <c r="F26" s="72">
        <v>1</v>
      </c>
      <c r="G26" s="73">
        <v>0</v>
      </c>
      <c r="H26" s="74">
        <v>16</v>
      </c>
      <c r="I26" s="75">
        <v>4</v>
      </c>
      <c r="J26" s="88">
        <v>34</v>
      </c>
      <c r="K26" s="89">
        <v>10</v>
      </c>
      <c r="L26" s="88">
        <v>852</v>
      </c>
      <c r="M26" s="90">
        <v>652</v>
      </c>
      <c r="N26" s="91">
        <f>E26*3+F26*2+G26*1</f>
        <v>14</v>
      </c>
    </row>
    <row r="27" spans="2:14" ht="23.25" customHeight="1">
      <c r="B27" s="68" t="s">
        <v>44</v>
      </c>
      <c r="C27" s="69" t="s">
        <v>25</v>
      </c>
      <c r="D27" s="70">
        <v>5</v>
      </c>
      <c r="E27" s="71">
        <v>1</v>
      </c>
      <c r="F27" s="76">
        <v>4</v>
      </c>
      <c r="G27" s="73">
        <v>0</v>
      </c>
      <c r="H27" s="74">
        <v>11</v>
      </c>
      <c r="I27" s="77">
        <v>9</v>
      </c>
      <c r="J27" s="88">
        <v>25</v>
      </c>
      <c r="K27" s="92">
        <v>22</v>
      </c>
      <c r="L27" s="88">
        <v>845</v>
      </c>
      <c r="M27" s="93">
        <v>784</v>
      </c>
      <c r="N27" s="91">
        <f>E27*3+F27*2+G27*1</f>
        <v>11</v>
      </c>
    </row>
    <row r="28" spans="2:14" ht="23.25" customHeight="1">
      <c r="B28" s="68" t="s">
        <v>45</v>
      </c>
      <c r="C28" s="69" t="s">
        <v>26</v>
      </c>
      <c r="D28" s="70">
        <v>5</v>
      </c>
      <c r="E28" s="71">
        <v>2</v>
      </c>
      <c r="F28" s="76">
        <v>2</v>
      </c>
      <c r="G28" s="73">
        <v>1</v>
      </c>
      <c r="H28" s="74">
        <v>11</v>
      </c>
      <c r="I28" s="77">
        <v>9</v>
      </c>
      <c r="J28" s="88">
        <v>25</v>
      </c>
      <c r="K28" s="92">
        <v>20</v>
      </c>
      <c r="L28" s="88">
        <v>827</v>
      </c>
      <c r="M28" s="93">
        <v>785</v>
      </c>
      <c r="N28" s="91">
        <f>E28*3+F28*2+G28*1</f>
        <v>11</v>
      </c>
    </row>
    <row r="29" spans="2:14" ht="23.25" customHeight="1">
      <c r="B29" s="68" t="s">
        <v>46</v>
      </c>
      <c r="C29" s="69" t="s">
        <v>31</v>
      </c>
      <c r="D29" s="70">
        <v>4</v>
      </c>
      <c r="E29" s="71">
        <v>1</v>
      </c>
      <c r="F29" s="76">
        <v>1</v>
      </c>
      <c r="G29" s="73">
        <v>2</v>
      </c>
      <c r="H29" s="117">
        <v>8</v>
      </c>
      <c r="I29" s="119">
        <v>8</v>
      </c>
      <c r="J29" s="121">
        <v>17</v>
      </c>
      <c r="K29" s="123">
        <v>17</v>
      </c>
      <c r="L29" s="121">
        <v>583</v>
      </c>
      <c r="M29" s="125">
        <v>602</v>
      </c>
      <c r="N29" s="91">
        <f>E29*3+F29*2+G29*1</f>
        <v>7</v>
      </c>
    </row>
    <row r="30" spans="2:14" ht="23.25" customHeight="1" thickBot="1">
      <c r="B30" s="114" t="s">
        <v>47</v>
      </c>
      <c r="C30" s="80" t="s">
        <v>59</v>
      </c>
      <c r="D30" s="116">
        <v>5</v>
      </c>
      <c r="E30" s="82">
        <v>0</v>
      </c>
      <c r="F30" s="83">
        <v>0</v>
      </c>
      <c r="G30" s="84">
        <v>5</v>
      </c>
      <c r="H30" s="118">
        <v>2</v>
      </c>
      <c r="I30" s="120">
        <v>18</v>
      </c>
      <c r="J30" s="122">
        <v>6</v>
      </c>
      <c r="K30" s="124">
        <v>38</v>
      </c>
      <c r="L30" s="122">
        <v>601</v>
      </c>
      <c r="M30" s="126">
        <v>885</v>
      </c>
      <c r="N30" s="97">
        <f>E30*3+F30*2+G30*1</f>
        <v>5</v>
      </c>
    </row>
    <row r="31" spans="2:14" ht="13.5" customHeight="1">
      <c r="B31" s="131"/>
      <c r="C31" s="87"/>
      <c r="D31" s="128"/>
      <c r="E31" s="131"/>
      <c r="F31" s="131"/>
      <c r="G31" s="131"/>
      <c r="H31" s="129"/>
      <c r="I31" s="129"/>
      <c r="J31" s="130"/>
      <c r="K31" s="130"/>
      <c r="L31" s="130"/>
      <c r="M31" s="130"/>
      <c r="N31" s="132"/>
    </row>
    <row r="32" spans="2:14" ht="20.25" customHeight="1">
      <c r="B32" s="198" t="s">
        <v>60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</row>
    <row r="33" spans="2:14" ht="15.75" customHeight="1">
      <c r="B33" s="199" t="s">
        <v>116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</row>
    <row r="34" spans="2:14" ht="12" customHeight="1" thickBo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2:14" ht="23.25" customHeight="1" thickBot="1">
      <c r="B35" s="59"/>
      <c r="C35" s="60" t="s">
        <v>32</v>
      </c>
      <c r="D35" s="61" t="s">
        <v>33</v>
      </c>
      <c r="E35" s="62" t="s">
        <v>34</v>
      </c>
      <c r="F35" s="62" t="s">
        <v>35</v>
      </c>
      <c r="G35" s="63" t="s">
        <v>36</v>
      </c>
      <c r="H35" s="64" t="s">
        <v>37</v>
      </c>
      <c r="I35" s="65" t="s">
        <v>38</v>
      </c>
      <c r="J35" s="65" t="s">
        <v>39</v>
      </c>
      <c r="K35" s="65" t="s">
        <v>40</v>
      </c>
      <c r="L35" s="65" t="s">
        <v>41</v>
      </c>
      <c r="M35" s="66" t="s">
        <v>42</v>
      </c>
      <c r="N35" s="67" t="s">
        <v>43</v>
      </c>
    </row>
    <row r="36" spans="2:14" ht="23.25" customHeight="1">
      <c r="B36" s="68" t="s">
        <v>22</v>
      </c>
      <c r="C36" s="69" t="s">
        <v>58</v>
      </c>
      <c r="D36" s="70">
        <v>3</v>
      </c>
      <c r="E36" s="71">
        <v>3</v>
      </c>
      <c r="F36" s="72">
        <v>0</v>
      </c>
      <c r="G36" s="73">
        <v>0</v>
      </c>
      <c r="H36" s="74">
        <v>11</v>
      </c>
      <c r="I36" s="75">
        <v>1</v>
      </c>
      <c r="J36" s="88">
        <v>22</v>
      </c>
      <c r="K36" s="89">
        <v>4</v>
      </c>
      <c r="L36" s="88">
        <v>518</v>
      </c>
      <c r="M36" s="90">
        <v>396</v>
      </c>
      <c r="N36" s="91">
        <f>E36*3+F36*2+G36*1</f>
        <v>9</v>
      </c>
    </row>
    <row r="37" spans="2:14" ht="23.25" customHeight="1">
      <c r="B37" s="68" t="s">
        <v>44</v>
      </c>
      <c r="C37" s="69" t="s">
        <v>26</v>
      </c>
      <c r="D37" s="70">
        <v>4</v>
      </c>
      <c r="E37" s="71">
        <v>2</v>
      </c>
      <c r="F37" s="76">
        <v>1</v>
      </c>
      <c r="G37" s="73">
        <v>1</v>
      </c>
      <c r="H37" s="74">
        <v>9</v>
      </c>
      <c r="I37" s="77">
        <v>7</v>
      </c>
      <c r="J37" s="88">
        <v>21</v>
      </c>
      <c r="K37" s="92">
        <v>16</v>
      </c>
      <c r="L37" s="88">
        <v>679</v>
      </c>
      <c r="M37" s="93">
        <v>651</v>
      </c>
      <c r="N37" s="91">
        <f>E37*3+F37*2+G37*1</f>
        <v>9</v>
      </c>
    </row>
    <row r="38" spans="2:14" ht="23.25" customHeight="1">
      <c r="B38" s="68" t="s">
        <v>45</v>
      </c>
      <c r="C38" s="69" t="s">
        <v>25</v>
      </c>
      <c r="D38" s="70">
        <v>3</v>
      </c>
      <c r="E38" s="71">
        <v>1</v>
      </c>
      <c r="F38" s="76">
        <v>2</v>
      </c>
      <c r="G38" s="73">
        <v>0</v>
      </c>
      <c r="H38" s="74">
        <v>7</v>
      </c>
      <c r="I38" s="77">
        <v>5</v>
      </c>
      <c r="J38" s="88">
        <v>17</v>
      </c>
      <c r="K38" s="92">
        <v>13</v>
      </c>
      <c r="L38" s="88">
        <v>576</v>
      </c>
      <c r="M38" s="93">
        <v>470</v>
      </c>
      <c r="N38" s="91">
        <f>E38*3+F38*2+G38*1</f>
        <v>7</v>
      </c>
    </row>
    <row r="39" spans="2:14" ht="23.25" customHeight="1">
      <c r="B39" s="68" t="s">
        <v>46</v>
      </c>
      <c r="C39" s="69" t="s">
        <v>31</v>
      </c>
      <c r="D39" s="115">
        <v>3</v>
      </c>
      <c r="E39" s="71">
        <v>0</v>
      </c>
      <c r="F39" s="76">
        <v>1</v>
      </c>
      <c r="G39" s="73">
        <v>2</v>
      </c>
      <c r="H39" s="117">
        <v>4</v>
      </c>
      <c r="I39" s="119">
        <v>8</v>
      </c>
      <c r="J39" s="121">
        <v>9</v>
      </c>
      <c r="K39" s="123">
        <v>16</v>
      </c>
      <c r="L39" s="121">
        <v>401</v>
      </c>
      <c r="M39" s="125">
        <v>471</v>
      </c>
      <c r="N39" s="91">
        <f>E39*3+F39*2+G39*1</f>
        <v>4</v>
      </c>
    </row>
    <row r="40" spans="2:14" ht="23.25" customHeight="1" thickBot="1">
      <c r="B40" s="114" t="s">
        <v>47</v>
      </c>
      <c r="C40" s="80" t="s">
        <v>59</v>
      </c>
      <c r="D40" s="116">
        <v>3</v>
      </c>
      <c r="E40" s="82">
        <v>0</v>
      </c>
      <c r="F40" s="83">
        <v>0</v>
      </c>
      <c r="G40" s="84">
        <v>3</v>
      </c>
      <c r="H40" s="118">
        <v>1</v>
      </c>
      <c r="I40" s="120">
        <v>11</v>
      </c>
      <c r="J40" s="122">
        <v>3</v>
      </c>
      <c r="K40" s="124">
        <v>23</v>
      </c>
      <c r="L40" s="122">
        <v>349</v>
      </c>
      <c r="M40" s="126">
        <v>535</v>
      </c>
      <c r="N40" s="97">
        <f>E40*3+F40*2+G40*1</f>
        <v>3</v>
      </c>
    </row>
    <row r="41" spans="2:14" ht="15.75" customHeight="1">
      <c r="B41" s="127"/>
      <c r="C41" s="87"/>
      <c r="D41" s="128"/>
      <c r="E41" s="131"/>
      <c r="F41" s="131"/>
      <c r="G41" s="131"/>
      <c r="H41" s="129"/>
      <c r="I41" s="129"/>
      <c r="J41" s="130"/>
      <c r="K41" s="130"/>
      <c r="L41" s="130"/>
      <c r="M41" s="130"/>
      <c r="N41" s="132"/>
    </row>
    <row r="42" spans="2:14" ht="21" customHeight="1">
      <c r="B42" s="198" t="s">
        <v>60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2:14" ht="15.75">
      <c r="B43" s="199" t="s">
        <v>106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</row>
    <row r="44" spans="2:14" ht="12" customHeight="1" thickBo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2:14" ht="23.25" customHeight="1" thickBot="1">
      <c r="B45" s="59"/>
      <c r="C45" s="60" t="s">
        <v>32</v>
      </c>
      <c r="D45" s="61" t="s">
        <v>33</v>
      </c>
      <c r="E45" s="62" t="s">
        <v>34</v>
      </c>
      <c r="F45" s="62" t="s">
        <v>35</v>
      </c>
      <c r="G45" s="63" t="s">
        <v>36</v>
      </c>
      <c r="H45" s="64" t="s">
        <v>37</v>
      </c>
      <c r="I45" s="65" t="s">
        <v>38</v>
      </c>
      <c r="J45" s="65" t="s">
        <v>39</v>
      </c>
      <c r="K45" s="65" t="s">
        <v>40</v>
      </c>
      <c r="L45" s="65" t="s">
        <v>41</v>
      </c>
      <c r="M45" s="66" t="s">
        <v>42</v>
      </c>
      <c r="N45" s="67" t="s">
        <v>43</v>
      </c>
    </row>
    <row r="46" spans="2:14" ht="23.25" customHeight="1">
      <c r="B46" s="68" t="s">
        <v>22</v>
      </c>
      <c r="C46" s="69" t="s">
        <v>58</v>
      </c>
      <c r="D46" s="70">
        <v>2</v>
      </c>
      <c r="E46" s="71">
        <v>2</v>
      </c>
      <c r="F46" s="72">
        <v>0</v>
      </c>
      <c r="G46" s="73">
        <v>0</v>
      </c>
      <c r="H46" s="74">
        <v>7</v>
      </c>
      <c r="I46" s="75">
        <v>1</v>
      </c>
      <c r="J46" s="88">
        <v>14</v>
      </c>
      <c r="K46" s="89">
        <v>3</v>
      </c>
      <c r="L46" s="88">
        <v>331</v>
      </c>
      <c r="M46" s="90">
        <v>254</v>
      </c>
      <c r="N46" s="91">
        <f>E46*3+F46*2+G46*1</f>
        <v>6</v>
      </c>
    </row>
    <row r="47" spans="2:14" ht="23.25" customHeight="1">
      <c r="B47" s="68" t="s">
        <v>44</v>
      </c>
      <c r="C47" s="69" t="s">
        <v>26</v>
      </c>
      <c r="D47" s="70">
        <v>2</v>
      </c>
      <c r="E47" s="71">
        <v>1</v>
      </c>
      <c r="F47" s="76">
        <v>1</v>
      </c>
      <c r="G47" s="73">
        <v>0</v>
      </c>
      <c r="H47" s="74">
        <v>6</v>
      </c>
      <c r="I47" s="77">
        <v>2</v>
      </c>
      <c r="J47" s="88">
        <v>14</v>
      </c>
      <c r="K47" s="92">
        <v>6</v>
      </c>
      <c r="L47" s="88">
        <v>380</v>
      </c>
      <c r="M47" s="93">
        <v>330</v>
      </c>
      <c r="N47" s="91">
        <f>E47*3+F47*2+G47*1</f>
        <v>5</v>
      </c>
    </row>
    <row r="48" spans="2:14" ht="23.25" customHeight="1">
      <c r="B48" s="68" t="s">
        <v>45</v>
      </c>
      <c r="C48" s="69" t="s">
        <v>25</v>
      </c>
      <c r="D48" s="70">
        <v>1</v>
      </c>
      <c r="E48" s="71">
        <v>0</v>
      </c>
      <c r="F48" s="76">
        <v>1</v>
      </c>
      <c r="G48" s="73">
        <v>0</v>
      </c>
      <c r="H48" s="74">
        <v>2</v>
      </c>
      <c r="I48" s="77">
        <v>2</v>
      </c>
      <c r="J48" s="88">
        <v>6</v>
      </c>
      <c r="K48" s="92">
        <v>6</v>
      </c>
      <c r="L48" s="88">
        <v>227</v>
      </c>
      <c r="M48" s="93">
        <v>211</v>
      </c>
      <c r="N48" s="91">
        <f>E48*3+F48*2+G48*1</f>
        <v>2</v>
      </c>
    </row>
    <row r="49" spans="2:14" ht="23.25" customHeight="1">
      <c r="B49" s="78" t="s">
        <v>46</v>
      </c>
      <c r="C49" s="69" t="s">
        <v>59</v>
      </c>
      <c r="D49" s="70">
        <v>2</v>
      </c>
      <c r="E49" s="71">
        <v>0</v>
      </c>
      <c r="F49" s="76">
        <v>0</v>
      </c>
      <c r="G49" s="73">
        <v>2</v>
      </c>
      <c r="H49" s="74">
        <v>0</v>
      </c>
      <c r="I49" s="77">
        <v>8</v>
      </c>
      <c r="J49" s="88">
        <v>1</v>
      </c>
      <c r="K49" s="92">
        <v>16</v>
      </c>
      <c r="L49" s="88">
        <v>236</v>
      </c>
      <c r="M49" s="93">
        <v>353</v>
      </c>
      <c r="N49" s="91">
        <f>E49*3+F49*2+G49*1</f>
        <v>2</v>
      </c>
    </row>
    <row r="50" spans="2:14" ht="23.25" customHeight="1" thickBot="1">
      <c r="B50" s="79" t="s">
        <v>47</v>
      </c>
      <c r="C50" s="80" t="s">
        <v>31</v>
      </c>
      <c r="D50" s="81">
        <v>1</v>
      </c>
      <c r="E50" s="82">
        <v>0</v>
      </c>
      <c r="F50" s="83">
        <v>0</v>
      </c>
      <c r="G50" s="84">
        <v>1</v>
      </c>
      <c r="H50" s="85">
        <v>1</v>
      </c>
      <c r="I50" s="86">
        <v>3</v>
      </c>
      <c r="J50" s="94">
        <v>2</v>
      </c>
      <c r="K50" s="95">
        <v>6</v>
      </c>
      <c r="L50" s="94">
        <v>121</v>
      </c>
      <c r="M50" s="96">
        <v>147</v>
      </c>
      <c r="N50" s="97">
        <f>E50*3+F50*2+G50*1</f>
        <v>1</v>
      </c>
    </row>
  </sheetData>
  <sheetProtection password="CC26" sheet="1"/>
  <mergeCells count="10">
    <mergeCell ref="B2:N2"/>
    <mergeCell ref="B3:N3"/>
    <mergeCell ref="B42:N42"/>
    <mergeCell ref="B43:N43"/>
    <mergeCell ref="B33:N33"/>
    <mergeCell ref="B22:N22"/>
    <mergeCell ref="B23:N23"/>
    <mergeCell ref="B32:N32"/>
    <mergeCell ref="B12:N12"/>
    <mergeCell ref="B13:N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26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168</v>
      </c>
      <c r="T4" s="234"/>
    </row>
    <row r="5" spans="2:20" ht="19.5" customHeight="1">
      <c r="B5" s="6" t="s">
        <v>4</v>
      </c>
      <c r="C5" s="47"/>
      <c r="D5" s="205" t="s">
        <v>72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146</v>
      </c>
      <c r="T5" s="211"/>
    </row>
    <row r="6" spans="2:20" ht="19.5" customHeight="1" thickBot="1">
      <c r="B6" s="8" t="s">
        <v>5</v>
      </c>
      <c r="C6" s="9"/>
      <c r="D6" s="212" t="s">
        <v>109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46</v>
      </c>
      <c r="T6" s="39" t="s">
        <v>21</v>
      </c>
    </row>
    <row r="7" spans="2:20" ht="24.75" customHeight="1">
      <c r="B7" s="10"/>
      <c r="C7" s="11" t="str">
        <f>D4</f>
        <v>SK Jupiter M2</v>
      </c>
      <c r="D7" s="11" t="str">
        <f>D5</f>
        <v>TJ Keramika Chlumčany M1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54</v>
      </c>
      <c r="D9" s="45" t="s">
        <v>171</v>
      </c>
      <c r="E9" s="40">
        <v>18</v>
      </c>
      <c r="F9" s="20" t="s">
        <v>18</v>
      </c>
      <c r="G9" s="41">
        <v>21</v>
      </c>
      <c r="H9" s="40">
        <v>13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31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28</v>
      </c>
      <c r="D10" s="44" t="s">
        <v>97</v>
      </c>
      <c r="E10" s="40">
        <v>21</v>
      </c>
      <c r="F10" s="19" t="s">
        <v>18</v>
      </c>
      <c r="G10" s="41">
        <v>14</v>
      </c>
      <c r="H10" s="40">
        <v>21</v>
      </c>
      <c r="I10" s="19" t="s">
        <v>18</v>
      </c>
      <c r="J10" s="41">
        <v>11</v>
      </c>
      <c r="K10" s="40"/>
      <c r="L10" s="19" t="s">
        <v>18</v>
      </c>
      <c r="M10" s="41"/>
      <c r="N10" s="22">
        <f>E10+H10+K10</f>
        <v>42</v>
      </c>
      <c r="O10" s="23">
        <f>G10+J10+M10</f>
        <v>25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56</v>
      </c>
      <c r="D11" s="44" t="s">
        <v>170</v>
      </c>
      <c r="E11" s="40">
        <v>16</v>
      </c>
      <c r="F11" s="19" t="s">
        <v>18</v>
      </c>
      <c r="G11" s="41">
        <v>21</v>
      </c>
      <c r="H11" s="40">
        <v>22</v>
      </c>
      <c r="I11" s="19" t="s">
        <v>18</v>
      </c>
      <c r="J11" s="41">
        <v>20</v>
      </c>
      <c r="K11" s="40">
        <v>17</v>
      </c>
      <c r="L11" s="19" t="s">
        <v>18</v>
      </c>
      <c r="M11" s="41">
        <v>21</v>
      </c>
      <c r="N11" s="22">
        <f>E11+H11+K11</f>
        <v>55</v>
      </c>
      <c r="O11" s="23">
        <f>G11+J11+M11</f>
        <v>62</v>
      </c>
      <c r="P11" s="24">
        <f>IF(E11&gt;G11,1,0)+IF(H11&gt;J11,1,0)+IF(K11&gt;M11,1,0)</f>
        <v>1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151</v>
      </c>
      <c r="D12" s="44" t="s">
        <v>169</v>
      </c>
      <c r="E12" s="40">
        <v>26</v>
      </c>
      <c r="F12" s="19" t="s">
        <v>18</v>
      </c>
      <c r="G12" s="41">
        <v>28</v>
      </c>
      <c r="H12" s="40">
        <v>11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37</v>
      </c>
      <c r="O12" s="23">
        <f>G12+J12+M12</f>
        <v>49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TJ Keramika Chlumčany M1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165</v>
      </c>
      <c r="O13" s="27">
        <f t="shared" si="1"/>
        <v>178</v>
      </c>
      <c r="P13" s="26">
        <f t="shared" si="1"/>
        <v>3</v>
      </c>
      <c r="Q13" s="28">
        <f t="shared" si="1"/>
        <v>6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61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133</v>
      </c>
      <c r="T4" s="234"/>
    </row>
    <row r="5" spans="2:20" ht="19.5" customHeight="1">
      <c r="B5" s="6" t="s">
        <v>4</v>
      </c>
      <c r="C5" s="47"/>
      <c r="D5" s="205" t="s">
        <v>72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134</v>
      </c>
      <c r="T5" s="211"/>
    </row>
    <row r="6" spans="2:20" ht="19.5" customHeight="1" thickBot="1">
      <c r="B6" s="8" t="s">
        <v>5</v>
      </c>
      <c r="C6" s="9"/>
      <c r="D6" s="212" t="s">
        <v>135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45</v>
      </c>
      <c r="T6" s="39" t="s">
        <v>21</v>
      </c>
    </row>
    <row r="7" spans="2:20" ht="24.75" customHeight="1">
      <c r="B7" s="10"/>
      <c r="C7" s="11" t="str">
        <f>D4</f>
        <v>TJ Keramika Chlumčany M2</v>
      </c>
      <c r="D7" s="11" t="str">
        <f>D5</f>
        <v>TJ Keramika Chlumčany M1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136</v>
      </c>
      <c r="D9" s="45" t="s">
        <v>137</v>
      </c>
      <c r="E9" s="40">
        <v>10</v>
      </c>
      <c r="F9" s="20" t="s">
        <v>18</v>
      </c>
      <c r="G9" s="41">
        <v>21</v>
      </c>
      <c r="H9" s="40">
        <v>2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12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138</v>
      </c>
      <c r="D10" s="44" t="s">
        <v>139</v>
      </c>
      <c r="E10" s="40">
        <v>17</v>
      </c>
      <c r="F10" s="19" t="s">
        <v>18</v>
      </c>
      <c r="G10" s="41">
        <v>21</v>
      </c>
      <c r="H10" s="40">
        <v>17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34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140</v>
      </c>
      <c r="D11" s="44" t="s">
        <v>141</v>
      </c>
      <c r="E11" s="40">
        <v>17</v>
      </c>
      <c r="F11" s="19" t="s">
        <v>18</v>
      </c>
      <c r="G11" s="41">
        <v>21</v>
      </c>
      <c r="H11" s="40">
        <v>21</v>
      </c>
      <c r="I11" s="19" t="s">
        <v>18</v>
      </c>
      <c r="J11" s="41">
        <v>10</v>
      </c>
      <c r="K11" s="40">
        <v>21</v>
      </c>
      <c r="L11" s="19" t="s">
        <v>18</v>
      </c>
      <c r="M11" s="41">
        <v>11</v>
      </c>
      <c r="N11" s="22">
        <f>E11+H11+K11</f>
        <v>59</v>
      </c>
      <c r="O11" s="23">
        <f>G11+J11+M11</f>
        <v>42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142</v>
      </c>
      <c r="D12" s="44" t="s">
        <v>77</v>
      </c>
      <c r="E12" s="40">
        <v>6</v>
      </c>
      <c r="F12" s="19" t="s">
        <v>18</v>
      </c>
      <c r="G12" s="41">
        <v>21</v>
      </c>
      <c r="H12" s="40">
        <v>10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16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TJ Keramika Chlumčany M1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121</v>
      </c>
      <c r="O13" s="27">
        <f t="shared" si="1"/>
        <v>168</v>
      </c>
      <c r="P13" s="26">
        <f t="shared" si="1"/>
        <v>2</v>
      </c>
      <c r="Q13" s="28">
        <f t="shared" si="1"/>
        <v>7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61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161</v>
      </c>
      <c r="T4" s="234"/>
    </row>
    <row r="5" spans="2:20" ht="19.5" customHeight="1">
      <c r="B5" s="6" t="s">
        <v>4</v>
      </c>
      <c r="C5" s="47"/>
      <c r="D5" s="205" t="s">
        <v>31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134</v>
      </c>
      <c r="T5" s="211"/>
    </row>
    <row r="6" spans="2:20" ht="19.5" customHeight="1" thickBot="1">
      <c r="B6" s="8" t="s">
        <v>5</v>
      </c>
      <c r="C6" s="9"/>
      <c r="D6" s="212" t="s">
        <v>135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45</v>
      </c>
      <c r="T6" s="39" t="s">
        <v>21</v>
      </c>
    </row>
    <row r="7" spans="2:20" ht="24.75" customHeight="1">
      <c r="B7" s="10"/>
      <c r="C7" s="11" t="str">
        <f>D4</f>
        <v>TJ Keramika Chlumčany M2</v>
      </c>
      <c r="D7" s="11" t="str">
        <f>D5</f>
        <v>TJ Bílá Hora M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64</v>
      </c>
      <c r="D9" s="45" t="s">
        <v>162</v>
      </c>
      <c r="E9" s="40">
        <v>21</v>
      </c>
      <c r="F9" s="20" t="s">
        <v>18</v>
      </c>
      <c r="G9" s="41">
        <v>14</v>
      </c>
      <c r="H9" s="40">
        <v>9</v>
      </c>
      <c r="I9" s="20" t="s">
        <v>18</v>
      </c>
      <c r="J9" s="41">
        <v>21</v>
      </c>
      <c r="K9" s="40">
        <v>15</v>
      </c>
      <c r="L9" s="20" t="s">
        <v>18</v>
      </c>
      <c r="M9" s="41">
        <v>21</v>
      </c>
      <c r="N9" s="22">
        <f>E9+H9+K9</f>
        <v>45</v>
      </c>
      <c r="O9" s="23">
        <f>G9+J9+M9</f>
        <v>56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163</v>
      </c>
      <c r="D10" s="44" t="s">
        <v>98</v>
      </c>
      <c r="E10" s="40">
        <v>18</v>
      </c>
      <c r="F10" s="19" t="s">
        <v>18</v>
      </c>
      <c r="G10" s="41">
        <v>21</v>
      </c>
      <c r="H10" s="40">
        <v>16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34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164</v>
      </c>
      <c r="D11" s="44" t="s">
        <v>165</v>
      </c>
      <c r="E11" s="40">
        <v>11</v>
      </c>
      <c r="F11" s="19" t="s">
        <v>18</v>
      </c>
      <c r="G11" s="41">
        <v>21</v>
      </c>
      <c r="H11" s="40">
        <v>7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18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166</v>
      </c>
      <c r="D12" s="44" t="s">
        <v>167</v>
      </c>
      <c r="E12" s="40">
        <v>17</v>
      </c>
      <c r="F12" s="19" t="s">
        <v>18</v>
      </c>
      <c r="G12" s="41">
        <v>21</v>
      </c>
      <c r="H12" s="40">
        <v>17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34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TJ Bílá Hora M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131</v>
      </c>
      <c r="O13" s="27">
        <f t="shared" si="1"/>
        <v>182</v>
      </c>
      <c r="P13" s="26">
        <f t="shared" si="1"/>
        <v>1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Y13" sqref="Y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72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145</v>
      </c>
      <c r="T4" s="234"/>
    </row>
    <row r="5" spans="2:20" ht="19.5" customHeight="1">
      <c r="B5" s="6" t="s">
        <v>4</v>
      </c>
      <c r="C5" s="47"/>
      <c r="D5" s="205" t="s">
        <v>25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153</v>
      </c>
      <c r="T5" s="211"/>
    </row>
    <row r="6" spans="2:20" ht="19.5" customHeight="1" thickBot="1">
      <c r="B6" s="8" t="s">
        <v>5</v>
      </c>
      <c r="C6" s="9"/>
      <c r="D6" s="212" t="s">
        <v>135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45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SK Jupiter M1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128</v>
      </c>
      <c r="D9" s="45" t="s">
        <v>154</v>
      </c>
      <c r="E9" s="40">
        <v>21</v>
      </c>
      <c r="F9" s="20" t="s">
        <v>18</v>
      </c>
      <c r="G9" s="41">
        <v>18</v>
      </c>
      <c r="H9" s="40">
        <v>15</v>
      </c>
      <c r="I9" s="20" t="s">
        <v>18</v>
      </c>
      <c r="J9" s="41">
        <v>21</v>
      </c>
      <c r="K9" s="40">
        <v>19</v>
      </c>
      <c r="L9" s="20" t="s">
        <v>18</v>
      </c>
      <c r="M9" s="41">
        <v>21</v>
      </c>
      <c r="N9" s="22">
        <f>E9+H9+K9</f>
        <v>55</v>
      </c>
      <c r="O9" s="23">
        <f>G9+J9+M9</f>
        <v>60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155</v>
      </c>
      <c r="D10" s="44" t="s">
        <v>156</v>
      </c>
      <c r="E10" s="40">
        <v>21</v>
      </c>
      <c r="F10" s="19" t="s">
        <v>18</v>
      </c>
      <c r="G10" s="41">
        <v>13</v>
      </c>
      <c r="H10" s="40">
        <v>21</v>
      </c>
      <c r="I10" s="19" t="s">
        <v>18</v>
      </c>
      <c r="J10" s="41">
        <v>0</v>
      </c>
      <c r="K10" s="40"/>
      <c r="L10" s="19" t="s">
        <v>18</v>
      </c>
      <c r="M10" s="41"/>
      <c r="N10" s="22">
        <f>E10+H10+K10</f>
        <v>42</v>
      </c>
      <c r="O10" s="23">
        <f>G10+J10+M10</f>
        <v>13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141</v>
      </c>
      <c r="D11" s="44" t="s">
        <v>157</v>
      </c>
      <c r="E11" s="40">
        <v>14</v>
      </c>
      <c r="F11" s="19" t="s">
        <v>18</v>
      </c>
      <c r="G11" s="41">
        <v>21</v>
      </c>
      <c r="H11" s="40">
        <v>13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27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158</v>
      </c>
      <c r="D12" s="44" t="s">
        <v>159</v>
      </c>
      <c r="E12" s="40">
        <v>21</v>
      </c>
      <c r="F12" s="19" t="s">
        <v>18</v>
      </c>
      <c r="G12" s="41">
        <v>10</v>
      </c>
      <c r="H12" s="40">
        <v>21</v>
      </c>
      <c r="I12" s="19" t="s">
        <v>18</v>
      </c>
      <c r="J12" s="41">
        <v>10</v>
      </c>
      <c r="K12" s="40"/>
      <c r="L12" s="19" t="s">
        <v>18</v>
      </c>
      <c r="M12" s="41"/>
      <c r="N12" s="22">
        <f>E12+H12+K12</f>
        <v>42</v>
      </c>
      <c r="O12" s="23">
        <f>G12+J12+M12</f>
        <v>20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remíza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166</v>
      </c>
      <c r="O13" s="27">
        <f t="shared" si="1"/>
        <v>135</v>
      </c>
      <c r="P13" s="26">
        <f t="shared" si="1"/>
        <v>5</v>
      </c>
      <c r="Q13" s="28">
        <f t="shared" si="1"/>
        <v>4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 t="s">
        <v>160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C9" sqref="C9:C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26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145</v>
      </c>
      <c r="T4" s="234"/>
    </row>
    <row r="5" spans="2:20" ht="19.5" customHeight="1">
      <c r="B5" s="6" t="s">
        <v>4</v>
      </c>
      <c r="C5" s="47"/>
      <c r="D5" s="205" t="s">
        <v>25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146</v>
      </c>
      <c r="T5" s="211"/>
    </row>
    <row r="6" spans="2:20" ht="19.5" customHeight="1" thickBot="1">
      <c r="B6" s="8" t="s">
        <v>5</v>
      </c>
      <c r="C6" s="9"/>
      <c r="D6" s="212" t="s">
        <v>109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45</v>
      </c>
      <c r="T6" s="39" t="s">
        <v>21</v>
      </c>
    </row>
    <row r="7" spans="2:20" ht="24.75" customHeight="1">
      <c r="B7" s="10"/>
      <c r="C7" s="11" t="str">
        <f>D4</f>
        <v>SK Jupiter M2</v>
      </c>
      <c r="D7" s="11" t="str">
        <f>D5</f>
        <v>SK Jupiter M1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147</v>
      </c>
      <c r="D9" s="45" t="s">
        <v>148</v>
      </c>
      <c r="E9" s="40">
        <v>14</v>
      </c>
      <c r="F9" s="20" t="s">
        <v>18</v>
      </c>
      <c r="G9" s="41">
        <v>21</v>
      </c>
      <c r="H9" s="40">
        <v>13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27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28</v>
      </c>
      <c r="D10" s="44" t="s">
        <v>149</v>
      </c>
      <c r="E10" s="40">
        <v>21</v>
      </c>
      <c r="F10" s="19" t="s">
        <v>18</v>
      </c>
      <c r="G10" s="41">
        <v>12</v>
      </c>
      <c r="H10" s="40">
        <v>21</v>
      </c>
      <c r="I10" s="19" t="s">
        <v>18</v>
      </c>
      <c r="J10" s="41">
        <v>4</v>
      </c>
      <c r="K10" s="40"/>
      <c r="L10" s="19" t="s">
        <v>18</v>
      </c>
      <c r="M10" s="41"/>
      <c r="N10" s="22">
        <f>E10+H10+K10</f>
        <v>42</v>
      </c>
      <c r="O10" s="23">
        <f>G10+J10+M10</f>
        <v>16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56</v>
      </c>
      <c r="D11" s="44" t="s">
        <v>150</v>
      </c>
      <c r="E11" s="40">
        <v>21</v>
      </c>
      <c r="F11" s="19" t="s">
        <v>18</v>
      </c>
      <c r="G11" s="41">
        <v>16</v>
      </c>
      <c r="H11" s="40">
        <v>21</v>
      </c>
      <c r="I11" s="19" t="s">
        <v>18</v>
      </c>
      <c r="J11" s="41">
        <v>18</v>
      </c>
      <c r="K11" s="40"/>
      <c r="L11" s="19" t="s">
        <v>18</v>
      </c>
      <c r="M11" s="41"/>
      <c r="N11" s="22">
        <f>E11+H11+K11</f>
        <v>42</v>
      </c>
      <c r="O11" s="23">
        <f>G11+J11+M11</f>
        <v>34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151</v>
      </c>
      <c r="D12" s="44" t="s">
        <v>152</v>
      </c>
      <c r="E12" s="40">
        <v>19</v>
      </c>
      <c r="F12" s="19" t="s">
        <v>18</v>
      </c>
      <c r="G12" s="41">
        <v>21</v>
      </c>
      <c r="H12" s="40">
        <v>18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37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remíza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148</v>
      </c>
      <c r="O13" s="27">
        <f t="shared" si="1"/>
        <v>134</v>
      </c>
      <c r="P13" s="26">
        <f t="shared" si="1"/>
        <v>4</v>
      </c>
      <c r="Q13" s="28">
        <f t="shared" si="1"/>
        <v>4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C19" sqref="C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26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107</v>
      </c>
      <c r="T4" s="234"/>
    </row>
    <row r="5" spans="2:20" ht="19.5" customHeight="1">
      <c r="B5" s="6" t="s">
        <v>4</v>
      </c>
      <c r="C5" s="47"/>
      <c r="D5" s="205" t="s">
        <v>31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108</v>
      </c>
      <c r="T5" s="211"/>
    </row>
    <row r="6" spans="2:20" ht="19.5" customHeight="1" thickBot="1">
      <c r="B6" s="8" t="s">
        <v>5</v>
      </c>
      <c r="C6" s="9"/>
      <c r="D6" s="212" t="s">
        <v>109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M2</v>
      </c>
      <c r="D7" s="11" t="str">
        <f>D5</f>
        <v>TJ Bílá Hora M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110</v>
      </c>
      <c r="D9" s="45" t="s">
        <v>111</v>
      </c>
      <c r="E9" s="40">
        <v>21</v>
      </c>
      <c r="F9" s="20" t="s">
        <v>18</v>
      </c>
      <c r="G9" s="41">
        <v>19</v>
      </c>
      <c r="H9" s="40">
        <v>21</v>
      </c>
      <c r="I9" s="20" t="s">
        <v>18</v>
      </c>
      <c r="J9" s="41">
        <v>17</v>
      </c>
      <c r="K9" s="40"/>
      <c r="L9" s="20" t="s">
        <v>18</v>
      </c>
      <c r="M9" s="41"/>
      <c r="N9" s="22">
        <f>E9+H9+K9</f>
        <v>42</v>
      </c>
      <c r="O9" s="23">
        <f>G9+J9+M9</f>
        <v>36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28</v>
      </c>
      <c r="D10" s="44" t="s">
        <v>112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19</v>
      </c>
      <c r="K10" s="40"/>
      <c r="L10" s="19" t="s">
        <v>18</v>
      </c>
      <c r="M10" s="41"/>
      <c r="N10" s="22">
        <f>E10+H10+K10</f>
        <v>42</v>
      </c>
      <c r="O10" s="23">
        <f>G10+J10+M10</f>
        <v>38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56</v>
      </c>
      <c r="D11" s="44" t="s">
        <v>113</v>
      </c>
      <c r="E11" s="40">
        <v>16</v>
      </c>
      <c r="F11" s="19" t="s">
        <v>18</v>
      </c>
      <c r="G11" s="41">
        <v>21</v>
      </c>
      <c r="H11" s="40">
        <v>15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31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114</v>
      </c>
      <c r="D12" s="44" t="s">
        <v>115</v>
      </c>
      <c r="E12" s="40">
        <v>21</v>
      </c>
      <c r="F12" s="19" t="s">
        <v>18</v>
      </c>
      <c r="G12" s="41">
        <v>7</v>
      </c>
      <c r="H12" s="40">
        <v>21</v>
      </c>
      <c r="I12" s="19" t="s">
        <v>18</v>
      </c>
      <c r="J12" s="41">
        <v>11</v>
      </c>
      <c r="K12" s="40"/>
      <c r="L12" s="19" t="s">
        <v>18</v>
      </c>
      <c r="M12" s="41"/>
      <c r="N12" s="22">
        <f>E12+H12+K12</f>
        <v>42</v>
      </c>
      <c r="O12" s="23">
        <f>G12+J12+M12</f>
        <v>18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SK Jupiter M2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157</v>
      </c>
      <c r="O13" s="27">
        <f t="shared" si="1"/>
        <v>134</v>
      </c>
      <c r="P13" s="26">
        <f t="shared" si="1"/>
        <v>6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72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107</v>
      </c>
      <c r="T4" s="234"/>
    </row>
    <row r="5" spans="2:20" ht="19.5" customHeight="1">
      <c r="B5" s="6" t="s">
        <v>4</v>
      </c>
      <c r="C5" s="47"/>
      <c r="D5" s="205" t="s">
        <v>26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71</v>
      </c>
      <c r="T5" s="211"/>
    </row>
    <row r="6" spans="2:20" ht="19.5" customHeight="1" thickBot="1">
      <c r="B6" s="8" t="s">
        <v>5</v>
      </c>
      <c r="C6" s="9"/>
      <c r="D6" s="212" t="s">
        <v>127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SK Jupiter M2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128</v>
      </c>
      <c r="D9" s="45" t="s">
        <v>129</v>
      </c>
      <c r="E9" s="40">
        <v>21</v>
      </c>
      <c r="F9" s="20" t="s">
        <v>18</v>
      </c>
      <c r="G9" s="41">
        <v>10</v>
      </c>
      <c r="H9" s="40">
        <v>21</v>
      </c>
      <c r="I9" s="20" t="s">
        <v>18</v>
      </c>
      <c r="J9" s="41">
        <v>18</v>
      </c>
      <c r="K9" s="40"/>
      <c r="L9" s="20" t="s">
        <v>18</v>
      </c>
      <c r="M9" s="41"/>
      <c r="N9" s="22">
        <f>E9+H9+K9</f>
        <v>42</v>
      </c>
      <c r="O9" s="23">
        <f>G9+J9+M9</f>
        <v>28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97</v>
      </c>
      <c r="D10" s="44" t="s">
        <v>28</v>
      </c>
      <c r="E10" s="40">
        <v>18</v>
      </c>
      <c r="F10" s="19" t="s">
        <v>18</v>
      </c>
      <c r="G10" s="41">
        <v>21</v>
      </c>
      <c r="H10" s="40">
        <v>21</v>
      </c>
      <c r="I10" s="19" t="s">
        <v>18</v>
      </c>
      <c r="J10" s="41">
        <v>10</v>
      </c>
      <c r="K10" s="40">
        <v>21</v>
      </c>
      <c r="L10" s="19" t="s">
        <v>18</v>
      </c>
      <c r="M10" s="41">
        <v>16</v>
      </c>
      <c r="N10" s="22">
        <f>E10+H10+K10</f>
        <v>60</v>
      </c>
      <c r="O10" s="23">
        <f>G10+J10+M10</f>
        <v>47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130</v>
      </c>
      <c r="D11" s="44" t="s">
        <v>56</v>
      </c>
      <c r="E11" s="40">
        <v>21</v>
      </c>
      <c r="F11" s="19" t="s">
        <v>18</v>
      </c>
      <c r="G11" s="41">
        <v>17</v>
      </c>
      <c r="H11" s="40">
        <v>21</v>
      </c>
      <c r="I11" s="19" t="s">
        <v>18</v>
      </c>
      <c r="J11" s="41">
        <v>12</v>
      </c>
      <c r="K11" s="40"/>
      <c r="L11" s="19" t="s">
        <v>18</v>
      </c>
      <c r="M11" s="41"/>
      <c r="N11" s="22">
        <f>E11+H11+K11</f>
        <v>42</v>
      </c>
      <c r="O11" s="23">
        <f>G11+J11+M11</f>
        <v>29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131</v>
      </c>
      <c r="D12" s="44" t="s">
        <v>132</v>
      </c>
      <c r="E12" s="40">
        <v>22</v>
      </c>
      <c r="F12" s="19" t="s">
        <v>18</v>
      </c>
      <c r="G12" s="41">
        <v>20</v>
      </c>
      <c r="H12" s="40">
        <v>21</v>
      </c>
      <c r="I12" s="19" t="s">
        <v>18</v>
      </c>
      <c r="J12" s="41">
        <v>18</v>
      </c>
      <c r="K12" s="40"/>
      <c r="L12" s="19" t="s">
        <v>18</v>
      </c>
      <c r="M12" s="41"/>
      <c r="N12" s="22">
        <f>E12+H12+K12</f>
        <v>43</v>
      </c>
      <c r="O12" s="23">
        <f>G12+J12+M12</f>
        <v>38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TJ Keramika Chlumčany M1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187</v>
      </c>
      <c r="O13" s="27">
        <f t="shared" si="1"/>
        <v>142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25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117</v>
      </c>
      <c r="T4" s="234"/>
    </row>
    <row r="5" spans="2:20" ht="19.5" customHeight="1">
      <c r="B5" s="6" t="s">
        <v>4</v>
      </c>
      <c r="C5" s="47"/>
      <c r="D5" s="205" t="s">
        <v>31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118</v>
      </c>
      <c r="T5" s="211"/>
    </row>
    <row r="6" spans="2:20" ht="19.5" customHeight="1" thickBot="1">
      <c r="B6" s="8" t="s">
        <v>5</v>
      </c>
      <c r="C6" s="9"/>
      <c r="D6" s="212" t="s">
        <v>109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TJ Bílá Hora M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119</v>
      </c>
      <c r="D9" s="45" t="s">
        <v>120</v>
      </c>
      <c r="E9" s="40">
        <v>10</v>
      </c>
      <c r="F9" s="20" t="s">
        <v>18</v>
      </c>
      <c r="G9" s="41">
        <v>21</v>
      </c>
      <c r="H9" s="40">
        <v>18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28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121</v>
      </c>
      <c r="D10" s="44" t="s">
        <v>122</v>
      </c>
      <c r="E10" s="40">
        <v>21</v>
      </c>
      <c r="F10" s="19" t="s">
        <v>18</v>
      </c>
      <c r="G10" s="41">
        <v>11</v>
      </c>
      <c r="H10" s="40">
        <v>21</v>
      </c>
      <c r="I10" s="19" t="s">
        <v>18</v>
      </c>
      <c r="J10" s="41">
        <v>12</v>
      </c>
      <c r="K10" s="40"/>
      <c r="L10" s="19" t="s">
        <v>18</v>
      </c>
      <c r="M10" s="41"/>
      <c r="N10" s="22">
        <f>E10+H10+K10</f>
        <v>42</v>
      </c>
      <c r="O10" s="23">
        <f>G10+J10+M10</f>
        <v>23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29</v>
      </c>
      <c r="D11" s="44" t="s">
        <v>113</v>
      </c>
      <c r="E11" s="40">
        <v>16</v>
      </c>
      <c r="F11" s="19" t="s">
        <v>18</v>
      </c>
      <c r="G11" s="41">
        <v>21</v>
      </c>
      <c r="H11" s="40">
        <v>19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35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123</v>
      </c>
      <c r="E12" s="40">
        <v>20</v>
      </c>
      <c r="F12" s="19" t="s">
        <v>18</v>
      </c>
      <c r="G12" s="41">
        <v>22</v>
      </c>
      <c r="H12" s="40">
        <v>21</v>
      </c>
      <c r="I12" s="19" t="s">
        <v>18</v>
      </c>
      <c r="J12" s="41">
        <v>11</v>
      </c>
      <c r="K12" s="40">
        <v>21</v>
      </c>
      <c r="L12" s="19" t="s">
        <v>18</v>
      </c>
      <c r="M12" s="41">
        <v>6</v>
      </c>
      <c r="N12" s="22">
        <f>E12+H12+K12</f>
        <v>62</v>
      </c>
      <c r="O12" s="23">
        <f>G12+J12+M12</f>
        <v>39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remíza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167</v>
      </c>
      <c r="O13" s="27">
        <f t="shared" si="1"/>
        <v>146</v>
      </c>
      <c r="P13" s="26">
        <f t="shared" si="1"/>
        <v>4</v>
      </c>
      <c r="Q13" s="28">
        <f t="shared" si="1"/>
        <v>5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25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117</v>
      </c>
      <c r="T4" s="234"/>
    </row>
    <row r="5" spans="2:20" ht="19.5" customHeight="1">
      <c r="B5" s="6" t="s">
        <v>4</v>
      </c>
      <c r="C5" s="47"/>
      <c r="D5" s="205" t="s">
        <v>61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118</v>
      </c>
      <c r="T5" s="211"/>
    </row>
    <row r="6" spans="2:20" ht="19.5" customHeight="1" thickBot="1">
      <c r="B6" s="8" t="s">
        <v>5</v>
      </c>
      <c r="C6" s="9"/>
      <c r="D6" s="212" t="s">
        <v>109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TJ Keramika Chlumčany M2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119</v>
      </c>
      <c r="D9" s="45" t="s">
        <v>124</v>
      </c>
      <c r="E9" s="40">
        <v>18</v>
      </c>
      <c r="F9" s="20" t="s">
        <v>18</v>
      </c>
      <c r="G9" s="41">
        <v>21</v>
      </c>
      <c r="H9" s="40">
        <v>21</v>
      </c>
      <c r="I9" s="20" t="s">
        <v>18</v>
      </c>
      <c r="J9" s="41">
        <v>9</v>
      </c>
      <c r="K9" s="40">
        <v>17</v>
      </c>
      <c r="L9" s="20" t="s">
        <v>18</v>
      </c>
      <c r="M9" s="41">
        <v>21</v>
      </c>
      <c r="N9" s="22">
        <f>E9+H9+K9</f>
        <v>56</v>
      </c>
      <c r="O9" s="23">
        <f>G9+J9+M9</f>
        <v>51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121</v>
      </c>
      <c r="D10" s="44" t="s">
        <v>66</v>
      </c>
      <c r="E10" s="40">
        <v>21</v>
      </c>
      <c r="F10" s="19" t="s">
        <v>18</v>
      </c>
      <c r="G10" s="41">
        <v>11</v>
      </c>
      <c r="H10" s="40">
        <v>21</v>
      </c>
      <c r="I10" s="19" t="s">
        <v>18</v>
      </c>
      <c r="J10" s="41">
        <v>12</v>
      </c>
      <c r="K10" s="40"/>
      <c r="L10" s="19" t="s">
        <v>18</v>
      </c>
      <c r="M10" s="41"/>
      <c r="N10" s="22">
        <f>E10+H10+K10</f>
        <v>42</v>
      </c>
      <c r="O10" s="23">
        <f>G10+J10+M10</f>
        <v>23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29</v>
      </c>
      <c r="D11" s="44" t="s">
        <v>125</v>
      </c>
      <c r="E11" s="40">
        <v>21</v>
      </c>
      <c r="F11" s="19" t="s">
        <v>18</v>
      </c>
      <c r="G11" s="41">
        <v>8</v>
      </c>
      <c r="H11" s="40">
        <v>21</v>
      </c>
      <c r="I11" s="19" t="s">
        <v>18</v>
      </c>
      <c r="J11" s="41">
        <v>6</v>
      </c>
      <c r="K11" s="40"/>
      <c r="L11" s="19" t="s">
        <v>18</v>
      </c>
      <c r="M11" s="41"/>
      <c r="N11" s="22">
        <f>E11+H11+K11</f>
        <v>42</v>
      </c>
      <c r="O11" s="23">
        <f>G11+J11+M11</f>
        <v>14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126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13</v>
      </c>
      <c r="K12" s="40"/>
      <c r="L12" s="19" t="s">
        <v>18</v>
      </c>
      <c r="M12" s="41"/>
      <c r="N12" s="22">
        <f>E12+H12+K12</f>
        <v>42</v>
      </c>
      <c r="O12" s="23">
        <f>G12+J12+M12</f>
        <v>25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SK Jupiter M1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182</v>
      </c>
      <c r="O13" s="27">
        <f t="shared" si="1"/>
        <v>113</v>
      </c>
      <c r="P13" s="26">
        <f t="shared" si="1"/>
        <v>7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25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52</v>
      </c>
      <c r="T4" s="234"/>
    </row>
    <row r="5" spans="2:20" ht="19.5" customHeight="1">
      <c r="B5" s="6" t="s">
        <v>4</v>
      </c>
      <c r="C5" s="47"/>
      <c r="D5" s="205" t="s">
        <v>26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51</v>
      </c>
      <c r="T5" s="211"/>
    </row>
    <row r="6" spans="2:20" ht="19.5" customHeight="1" thickBot="1">
      <c r="B6" s="8" t="s">
        <v>5</v>
      </c>
      <c r="C6" s="9"/>
      <c r="D6" s="212" t="s">
        <v>27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SK Jupiter M2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53</v>
      </c>
      <c r="D9" s="45" t="s">
        <v>54</v>
      </c>
      <c r="E9" s="40">
        <v>16</v>
      </c>
      <c r="F9" s="20" t="s">
        <v>18</v>
      </c>
      <c r="G9" s="41">
        <v>21</v>
      </c>
      <c r="H9" s="40">
        <v>21</v>
      </c>
      <c r="I9" s="20" t="s">
        <v>18</v>
      </c>
      <c r="J9" s="41">
        <v>18</v>
      </c>
      <c r="K9" s="40">
        <v>17</v>
      </c>
      <c r="L9" s="20" t="s">
        <v>18</v>
      </c>
      <c r="M9" s="41">
        <v>21</v>
      </c>
      <c r="N9" s="22">
        <f>E9+H9+K9</f>
        <v>54</v>
      </c>
      <c r="O9" s="23">
        <f>G9+J9+M9</f>
        <v>60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55</v>
      </c>
      <c r="D10" s="44" t="s">
        <v>28</v>
      </c>
      <c r="E10" s="40">
        <v>17</v>
      </c>
      <c r="F10" s="19" t="s">
        <v>18</v>
      </c>
      <c r="G10" s="41">
        <v>21</v>
      </c>
      <c r="H10" s="40">
        <v>21</v>
      </c>
      <c r="I10" s="19" t="s">
        <v>18</v>
      </c>
      <c r="J10" s="41">
        <v>12</v>
      </c>
      <c r="K10" s="40">
        <v>18</v>
      </c>
      <c r="L10" s="19" t="s">
        <v>18</v>
      </c>
      <c r="M10" s="41">
        <v>21</v>
      </c>
      <c r="N10" s="22">
        <f>E10+H10+K10</f>
        <v>56</v>
      </c>
      <c r="O10" s="23">
        <f>G10+J10+M10</f>
        <v>54</v>
      </c>
      <c r="P10" s="24">
        <f>IF(E10&gt;G10,1,0)+IF(H10&gt;J10,1,0)+IF(K10&gt;M10,1,0)</f>
        <v>1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29</v>
      </c>
      <c r="D11" s="44" t="s">
        <v>56</v>
      </c>
      <c r="E11" s="40">
        <v>21</v>
      </c>
      <c r="F11" s="19" t="s">
        <v>18</v>
      </c>
      <c r="G11" s="41">
        <v>13</v>
      </c>
      <c r="H11" s="40">
        <v>15</v>
      </c>
      <c r="I11" s="19" t="s">
        <v>18</v>
      </c>
      <c r="J11" s="41">
        <v>21</v>
      </c>
      <c r="K11" s="40">
        <v>21</v>
      </c>
      <c r="L11" s="19" t="s">
        <v>18</v>
      </c>
      <c r="M11" s="41">
        <v>19</v>
      </c>
      <c r="N11" s="22">
        <f>E11+H11+K11</f>
        <v>57</v>
      </c>
      <c r="O11" s="23">
        <f>G11+J11+M11</f>
        <v>53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57</v>
      </c>
      <c r="E12" s="40">
        <v>21</v>
      </c>
      <c r="F12" s="19" t="s">
        <v>18</v>
      </c>
      <c r="G12" s="41">
        <v>9</v>
      </c>
      <c r="H12" s="40">
        <v>18</v>
      </c>
      <c r="I12" s="19" t="s">
        <v>18</v>
      </c>
      <c r="J12" s="41">
        <v>21</v>
      </c>
      <c r="K12" s="40">
        <v>21</v>
      </c>
      <c r="L12" s="19" t="s">
        <v>18</v>
      </c>
      <c r="M12" s="41">
        <v>14</v>
      </c>
      <c r="N12" s="22">
        <f>E12+H12+K12</f>
        <v>60</v>
      </c>
      <c r="O12" s="23">
        <f>G12+J12+M12</f>
        <v>44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remíza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227</v>
      </c>
      <c r="O13" s="27">
        <f t="shared" si="1"/>
        <v>211</v>
      </c>
      <c r="P13" s="26">
        <f t="shared" si="1"/>
        <v>6</v>
      </c>
      <c r="Q13" s="28">
        <f t="shared" si="1"/>
        <v>6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="95" zoomScaleNormal="95" zoomScalePageLayoutView="0" workbookViewId="0" topLeftCell="A18">
      <selection activeCell="A23" sqref="A23"/>
    </sheetView>
  </sheetViews>
  <sheetFormatPr defaultColWidth="9.00390625" defaultRowHeight="12.75"/>
  <cols>
    <col min="1" max="1" width="3.125" style="100" customWidth="1"/>
    <col min="2" max="2" width="15.25390625" style="100" customWidth="1"/>
    <col min="3" max="3" width="2.625" style="101" customWidth="1"/>
    <col min="4" max="4" width="18.75390625" style="100" customWidth="1"/>
    <col min="5" max="5" width="6.375" style="102" customWidth="1"/>
    <col min="6" max="6" width="2.875" style="100" customWidth="1"/>
    <col min="7" max="7" width="17.125" style="100" customWidth="1"/>
    <col min="8" max="8" width="2.625" style="100" customWidth="1"/>
    <col min="9" max="9" width="16.00390625" style="100" customWidth="1"/>
    <col min="10" max="10" width="6.125" style="100" customWidth="1"/>
    <col min="11" max="16384" width="9.125" style="100" customWidth="1"/>
  </cols>
  <sheetData>
    <row r="2" spans="2:11" ht="23.25">
      <c r="B2" s="202" t="s">
        <v>60</v>
      </c>
      <c r="C2" s="202"/>
      <c r="D2" s="202"/>
      <c r="E2" s="202"/>
      <c r="F2" s="202"/>
      <c r="G2" s="202"/>
      <c r="H2" s="202"/>
      <c r="I2" s="202"/>
      <c r="J2" s="202"/>
      <c r="K2" s="99"/>
    </row>
    <row r="3" spans="2:10" ht="12">
      <c r="B3" s="101"/>
      <c r="D3" s="101"/>
      <c r="F3" s="101"/>
      <c r="G3" s="101"/>
      <c r="H3" s="101"/>
      <c r="I3" s="101"/>
      <c r="J3" s="101"/>
    </row>
    <row r="4" spans="2:10" ht="16.5" customHeight="1">
      <c r="B4" s="200" t="s">
        <v>78</v>
      </c>
      <c r="C4" s="200"/>
      <c r="D4" s="200"/>
      <c r="E4" s="200"/>
      <c r="F4" s="200"/>
      <c r="G4" s="200"/>
      <c r="H4" s="200"/>
      <c r="I4" s="200"/>
      <c r="J4" s="200"/>
    </row>
    <row r="5" spans="2:10" ht="12" customHeight="1">
      <c r="B5" s="103"/>
      <c r="C5" s="103"/>
      <c r="D5" s="103"/>
      <c r="E5" s="103"/>
      <c r="F5" s="103"/>
      <c r="G5" s="103"/>
      <c r="H5" s="103"/>
      <c r="I5" s="103"/>
      <c r="J5" s="103"/>
    </row>
    <row r="6" spans="2:10" ht="12" customHeight="1">
      <c r="B6" s="201" t="s">
        <v>79</v>
      </c>
      <c r="C6" s="201"/>
      <c r="D6" s="201"/>
      <c r="E6" s="201" t="s">
        <v>80</v>
      </c>
      <c r="F6" s="201"/>
      <c r="G6" s="201"/>
      <c r="H6" s="201"/>
      <c r="I6" s="201"/>
      <c r="J6" s="201"/>
    </row>
    <row r="7" spans="2:10" ht="12" customHeight="1">
      <c r="B7" s="104" t="s">
        <v>25</v>
      </c>
      <c r="C7" s="105" t="s">
        <v>81</v>
      </c>
      <c r="D7" s="106" t="s">
        <v>26</v>
      </c>
      <c r="E7" s="112" t="s">
        <v>101</v>
      </c>
      <c r="F7" s="113"/>
      <c r="G7" s="104" t="s">
        <v>82</v>
      </c>
      <c r="H7" s="105" t="s">
        <v>81</v>
      </c>
      <c r="I7" s="106" t="s">
        <v>31</v>
      </c>
      <c r="J7" s="112" t="s">
        <v>105</v>
      </c>
    </row>
    <row r="8" spans="2:10" ht="12">
      <c r="B8" s="104" t="s">
        <v>82</v>
      </c>
      <c r="C8" s="105" t="s">
        <v>81</v>
      </c>
      <c r="D8" s="106" t="s">
        <v>83</v>
      </c>
      <c r="E8" s="112" t="s">
        <v>104</v>
      </c>
      <c r="F8" s="113"/>
      <c r="G8" s="104" t="s">
        <v>83</v>
      </c>
      <c r="H8" s="105" t="s">
        <v>81</v>
      </c>
      <c r="I8" s="106" t="s">
        <v>26</v>
      </c>
      <c r="J8" s="112" t="s">
        <v>103</v>
      </c>
    </row>
    <row r="9" spans="2:11" ht="12">
      <c r="B9" s="104" t="s">
        <v>31</v>
      </c>
      <c r="C9" s="105" t="s">
        <v>81</v>
      </c>
      <c r="D9" s="106" t="s">
        <v>84</v>
      </c>
      <c r="E9" s="112" t="s">
        <v>81</v>
      </c>
      <c r="F9" s="113"/>
      <c r="G9" s="104" t="s">
        <v>25</v>
      </c>
      <c r="H9" s="105" t="s">
        <v>81</v>
      </c>
      <c r="I9" s="106" t="s">
        <v>84</v>
      </c>
      <c r="J9" s="112" t="s">
        <v>81</v>
      </c>
      <c r="K9" s="101"/>
    </row>
    <row r="10" spans="2:10" ht="12">
      <c r="B10" s="104"/>
      <c r="C10" s="108"/>
      <c r="D10" s="106"/>
      <c r="E10" s="101"/>
      <c r="F10" s="109"/>
      <c r="G10" s="104"/>
      <c r="H10" s="108"/>
      <c r="I10" s="106"/>
      <c r="J10" s="101"/>
    </row>
    <row r="11" spans="2:10" ht="16.5" customHeight="1">
      <c r="B11" s="200" t="s">
        <v>85</v>
      </c>
      <c r="C11" s="200"/>
      <c r="D11" s="200"/>
      <c r="E11" s="200"/>
      <c r="F11" s="200"/>
      <c r="G11" s="200"/>
      <c r="H11" s="200"/>
      <c r="I11" s="200"/>
      <c r="J11" s="200"/>
    </row>
    <row r="12" spans="2:10" ht="12" customHeight="1">
      <c r="B12" s="103"/>
      <c r="C12" s="103"/>
      <c r="D12" s="103"/>
      <c r="E12" s="103"/>
      <c r="F12" s="103"/>
      <c r="G12" s="103"/>
      <c r="H12" s="103"/>
      <c r="I12" s="103"/>
      <c r="J12" s="103"/>
    </row>
    <row r="13" spans="2:10" ht="12" customHeight="1">
      <c r="B13" s="201" t="s">
        <v>79</v>
      </c>
      <c r="C13" s="201"/>
      <c r="D13" s="201"/>
      <c r="E13" s="201" t="s">
        <v>80</v>
      </c>
      <c r="F13" s="201"/>
      <c r="G13" s="201"/>
      <c r="H13" s="201"/>
      <c r="I13" s="201"/>
      <c r="J13" s="201"/>
    </row>
    <row r="14" spans="2:11" ht="12">
      <c r="B14" s="104" t="s">
        <v>25</v>
      </c>
      <c r="C14" s="105" t="s">
        <v>81</v>
      </c>
      <c r="D14" s="106" t="s">
        <v>31</v>
      </c>
      <c r="E14" s="112" t="s">
        <v>101</v>
      </c>
      <c r="F14" s="101"/>
      <c r="G14" s="104" t="s">
        <v>25</v>
      </c>
      <c r="H14" s="105" t="s">
        <v>81</v>
      </c>
      <c r="I14" s="106" t="s">
        <v>83</v>
      </c>
      <c r="J14" s="112" t="s">
        <v>105</v>
      </c>
      <c r="K14" s="101"/>
    </row>
    <row r="15" spans="2:10" ht="12" customHeight="1">
      <c r="B15" s="104" t="s">
        <v>82</v>
      </c>
      <c r="C15" s="105" t="s">
        <v>81</v>
      </c>
      <c r="D15" s="106" t="s">
        <v>26</v>
      </c>
      <c r="E15" s="112" t="s">
        <v>104</v>
      </c>
      <c r="F15" s="101"/>
      <c r="G15" s="104" t="s">
        <v>26</v>
      </c>
      <c r="H15" s="105" t="s">
        <v>81</v>
      </c>
      <c r="I15" s="106" t="s">
        <v>31</v>
      </c>
      <c r="J15" s="112" t="s">
        <v>105</v>
      </c>
    </row>
    <row r="16" spans="2:10" ht="12">
      <c r="B16" s="104" t="s">
        <v>83</v>
      </c>
      <c r="C16" s="105" t="s">
        <v>81</v>
      </c>
      <c r="D16" s="106" t="s">
        <v>84</v>
      </c>
      <c r="E16" s="112" t="s">
        <v>81</v>
      </c>
      <c r="F16" s="101"/>
      <c r="G16" s="104" t="s">
        <v>82</v>
      </c>
      <c r="H16" s="105" t="s">
        <v>81</v>
      </c>
      <c r="I16" s="106" t="s">
        <v>84</v>
      </c>
      <c r="J16" s="112" t="s">
        <v>81</v>
      </c>
    </row>
    <row r="17" spans="2:10" ht="12">
      <c r="B17" s="104"/>
      <c r="C17" s="108"/>
      <c r="D17" s="106"/>
      <c r="F17" s="101"/>
      <c r="G17" s="104"/>
      <c r="H17" s="108"/>
      <c r="I17" s="107"/>
      <c r="J17" s="101"/>
    </row>
    <row r="18" spans="2:10" ht="16.5" customHeight="1">
      <c r="B18" s="200" t="s">
        <v>86</v>
      </c>
      <c r="C18" s="200"/>
      <c r="D18" s="200"/>
      <c r="E18" s="200"/>
      <c r="F18" s="200"/>
      <c r="G18" s="200"/>
      <c r="H18" s="200"/>
      <c r="I18" s="200"/>
      <c r="J18" s="200"/>
    </row>
    <row r="19" spans="2:10" ht="12" customHeight="1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 ht="12" customHeight="1">
      <c r="B20" s="201" t="s">
        <v>79</v>
      </c>
      <c r="C20" s="201"/>
      <c r="D20" s="201"/>
      <c r="E20" s="201" t="s">
        <v>80</v>
      </c>
      <c r="F20" s="201"/>
      <c r="G20" s="201"/>
      <c r="H20" s="201"/>
      <c r="I20" s="201"/>
      <c r="J20" s="201"/>
    </row>
    <row r="21" spans="2:10" ht="12">
      <c r="B21" s="104" t="s">
        <v>82</v>
      </c>
      <c r="C21" s="105" t="s">
        <v>81</v>
      </c>
      <c r="D21" s="106" t="s">
        <v>25</v>
      </c>
      <c r="E21" s="112" t="s">
        <v>101</v>
      </c>
      <c r="F21" s="101"/>
      <c r="G21" s="104" t="s">
        <v>26</v>
      </c>
      <c r="H21" s="105" t="s">
        <v>81</v>
      </c>
      <c r="I21" s="106" t="s">
        <v>25</v>
      </c>
      <c r="J21" s="112" t="s">
        <v>101</v>
      </c>
    </row>
    <row r="22" spans="2:10" ht="12">
      <c r="B22" s="104" t="s">
        <v>83</v>
      </c>
      <c r="C22" s="105" t="s">
        <v>81</v>
      </c>
      <c r="D22" s="106" t="s">
        <v>31</v>
      </c>
      <c r="E22" s="112" t="s">
        <v>103</v>
      </c>
      <c r="F22" s="101"/>
      <c r="G22" s="104" t="s">
        <v>83</v>
      </c>
      <c r="H22" s="105" t="s">
        <v>81</v>
      </c>
      <c r="I22" s="106" t="s">
        <v>82</v>
      </c>
      <c r="J22" s="112" t="s">
        <v>143</v>
      </c>
    </row>
    <row r="23" spans="2:10" ht="12">
      <c r="B23" s="104" t="s">
        <v>26</v>
      </c>
      <c r="C23" s="105" t="s">
        <v>81</v>
      </c>
      <c r="D23" s="106" t="s">
        <v>84</v>
      </c>
      <c r="E23" s="112" t="s">
        <v>81</v>
      </c>
      <c r="F23" s="106"/>
      <c r="G23" s="104" t="s">
        <v>84</v>
      </c>
      <c r="H23" s="105" t="s">
        <v>81</v>
      </c>
      <c r="I23" s="106" t="s">
        <v>31</v>
      </c>
      <c r="J23" s="112" t="s">
        <v>81</v>
      </c>
    </row>
    <row r="24" spans="1:10" ht="12">
      <c r="A24" s="101"/>
      <c r="B24" s="110"/>
      <c r="C24" s="108"/>
      <c r="D24" s="106"/>
      <c r="E24" s="101"/>
      <c r="F24" s="101"/>
      <c r="G24" s="104"/>
      <c r="H24" s="108"/>
      <c r="I24" s="106"/>
      <c r="J24" s="101"/>
    </row>
    <row r="25" spans="2:10" ht="16.5" customHeight="1">
      <c r="B25" s="200" t="s">
        <v>87</v>
      </c>
      <c r="C25" s="200"/>
      <c r="D25" s="200"/>
      <c r="E25" s="200"/>
      <c r="F25" s="200"/>
      <c r="G25" s="200"/>
      <c r="H25" s="200"/>
      <c r="I25" s="200"/>
      <c r="J25" s="200"/>
    </row>
    <row r="26" spans="2:10" ht="12" customHeight="1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 ht="12" customHeight="1">
      <c r="B27" s="201" t="s">
        <v>79</v>
      </c>
      <c r="C27" s="201"/>
      <c r="D27" s="201"/>
      <c r="E27" s="201" t="s">
        <v>80</v>
      </c>
      <c r="F27" s="201"/>
      <c r="G27" s="201"/>
      <c r="H27" s="201"/>
      <c r="I27" s="201"/>
      <c r="J27" s="201"/>
    </row>
    <row r="28" spans="2:10" ht="12">
      <c r="B28" s="104" t="s">
        <v>31</v>
      </c>
      <c r="C28" s="105" t="s">
        <v>81</v>
      </c>
      <c r="D28" s="106" t="s">
        <v>82</v>
      </c>
      <c r="E28" s="112" t="s">
        <v>103</v>
      </c>
      <c r="F28" s="101"/>
      <c r="G28" s="104" t="s">
        <v>31</v>
      </c>
      <c r="H28" s="105" t="s">
        <v>81</v>
      </c>
      <c r="I28" s="106" t="s">
        <v>25</v>
      </c>
      <c r="J28" s="112" t="s">
        <v>103</v>
      </c>
    </row>
    <row r="29" spans="2:10" ht="12">
      <c r="B29" s="104" t="s">
        <v>26</v>
      </c>
      <c r="C29" s="105" t="s">
        <v>81</v>
      </c>
      <c r="D29" s="106" t="s">
        <v>83</v>
      </c>
      <c r="E29" s="112" t="s">
        <v>105</v>
      </c>
      <c r="F29" s="101"/>
      <c r="G29" s="104" t="s">
        <v>26</v>
      </c>
      <c r="H29" s="105" t="s">
        <v>81</v>
      </c>
      <c r="I29" s="106" t="s">
        <v>82</v>
      </c>
      <c r="J29" s="112" t="s">
        <v>143</v>
      </c>
    </row>
    <row r="30" spans="2:10" ht="12">
      <c r="B30" s="104" t="s">
        <v>84</v>
      </c>
      <c r="C30" s="105" t="s">
        <v>81</v>
      </c>
      <c r="D30" s="106" t="s">
        <v>25</v>
      </c>
      <c r="E30" s="112" t="s">
        <v>81</v>
      </c>
      <c r="F30" s="101"/>
      <c r="G30" s="104" t="s">
        <v>84</v>
      </c>
      <c r="H30" s="105" t="s">
        <v>81</v>
      </c>
      <c r="I30" s="106" t="s">
        <v>83</v>
      </c>
      <c r="J30" s="112" t="s">
        <v>81</v>
      </c>
    </row>
    <row r="31" spans="2:9" s="101" customFormat="1" ht="12">
      <c r="B31" s="104"/>
      <c r="C31" s="108"/>
      <c r="D31" s="107"/>
      <c r="G31" s="104"/>
      <c r="H31" s="108"/>
      <c r="I31" s="106"/>
    </row>
    <row r="32" spans="2:10" s="101" customFormat="1" ht="16.5" customHeight="1">
      <c r="B32" s="200" t="s">
        <v>88</v>
      </c>
      <c r="C32" s="200"/>
      <c r="D32" s="200"/>
      <c r="E32" s="200"/>
      <c r="F32" s="200"/>
      <c r="G32" s="200"/>
      <c r="H32" s="200"/>
      <c r="I32" s="200"/>
      <c r="J32" s="200"/>
    </row>
    <row r="33" spans="2:10" s="101" customFormat="1" ht="12" customHeight="1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2" customHeight="1">
      <c r="A34" s="101"/>
      <c r="B34" s="201" t="s">
        <v>79</v>
      </c>
      <c r="C34" s="201"/>
      <c r="D34" s="201"/>
      <c r="E34" s="201" t="s">
        <v>80</v>
      </c>
      <c r="F34" s="201"/>
      <c r="G34" s="201"/>
      <c r="H34" s="201"/>
      <c r="I34" s="201"/>
      <c r="J34" s="201"/>
    </row>
    <row r="35" spans="2:14" ht="12">
      <c r="B35" s="104" t="s">
        <v>83</v>
      </c>
      <c r="C35" s="105" t="s">
        <v>81</v>
      </c>
      <c r="D35" s="106" t="s">
        <v>25</v>
      </c>
      <c r="E35" s="112" t="s">
        <v>143</v>
      </c>
      <c r="F35" s="101"/>
      <c r="G35" s="104" t="s">
        <v>25</v>
      </c>
      <c r="H35" s="105" t="s">
        <v>81</v>
      </c>
      <c r="I35" s="106" t="s">
        <v>82</v>
      </c>
      <c r="J35" s="112" t="s">
        <v>105</v>
      </c>
      <c r="K35" s="101"/>
      <c r="L35" s="104"/>
      <c r="M35" s="105"/>
      <c r="N35" s="106"/>
    </row>
    <row r="36" spans="2:11" ht="12">
      <c r="B36" s="104" t="s">
        <v>31</v>
      </c>
      <c r="C36" s="105" t="s">
        <v>81</v>
      </c>
      <c r="D36" s="106" t="s">
        <v>26</v>
      </c>
      <c r="E36" s="112" t="s">
        <v>101</v>
      </c>
      <c r="F36" s="101"/>
      <c r="G36" s="104" t="s">
        <v>31</v>
      </c>
      <c r="H36" s="105" t="s">
        <v>81</v>
      </c>
      <c r="I36" s="106" t="s">
        <v>83</v>
      </c>
      <c r="J36" s="112" t="s">
        <v>105</v>
      </c>
      <c r="K36" s="101"/>
    </row>
    <row r="37" spans="2:11" ht="12">
      <c r="B37" s="104" t="s">
        <v>84</v>
      </c>
      <c r="C37" s="105" t="s">
        <v>81</v>
      </c>
      <c r="D37" s="106" t="s">
        <v>82</v>
      </c>
      <c r="E37" s="112" t="s">
        <v>81</v>
      </c>
      <c r="F37" s="101"/>
      <c r="G37" s="104" t="s">
        <v>84</v>
      </c>
      <c r="H37" s="105" t="s">
        <v>81</v>
      </c>
      <c r="I37" s="106" t="s">
        <v>26</v>
      </c>
      <c r="J37" s="112" t="s">
        <v>81</v>
      </c>
      <c r="K37" s="101"/>
    </row>
    <row r="38" spans="2:9" s="101" customFormat="1" ht="12">
      <c r="B38" s="110"/>
      <c r="C38" s="108"/>
      <c r="D38" s="106"/>
      <c r="E38" s="104"/>
      <c r="F38" s="102"/>
      <c r="G38" s="104"/>
      <c r="H38" s="108"/>
      <c r="I38" s="107"/>
    </row>
    <row r="39" spans="2:10" s="101" customFormat="1" ht="15.75">
      <c r="B39" s="200" t="s">
        <v>89</v>
      </c>
      <c r="C39" s="200"/>
      <c r="D39" s="200"/>
      <c r="E39" s="200"/>
      <c r="F39" s="200"/>
      <c r="G39" s="200"/>
      <c r="H39" s="200"/>
      <c r="I39" s="200"/>
      <c r="J39" s="200"/>
    </row>
    <row r="40" spans="2:10" s="101" customFormat="1" ht="12" customHeight="1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 s="101" customFormat="1" ht="12" customHeight="1">
      <c r="B41" s="201" t="s">
        <v>210</v>
      </c>
      <c r="C41" s="201"/>
      <c r="D41" s="201"/>
      <c r="E41" s="201" t="s">
        <v>211</v>
      </c>
      <c r="F41" s="201"/>
      <c r="G41" s="201"/>
      <c r="H41" s="201"/>
      <c r="I41" s="201"/>
      <c r="J41" s="201"/>
    </row>
    <row r="42" spans="2:10" s="101" customFormat="1" ht="12" customHeight="1">
      <c r="B42" s="104" t="s">
        <v>82</v>
      </c>
      <c r="C42" s="105" t="s">
        <v>81</v>
      </c>
      <c r="D42" s="106" t="s">
        <v>31</v>
      </c>
      <c r="E42" s="112" t="s">
        <v>102</v>
      </c>
      <c r="F42" s="111"/>
      <c r="G42" s="104" t="s">
        <v>90</v>
      </c>
      <c r="H42" s="105" t="s">
        <v>81</v>
      </c>
      <c r="I42" s="106" t="s">
        <v>91</v>
      </c>
      <c r="J42" s="112" t="s">
        <v>102</v>
      </c>
    </row>
    <row r="43" spans="2:11" ht="12" customHeight="1">
      <c r="B43" s="104" t="s">
        <v>25</v>
      </c>
      <c r="C43" s="105" t="s">
        <v>81</v>
      </c>
      <c r="D43" s="106" t="s">
        <v>26</v>
      </c>
      <c r="E43" s="112" t="s">
        <v>102</v>
      </c>
      <c r="F43" s="111"/>
      <c r="G43" s="110" t="s">
        <v>92</v>
      </c>
      <c r="H43" s="105" t="s">
        <v>81</v>
      </c>
      <c r="I43" s="107" t="s">
        <v>93</v>
      </c>
      <c r="J43" s="112" t="s">
        <v>102</v>
      </c>
      <c r="K43" s="101"/>
    </row>
    <row r="44" spans="2:11" ht="12">
      <c r="B44" s="104"/>
      <c r="C44" s="105"/>
      <c r="D44" s="106"/>
      <c r="E44" s="112"/>
      <c r="F44" s="111"/>
      <c r="G44" s="104"/>
      <c r="H44" s="105"/>
      <c r="I44" s="107"/>
      <c r="J44" s="112"/>
      <c r="K44" s="101"/>
    </row>
    <row r="45" spans="2:11" ht="12">
      <c r="B45" s="101"/>
      <c r="D45" s="101"/>
      <c r="E45" s="104"/>
      <c r="F45" s="102"/>
      <c r="G45" s="101"/>
      <c r="H45" s="112"/>
      <c r="I45" s="101"/>
      <c r="J45" s="101"/>
      <c r="K45" s="101"/>
    </row>
    <row r="46" spans="2:11" ht="12">
      <c r="B46" s="101"/>
      <c r="D46" s="101"/>
      <c r="F46" s="101"/>
      <c r="G46" s="101"/>
      <c r="H46" s="101"/>
      <c r="I46" s="101"/>
      <c r="J46" s="101"/>
      <c r="K46" s="101"/>
    </row>
    <row r="47" spans="2:10" ht="12">
      <c r="B47" s="101"/>
      <c r="D47" s="101"/>
      <c r="F47" s="101"/>
      <c r="G47" s="101"/>
      <c r="H47" s="101"/>
      <c r="I47" s="101"/>
      <c r="J47" s="101"/>
    </row>
  </sheetData>
  <sheetProtection password="CC26" sheet="1"/>
  <mergeCells count="19">
    <mergeCell ref="B2:J2"/>
    <mergeCell ref="B4:J4"/>
    <mergeCell ref="B6:D6"/>
    <mergeCell ref="E6:J6"/>
    <mergeCell ref="B11:J11"/>
    <mergeCell ref="B13:D13"/>
    <mergeCell ref="E13:J13"/>
    <mergeCell ref="B18:J18"/>
    <mergeCell ref="B20:D20"/>
    <mergeCell ref="E20:J20"/>
    <mergeCell ref="B25:J25"/>
    <mergeCell ref="B27:D27"/>
    <mergeCell ref="E27:J27"/>
    <mergeCell ref="B32:J32"/>
    <mergeCell ref="B34:D34"/>
    <mergeCell ref="E34:J34"/>
    <mergeCell ref="B39:J39"/>
    <mergeCell ref="B41:D41"/>
    <mergeCell ref="E41:J4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72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94</v>
      </c>
      <c r="T4" s="234"/>
    </row>
    <row r="5" spans="2:20" ht="19.5" customHeight="1">
      <c r="B5" s="6" t="s">
        <v>4</v>
      </c>
      <c r="C5" s="47"/>
      <c r="D5" s="205" t="s">
        <v>31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71</v>
      </c>
      <c r="T5" s="211"/>
    </row>
    <row r="6" spans="2:20" ht="19.5" customHeight="1" thickBot="1">
      <c r="B6" s="8" t="s">
        <v>5</v>
      </c>
      <c r="C6" s="9"/>
      <c r="D6" s="212" t="s">
        <v>63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TJ Bílá Hora M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95</v>
      </c>
      <c r="D9" s="45" t="s">
        <v>96</v>
      </c>
      <c r="E9" s="40">
        <v>21</v>
      </c>
      <c r="F9" s="20" t="s">
        <v>18</v>
      </c>
      <c r="G9" s="41">
        <v>19</v>
      </c>
      <c r="H9" s="40">
        <v>21</v>
      </c>
      <c r="I9" s="20" t="s">
        <v>18</v>
      </c>
      <c r="J9" s="41">
        <v>18</v>
      </c>
      <c r="K9" s="40"/>
      <c r="L9" s="20" t="s">
        <v>18</v>
      </c>
      <c r="M9" s="41"/>
      <c r="N9" s="22">
        <f>E9+H9+K9</f>
        <v>42</v>
      </c>
      <c r="O9" s="23">
        <f>G9+J9+M9</f>
        <v>37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97</v>
      </c>
      <c r="D10" s="44" t="s">
        <v>98</v>
      </c>
      <c r="E10" s="40">
        <v>21</v>
      </c>
      <c r="F10" s="19" t="s">
        <v>18</v>
      </c>
      <c r="G10" s="41">
        <v>6</v>
      </c>
      <c r="H10" s="40">
        <v>21</v>
      </c>
      <c r="I10" s="19" t="s">
        <v>18</v>
      </c>
      <c r="J10" s="41">
        <v>11</v>
      </c>
      <c r="K10" s="40"/>
      <c r="L10" s="19" t="s">
        <v>18</v>
      </c>
      <c r="M10" s="41"/>
      <c r="N10" s="22">
        <f>E10+H10+K10</f>
        <v>42</v>
      </c>
      <c r="O10" s="23">
        <f>G10+J10+M10</f>
        <v>17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76</v>
      </c>
      <c r="D11" s="44" t="s">
        <v>99</v>
      </c>
      <c r="E11" s="40">
        <v>11</v>
      </c>
      <c r="F11" s="19" t="s">
        <v>18</v>
      </c>
      <c r="G11" s="41">
        <v>21</v>
      </c>
      <c r="H11" s="40">
        <v>10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21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77</v>
      </c>
      <c r="D12" s="44" t="s">
        <v>100</v>
      </c>
      <c r="E12" s="40">
        <v>21</v>
      </c>
      <c r="F12" s="19" t="s">
        <v>18</v>
      </c>
      <c r="G12" s="41">
        <v>16</v>
      </c>
      <c r="H12" s="40">
        <v>21</v>
      </c>
      <c r="I12" s="19" t="s">
        <v>18</v>
      </c>
      <c r="J12" s="41">
        <v>9</v>
      </c>
      <c r="K12" s="40"/>
      <c r="L12" s="19" t="s">
        <v>18</v>
      </c>
      <c r="M12" s="41"/>
      <c r="N12" s="22">
        <f>E12+H12+K12</f>
        <v>42</v>
      </c>
      <c r="O12" s="23">
        <f>G12+J12+M12</f>
        <v>25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TJ Keramika Chlumčany M1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147</v>
      </c>
      <c r="O13" s="27">
        <f t="shared" si="1"/>
        <v>121</v>
      </c>
      <c r="P13" s="26">
        <f t="shared" si="1"/>
        <v>6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C5" sqref="C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72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62</v>
      </c>
      <c r="T4" s="234"/>
    </row>
    <row r="5" spans="2:20" ht="19.5" customHeight="1">
      <c r="B5" s="6" t="s">
        <v>4</v>
      </c>
      <c r="C5" s="47"/>
      <c r="D5" s="205" t="s">
        <v>61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71</v>
      </c>
      <c r="T5" s="211"/>
    </row>
    <row r="6" spans="2:20" ht="19.5" customHeight="1" thickBot="1">
      <c r="B6" s="8" t="s">
        <v>5</v>
      </c>
      <c r="C6" s="9"/>
      <c r="D6" s="212" t="s">
        <v>63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TJ Keramika Chlumčany M2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73</v>
      </c>
      <c r="D9" s="45" t="s">
        <v>64</v>
      </c>
      <c r="E9" s="40">
        <v>21</v>
      </c>
      <c r="F9" s="20" t="s">
        <v>18</v>
      </c>
      <c r="G9" s="41">
        <v>9</v>
      </c>
      <c r="H9" s="40">
        <v>21</v>
      </c>
      <c r="I9" s="20" t="s">
        <v>18</v>
      </c>
      <c r="J9" s="41">
        <v>16</v>
      </c>
      <c r="K9" s="40"/>
      <c r="L9" s="20" t="s">
        <v>18</v>
      </c>
      <c r="M9" s="41"/>
      <c r="N9" s="22">
        <f>E9+H9+K9</f>
        <v>42</v>
      </c>
      <c r="O9" s="23">
        <f>G9+J9+M9</f>
        <v>25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74</v>
      </c>
      <c r="D10" s="44" t="s">
        <v>75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16</v>
      </c>
      <c r="K10" s="40"/>
      <c r="L10" s="19" t="s">
        <v>18</v>
      </c>
      <c r="M10" s="41"/>
      <c r="N10" s="22">
        <f>E10+H10+K10</f>
        <v>42</v>
      </c>
      <c r="O10" s="23">
        <f>G10+J10+M10</f>
        <v>35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76</v>
      </c>
      <c r="D11" s="44" t="s">
        <v>68</v>
      </c>
      <c r="E11" s="40">
        <v>16</v>
      </c>
      <c r="F11" s="19" t="s">
        <v>18</v>
      </c>
      <c r="G11" s="41">
        <v>21</v>
      </c>
      <c r="H11" s="40">
        <v>21</v>
      </c>
      <c r="I11" s="19" t="s">
        <v>18</v>
      </c>
      <c r="J11" s="41">
        <v>10</v>
      </c>
      <c r="K11" s="40">
        <v>21</v>
      </c>
      <c r="L11" s="19" t="s">
        <v>18</v>
      </c>
      <c r="M11" s="41">
        <v>14</v>
      </c>
      <c r="N11" s="22">
        <f>E11+H11+K11</f>
        <v>58</v>
      </c>
      <c r="O11" s="23">
        <f>G11+J11+M11</f>
        <v>45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77</v>
      </c>
      <c r="D12" s="44" t="s">
        <v>69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16</v>
      </c>
      <c r="K12" s="40"/>
      <c r="L12" s="19" t="s">
        <v>18</v>
      </c>
      <c r="M12" s="41"/>
      <c r="N12" s="22">
        <f>E12+H12+K12</f>
        <v>42</v>
      </c>
      <c r="O12" s="23">
        <f>G12+J12+M12</f>
        <v>28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TJ Keramika Chlumčany M1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184</v>
      </c>
      <c r="O13" s="27">
        <f t="shared" si="1"/>
        <v>133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61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62</v>
      </c>
      <c r="T4" s="234"/>
    </row>
    <row r="5" spans="2:20" ht="19.5" customHeight="1">
      <c r="B5" s="6" t="s">
        <v>4</v>
      </c>
      <c r="C5" s="47"/>
      <c r="D5" s="205" t="s">
        <v>26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71</v>
      </c>
      <c r="T5" s="211"/>
    </row>
    <row r="6" spans="2:20" ht="19.5" customHeight="1" thickBot="1">
      <c r="B6" s="8" t="s">
        <v>5</v>
      </c>
      <c r="C6" s="9"/>
      <c r="D6" s="212" t="s">
        <v>63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M2</v>
      </c>
      <c r="D7" s="11" t="str">
        <f>D5</f>
        <v>SK Jupiter M2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64</v>
      </c>
      <c r="D9" s="45" t="s">
        <v>65</v>
      </c>
      <c r="E9" s="40">
        <v>15</v>
      </c>
      <c r="F9" s="20" t="s">
        <v>18</v>
      </c>
      <c r="G9" s="41">
        <v>21</v>
      </c>
      <c r="H9" s="40">
        <v>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23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66</v>
      </c>
      <c r="D10" s="44" t="s">
        <v>67</v>
      </c>
      <c r="E10" s="40">
        <v>9</v>
      </c>
      <c r="F10" s="19" t="s">
        <v>18</v>
      </c>
      <c r="G10" s="41">
        <v>21</v>
      </c>
      <c r="H10" s="40">
        <v>20</v>
      </c>
      <c r="I10" s="19" t="s">
        <v>18</v>
      </c>
      <c r="J10" s="41">
        <v>22</v>
      </c>
      <c r="K10" s="40"/>
      <c r="L10" s="19" t="s">
        <v>18</v>
      </c>
      <c r="M10" s="41"/>
      <c r="N10" s="22">
        <f>E10+H10+K10</f>
        <v>29</v>
      </c>
      <c r="O10" s="23">
        <f>G10+J10+M10</f>
        <v>43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68</v>
      </c>
      <c r="D11" s="44" t="s">
        <v>56</v>
      </c>
      <c r="E11" s="40">
        <v>15</v>
      </c>
      <c r="F11" s="19" t="s">
        <v>18</v>
      </c>
      <c r="G11" s="41">
        <v>21</v>
      </c>
      <c r="H11" s="40">
        <v>8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23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69</v>
      </c>
      <c r="D12" s="44" t="s">
        <v>70</v>
      </c>
      <c r="E12" s="40">
        <v>16</v>
      </c>
      <c r="F12" s="19" t="s">
        <v>18</v>
      </c>
      <c r="G12" s="41">
        <v>21</v>
      </c>
      <c r="H12" s="40">
        <v>12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28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SK Jupiter M2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103</v>
      </c>
      <c r="O13" s="27">
        <f t="shared" si="1"/>
        <v>169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25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213</v>
      </c>
      <c r="T4" s="234"/>
    </row>
    <row r="5" spans="2:20" ht="19.5" customHeight="1">
      <c r="B5" s="6" t="s">
        <v>4</v>
      </c>
      <c r="C5" s="47"/>
      <c r="D5" s="205" t="s">
        <v>58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118</v>
      </c>
      <c r="T5" s="211"/>
    </row>
    <row r="6" spans="2:20" ht="19.5" customHeight="1" thickBot="1">
      <c r="B6" s="8" t="s">
        <v>5</v>
      </c>
      <c r="C6" s="9"/>
      <c r="D6" s="212" t="s">
        <v>219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47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Keramika Chlumčany M1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214</v>
      </c>
      <c r="D9" s="45" t="s">
        <v>215</v>
      </c>
      <c r="E9" s="40">
        <v>21</v>
      </c>
      <c r="F9" s="20" t="s">
        <v>18</v>
      </c>
      <c r="G9" s="41">
        <v>11</v>
      </c>
      <c r="H9" s="40">
        <v>21</v>
      </c>
      <c r="I9" s="20" t="s">
        <v>18</v>
      </c>
      <c r="J9" s="41">
        <v>15</v>
      </c>
      <c r="K9" s="40"/>
      <c r="L9" s="20" t="s">
        <v>18</v>
      </c>
      <c r="M9" s="41"/>
      <c r="N9" s="22">
        <f>E9+H9+K9</f>
        <v>42</v>
      </c>
      <c r="O9" s="23">
        <f>G9+J9+M9</f>
        <v>26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156</v>
      </c>
      <c r="D10" s="44" t="s">
        <v>216</v>
      </c>
      <c r="E10" s="40">
        <v>21</v>
      </c>
      <c r="F10" s="19" t="s">
        <v>18</v>
      </c>
      <c r="G10" s="41">
        <v>14</v>
      </c>
      <c r="H10" s="40">
        <v>21</v>
      </c>
      <c r="I10" s="19" t="s">
        <v>18</v>
      </c>
      <c r="J10" s="41">
        <v>10</v>
      </c>
      <c r="K10" s="40"/>
      <c r="L10" s="19" t="s">
        <v>18</v>
      </c>
      <c r="M10" s="41"/>
      <c r="N10" s="22">
        <f>E10+H10+K10</f>
        <v>42</v>
      </c>
      <c r="O10" s="23">
        <f>G10+J10+M10</f>
        <v>24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157</v>
      </c>
      <c r="D11" s="44" t="s">
        <v>184</v>
      </c>
      <c r="E11" s="40">
        <v>23</v>
      </c>
      <c r="F11" s="19" t="s">
        <v>18</v>
      </c>
      <c r="G11" s="41">
        <v>25</v>
      </c>
      <c r="H11" s="40">
        <v>22</v>
      </c>
      <c r="I11" s="19" t="s">
        <v>18</v>
      </c>
      <c r="J11" s="41">
        <v>24</v>
      </c>
      <c r="K11" s="40"/>
      <c r="L11" s="19" t="s">
        <v>18</v>
      </c>
      <c r="M11" s="41"/>
      <c r="N11" s="22">
        <f>E11+H11+K11</f>
        <v>45</v>
      </c>
      <c r="O11" s="23">
        <f>G11+J11+M11</f>
        <v>49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217</v>
      </c>
      <c r="D12" s="44" t="s">
        <v>218</v>
      </c>
      <c r="E12" s="40">
        <v>21</v>
      </c>
      <c r="F12" s="19" t="s">
        <v>18</v>
      </c>
      <c r="G12" s="41">
        <v>19</v>
      </c>
      <c r="H12" s="40">
        <v>18</v>
      </c>
      <c r="I12" s="19" t="s">
        <v>18</v>
      </c>
      <c r="J12" s="41">
        <v>21</v>
      </c>
      <c r="K12" s="40">
        <v>21</v>
      </c>
      <c r="L12" s="19" t="s">
        <v>18</v>
      </c>
      <c r="M12" s="41">
        <v>17</v>
      </c>
      <c r="N12" s="22">
        <f>E12+H12+K12</f>
        <v>60</v>
      </c>
      <c r="O12" s="23">
        <f>G12+J12+M12</f>
        <v>57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SK Jupiter M1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189</v>
      </c>
      <c r="O13" s="27">
        <f t="shared" si="1"/>
        <v>156</v>
      </c>
      <c r="P13" s="26">
        <f t="shared" si="1"/>
        <v>6</v>
      </c>
      <c r="Q13" s="28">
        <f t="shared" si="1"/>
        <v>3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134" t="s">
        <v>1</v>
      </c>
      <c r="C3" s="181"/>
      <c r="D3" s="244" t="s">
        <v>48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 t="s">
        <v>49</v>
      </c>
      <c r="R3" s="245"/>
      <c r="S3" s="246" t="s">
        <v>50</v>
      </c>
      <c r="T3" s="246"/>
    </row>
    <row r="4" spans="2:20" ht="19.5" customHeight="1" thickTop="1">
      <c r="B4" s="136" t="s">
        <v>3</v>
      </c>
      <c r="C4" s="182"/>
      <c r="D4" s="247" t="s">
        <v>31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8" t="s">
        <v>14</v>
      </c>
      <c r="R4" s="248"/>
      <c r="S4" s="249" t="s">
        <v>203</v>
      </c>
      <c r="T4" s="249"/>
    </row>
    <row r="5" spans="2:20" ht="19.5" customHeight="1">
      <c r="B5" s="136" t="s">
        <v>4</v>
      </c>
      <c r="C5" s="183"/>
      <c r="D5" s="237" t="s">
        <v>26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 t="s">
        <v>2</v>
      </c>
      <c r="R5" s="238"/>
      <c r="S5" s="239" t="s">
        <v>176</v>
      </c>
      <c r="T5" s="239"/>
    </row>
    <row r="6" spans="2:20" ht="19.5" customHeight="1" thickBot="1">
      <c r="B6" s="139" t="s">
        <v>5</v>
      </c>
      <c r="C6" s="140"/>
      <c r="D6" s="240" t="s">
        <v>112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184"/>
      <c r="R6" s="185"/>
      <c r="S6" s="186" t="s">
        <v>47</v>
      </c>
      <c r="T6" s="187" t="s">
        <v>21</v>
      </c>
    </row>
    <row r="7" spans="2:20" ht="24.75" customHeight="1">
      <c r="B7" s="145"/>
      <c r="C7" s="146" t="str">
        <f>D4</f>
        <v>TJ Bílá Hora M</v>
      </c>
      <c r="D7" s="146" t="str">
        <f>D5</f>
        <v>SK Jupiter M2</v>
      </c>
      <c r="E7" s="241" t="s">
        <v>6</v>
      </c>
      <c r="F7" s="241"/>
      <c r="G7" s="241"/>
      <c r="H7" s="241"/>
      <c r="I7" s="241"/>
      <c r="J7" s="241"/>
      <c r="K7" s="241"/>
      <c r="L7" s="241"/>
      <c r="M7" s="241"/>
      <c r="N7" s="242" t="s">
        <v>15</v>
      </c>
      <c r="O7" s="242"/>
      <c r="P7" s="242" t="s">
        <v>16</v>
      </c>
      <c r="Q7" s="242"/>
      <c r="R7" s="242" t="s">
        <v>17</v>
      </c>
      <c r="S7" s="242"/>
      <c r="T7" s="147" t="s">
        <v>7</v>
      </c>
    </row>
    <row r="8" spans="2:20" ht="9.75" customHeight="1" thickBot="1">
      <c r="B8" s="148"/>
      <c r="C8" s="188"/>
      <c r="D8" s="150"/>
      <c r="E8" s="235">
        <v>1</v>
      </c>
      <c r="F8" s="235"/>
      <c r="G8" s="235"/>
      <c r="H8" s="235">
        <v>2</v>
      </c>
      <c r="I8" s="235"/>
      <c r="J8" s="235"/>
      <c r="K8" s="235">
        <v>3</v>
      </c>
      <c r="L8" s="235"/>
      <c r="M8" s="235"/>
      <c r="N8" s="189"/>
      <c r="O8" s="190"/>
      <c r="P8" s="189"/>
      <c r="Q8" s="190"/>
      <c r="R8" s="189"/>
      <c r="S8" s="190"/>
      <c r="T8" s="191"/>
    </row>
    <row r="9" spans="2:20" ht="30" customHeight="1" thickTop="1">
      <c r="B9" s="154" t="s">
        <v>20</v>
      </c>
      <c r="C9" s="192" t="s">
        <v>204</v>
      </c>
      <c r="D9" s="193" t="s">
        <v>205</v>
      </c>
      <c r="E9" s="157">
        <v>22</v>
      </c>
      <c r="F9" s="158" t="s">
        <v>18</v>
      </c>
      <c r="G9" s="159">
        <v>20</v>
      </c>
      <c r="H9" s="157">
        <v>21</v>
      </c>
      <c r="I9" s="158" t="s">
        <v>18</v>
      </c>
      <c r="J9" s="159">
        <v>14</v>
      </c>
      <c r="K9" s="157"/>
      <c r="L9" s="158" t="s">
        <v>18</v>
      </c>
      <c r="M9" s="159"/>
      <c r="N9" s="160">
        <f>E9+H9+K9</f>
        <v>43</v>
      </c>
      <c r="O9" s="161">
        <f>G9+J9+M9</f>
        <v>34</v>
      </c>
      <c r="P9" s="162">
        <f>IF(E9&gt;G9,1,0)+IF(H9&gt;J9,1,0)+IF(K9&gt;M9,1,0)</f>
        <v>2</v>
      </c>
      <c r="Q9" s="163">
        <f>IF(E9&lt;G9,1,0)+IF(H9&lt;J9,1,0)+IF(K9&lt;M9,1,0)</f>
        <v>0</v>
      </c>
      <c r="R9" s="164">
        <f aca="true" t="shared" si="0" ref="R9:S12">IF(P9=2,1,0)</f>
        <v>1</v>
      </c>
      <c r="S9" s="165">
        <f t="shared" si="0"/>
        <v>0</v>
      </c>
      <c r="T9" s="194" t="s">
        <v>98</v>
      </c>
    </row>
    <row r="10" spans="2:20" ht="30" customHeight="1">
      <c r="B10" s="154" t="s">
        <v>23</v>
      </c>
      <c r="C10" s="192" t="s">
        <v>98</v>
      </c>
      <c r="D10" s="192" t="s">
        <v>206</v>
      </c>
      <c r="E10" s="157">
        <v>7</v>
      </c>
      <c r="F10" s="163" t="s">
        <v>18</v>
      </c>
      <c r="G10" s="159">
        <v>21</v>
      </c>
      <c r="H10" s="157">
        <v>12</v>
      </c>
      <c r="I10" s="163" t="s">
        <v>18</v>
      </c>
      <c r="J10" s="159">
        <v>21</v>
      </c>
      <c r="K10" s="157"/>
      <c r="L10" s="163" t="s">
        <v>18</v>
      </c>
      <c r="M10" s="159"/>
      <c r="N10" s="160">
        <f>E10+H10+K10</f>
        <v>19</v>
      </c>
      <c r="O10" s="161">
        <f>G10+J10+M10</f>
        <v>42</v>
      </c>
      <c r="P10" s="162">
        <f>IF(E10&gt;G10,1,0)+IF(H10&gt;J10,1,0)+IF(K10&gt;M10,1,0)</f>
        <v>0</v>
      </c>
      <c r="Q10" s="163">
        <f>IF(E10&lt;G10,1,0)+IF(H10&lt;J10,1,0)+IF(K10&lt;M10,1,0)</f>
        <v>2</v>
      </c>
      <c r="R10" s="167">
        <f t="shared" si="0"/>
        <v>0</v>
      </c>
      <c r="S10" s="165">
        <f t="shared" si="0"/>
        <v>1</v>
      </c>
      <c r="T10" s="194" t="s">
        <v>198</v>
      </c>
    </row>
    <row r="11" spans="2:20" ht="30" customHeight="1">
      <c r="B11" s="154" t="s">
        <v>19</v>
      </c>
      <c r="C11" s="192" t="s">
        <v>165</v>
      </c>
      <c r="D11" s="192" t="s">
        <v>207</v>
      </c>
      <c r="E11" s="157">
        <v>21</v>
      </c>
      <c r="F11" s="163" t="s">
        <v>18</v>
      </c>
      <c r="G11" s="159">
        <v>12</v>
      </c>
      <c r="H11" s="157">
        <v>21</v>
      </c>
      <c r="I11" s="163" t="s">
        <v>18</v>
      </c>
      <c r="J11" s="159">
        <v>18</v>
      </c>
      <c r="K11" s="157"/>
      <c r="L11" s="163" t="s">
        <v>18</v>
      </c>
      <c r="M11" s="159"/>
      <c r="N11" s="160">
        <f>E11+H11+K11</f>
        <v>42</v>
      </c>
      <c r="O11" s="161">
        <f>G11+J11+M11</f>
        <v>30</v>
      </c>
      <c r="P11" s="162">
        <f>IF(E11&gt;G11,1,0)+IF(H11&gt;J11,1,0)+IF(K11&gt;M11,1,0)</f>
        <v>2</v>
      </c>
      <c r="Q11" s="163">
        <f>IF(E11&lt;G11,1,0)+IF(H11&lt;J11,1,0)+IF(K11&lt;M11,1,0)</f>
        <v>0</v>
      </c>
      <c r="R11" s="167">
        <f t="shared" si="0"/>
        <v>1</v>
      </c>
      <c r="S11" s="165">
        <f t="shared" si="0"/>
        <v>0</v>
      </c>
      <c r="T11" s="194" t="s">
        <v>198</v>
      </c>
    </row>
    <row r="12" spans="2:20" ht="30" customHeight="1" thickBot="1">
      <c r="B12" s="154" t="s">
        <v>24</v>
      </c>
      <c r="C12" s="192" t="s">
        <v>208</v>
      </c>
      <c r="D12" s="192" t="s">
        <v>209</v>
      </c>
      <c r="E12" s="157">
        <v>21</v>
      </c>
      <c r="F12" s="163" t="s">
        <v>18</v>
      </c>
      <c r="G12" s="159">
        <v>19</v>
      </c>
      <c r="H12" s="157">
        <v>11</v>
      </c>
      <c r="I12" s="163" t="s">
        <v>18</v>
      </c>
      <c r="J12" s="159">
        <v>21</v>
      </c>
      <c r="K12" s="157">
        <v>19</v>
      </c>
      <c r="L12" s="163" t="s">
        <v>18</v>
      </c>
      <c r="M12" s="159">
        <v>21</v>
      </c>
      <c r="N12" s="160">
        <f>E12+H12+K12</f>
        <v>51</v>
      </c>
      <c r="O12" s="161">
        <f>G12+J12+M12</f>
        <v>61</v>
      </c>
      <c r="P12" s="162">
        <f>IF(E12&gt;G12,1,0)+IF(H12&gt;J12,1,0)+IF(K12&gt;M12,1,0)</f>
        <v>1</v>
      </c>
      <c r="Q12" s="163">
        <f>IF(E12&lt;G12,1,0)+IF(H12&lt;J12,1,0)+IF(K12&lt;M12,1,0)</f>
        <v>2</v>
      </c>
      <c r="R12" s="167">
        <f t="shared" si="0"/>
        <v>0</v>
      </c>
      <c r="S12" s="165">
        <f t="shared" si="0"/>
        <v>1</v>
      </c>
      <c r="T12" s="194" t="s">
        <v>99</v>
      </c>
    </row>
    <row r="13" spans="2:20" ht="34.5" customHeight="1" thickBot="1">
      <c r="B13" s="168" t="s">
        <v>8</v>
      </c>
      <c r="C13" s="236" t="str">
        <f>IF(R13&gt;S13,D4,IF(S13&gt;R13,D5,"remíza"))</f>
        <v>remíza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169">
        <f aca="true" t="shared" si="1" ref="N13:S13">SUM(N9:N12)</f>
        <v>155</v>
      </c>
      <c r="O13" s="170">
        <f t="shared" si="1"/>
        <v>167</v>
      </c>
      <c r="P13" s="169">
        <f t="shared" si="1"/>
        <v>5</v>
      </c>
      <c r="Q13" s="171">
        <f t="shared" si="1"/>
        <v>4</v>
      </c>
      <c r="R13" s="169">
        <f t="shared" si="1"/>
        <v>2</v>
      </c>
      <c r="S13" s="170">
        <f t="shared" si="1"/>
        <v>2</v>
      </c>
      <c r="T13" s="195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75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</row>
    <row r="18" spans="2:20" ht="36" customHeight="1">
      <c r="B18" s="32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134" t="s">
        <v>1</v>
      </c>
      <c r="C3" s="181"/>
      <c r="D3" s="244" t="s">
        <v>48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 t="s">
        <v>49</v>
      </c>
      <c r="R3" s="245"/>
      <c r="S3" s="246" t="s">
        <v>50</v>
      </c>
      <c r="T3" s="246"/>
    </row>
    <row r="4" spans="2:20" ht="19.5" customHeight="1" thickTop="1">
      <c r="B4" s="136" t="s">
        <v>3</v>
      </c>
      <c r="C4" s="182"/>
      <c r="D4" s="247" t="s">
        <v>31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8" t="s">
        <v>14</v>
      </c>
      <c r="R4" s="248"/>
      <c r="S4" s="249" t="s">
        <v>196</v>
      </c>
      <c r="T4" s="249"/>
    </row>
    <row r="5" spans="2:20" ht="19.5" customHeight="1">
      <c r="B5" s="136" t="s">
        <v>4</v>
      </c>
      <c r="C5" s="183"/>
      <c r="D5" s="237" t="s">
        <v>59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 t="s">
        <v>2</v>
      </c>
      <c r="R5" s="238"/>
      <c r="S5" s="239" t="s">
        <v>176</v>
      </c>
      <c r="T5" s="239"/>
    </row>
    <row r="6" spans="2:20" ht="19.5" customHeight="1" thickBot="1">
      <c r="B6" s="139" t="s">
        <v>5</v>
      </c>
      <c r="C6" s="140"/>
      <c r="D6" s="240" t="s">
        <v>112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184"/>
      <c r="R6" s="185"/>
      <c r="S6" s="186">
        <v>5</v>
      </c>
      <c r="T6" s="187" t="s">
        <v>21</v>
      </c>
    </row>
    <row r="7" spans="2:20" ht="24.75" customHeight="1">
      <c r="B7" s="145"/>
      <c r="C7" s="146" t="str">
        <f>D4</f>
        <v>TJ Bílá Hora M</v>
      </c>
      <c r="D7" s="146" t="str">
        <f>D5</f>
        <v>Keramika Chlumčany M2</v>
      </c>
      <c r="E7" s="241" t="s">
        <v>6</v>
      </c>
      <c r="F7" s="241"/>
      <c r="G7" s="241"/>
      <c r="H7" s="241"/>
      <c r="I7" s="241"/>
      <c r="J7" s="241"/>
      <c r="K7" s="241"/>
      <c r="L7" s="241"/>
      <c r="M7" s="241"/>
      <c r="N7" s="242" t="s">
        <v>15</v>
      </c>
      <c r="O7" s="242"/>
      <c r="P7" s="242" t="s">
        <v>16</v>
      </c>
      <c r="Q7" s="242"/>
      <c r="R7" s="242" t="s">
        <v>17</v>
      </c>
      <c r="S7" s="242"/>
      <c r="T7" s="147" t="s">
        <v>7</v>
      </c>
    </row>
    <row r="8" spans="2:20" ht="9.75" customHeight="1" thickBot="1">
      <c r="B8" s="148"/>
      <c r="C8" s="188"/>
      <c r="D8" s="150"/>
      <c r="E8" s="235">
        <v>1</v>
      </c>
      <c r="F8" s="235"/>
      <c r="G8" s="235"/>
      <c r="H8" s="235">
        <v>2</v>
      </c>
      <c r="I8" s="235"/>
      <c r="J8" s="235"/>
      <c r="K8" s="235">
        <v>3</v>
      </c>
      <c r="L8" s="235"/>
      <c r="M8" s="235"/>
      <c r="N8" s="189"/>
      <c r="O8" s="190"/>
      <c r="P8" s="189"/>
      <c r="Q8" s="190"/>
      <c r="R8" s="189"/>
      <c r="S8" s="190"/>
      <c r="T8" s="191"/>
    </row>
    <row r="9" spans="2:20" ht="30" customHeight="1" thickTop="1">
      <c r="B9" s="154" t="s">
        <v>20</v>
      </c>
      <c r="C9" s="192" t="s">
        <v>177</v>
      </c>
      <c r="D9" s="193" t="s">
        <v>197</v>
      </c>
      <c r="E9" s="157">
        <v>21</v>
      </c>
      <c r="F9" s="158" t="s">
        <v>18</v>
      </c>
      <c r="G9" s="159">
        <v>9</v>
      </c>
      <c r="H9" s="157">
        <v>21</v>
      </c>
      <c r="I9" s="158" t="s">
        <v>18</v>
      </c>
      <c r="J9" s="159">
        <v>16</v>
      </c>
      <c r="K9" s="157"/>
      <c r="L9" s="158" t="s">
        <v>18</v>
      </c>
      <c r="M9" s="159"/>
      <c r="N9" s="160">
        <f>E9+H9+K9</f>
        <v>42</v>
      </c>
      <c r="O9" s="161">
        <f>G9+J9+M9</f>
        <v>25</v>
      </c>
      <c r="P9" s="162">
        <f>IF(E9&gt;G9,1,0)+IF(H9&gt;J9,1,0)+IF(K9&gt;M9,1,0)</f>
        <v>2</v>
      </c>
      <c r="Q9" s="163">
        <f>IF(E9&lt;G9,1,0)+IF(H9&lt;J9,1,0)+IF(K9&lt;M9,1,0)</f>
        <v>0</v>
      </c>
      <c r="R9" s="164">
        <f aca="true" t="shared" si="0" ref="R9:S12">IF(P9=2,1,0)</f>
        <v>1</v>
      </c>
      <c r="S9" s="165">
        <f t="shared" si="0"/>
        <v>0</v>
      </c>
      <c r="T9" s="194"/>
    </row>
    <row r="10" spans="2:20" ht="30" customHeight="1">
      <c r="B10" s="154" t="s">
        <v>23</v>
      </c>
      <c r="C10" s="192" t="s">
        <v>198</v>
      </c>
      <c r="D10" s="192" t="s">
        <v>199</v>
      </c>
      <c r="E10" s="157">
        <v>21</v>
      </c>
      <c r="F10" s="163" t="s">
        <v>18</v>
      </c>
      <c r="G10" s="159">
        <v>6</v>
      </c>
      <c r="H10" s="157">
        <v>21</v>
      </c>
      <c r="I10" s="163" t="s">
        <v>18</v>
      </c>
      <c r="J10" s="159">
        <v>15</v>
      </c>
      <c r="K10" s="157"/>
      <c r="L10" s="163" t="s">
        <v>18</v>
      </c>
      <c r="M10" s="159"/>
      <c r="N10" s="160">
        <f>E10+H10+K10</f>
        <v>42</v>
      </c>
      <c r="O10" s="161">
        <f>G10+J10+M10</f>
        <v>21</v>
      </c>
      <c r="P10" s="162">
        <f>IF(E10&gt;G10,1,0)+IF(H10&gt;J10,1,0)+IF(K10&gt;M10,1,0)</f>
        <v>2</v>
      </c>
      <c r="Q10" s="163">
        <f>IF(E10&lt;G10,1,0)+IF(H10&lt;J10,1,0)+IF(K10&lt;M10,1,0)</f>
        <v>0</v>
      </c>
      <c r="R10" s="167">
        <f t="shared" si="0"/>
        <v>1</v>
      </c>
      <c r="S10" s="165">
        <f t="shared" si="0"/>
        <v>0</v>
      </c>
      <c r="T10" s="194"/>
    </row>
    <row r="11" spans="2:20" ht="30" customHeight="1">
      <c r="B11" s="154" t="s">
        <v>19</v>
      </c>
      <c r="C11" s="192" t="s">
        <v>180</v>
      </c>
      <c r="D11" s="192" t="s">
        <v>200</v>
      </c>
      <c r="E11" s="157">
        <v>21</v>
      </c>
      <c r="F11" s="163" t="s">
        <v>18</v>
      </c>
      <c r="G11" s="159">
        <v>13</v>
      </c>
      <c r="H11" s="157">
        <v>21</v>
      </c>
      <c r="I11" s="163" t="s">
        <v>18</v>
      </c>
      <c r="J11" s="159">
        <v>10</v>
      </c>
      <c r="K11" s="157"/>
      <c r="L11" s="163" t="s">
        <v>18</v>
      </c>
      <c r="M11" s="159"/>
      <c r="N11" s="160">
        <f>E11+H11+K11</f>
        <v>42</v>
      </c>
      <c r="O11" s="161">
        <f>G11+J11+M11</f>
        <v>23</v>
      </c>
      <c r="P11" s="162">
        <f>IF(E11&gt;G11,1,0)+IF(H11&gt;J11,1,0)+IF(K11&gt;M11,1,0)</f>
        <v>2</v>
      </c>
      <c r="Q11" s="163">
        <f>IF(E11&lt;G11,1,0)+IF(H11&lt;J11,1,0)+IF(K11&lt;M11,1,0)</f>
        <v>0</v>
      </c>
      <c r="R11" s="167">
        <f t="shared" si="0"/>
        <v>1</v>
      </c>
      <c r="S11" s="165">
        <f t="shared" si="0"/>
        <v>0</v>
      </c>
      <c r="T11" s="194"/>
    </row>
    <row r="12" spans="2:20" ht="30" customHeight="1" thickBot="1">
      <c r="B12" s="154" t="s">
        <v>24</v>
      </c>
      <c r="C12" s="192" t="s">
        <v>201</v>
      </c>
      <c r="D12" s="192" t="s">
        <v>202</v>
      </c>
      <c r="E12" s="157">
        <v>14</v>
      </c>
      <c r="F12" s="163" t="s">
        <v>18</v>
      </c>
      <c r="G12" s="159">
        <v>21</v>
      </c>
      <c r="H12" s="157">
        <v>11</v>
      </c>
      <c r="I12" s="163" t="s">
        <v>18</v>
      </c>
      <c r="J12" s="159">
        <v>21</v>
      </c>
      <c r="K12" s="157"/>
      <c r="L12" s="163" t="s">
        <v>18</v>
      </c>
      <c r="M12" s="159"/>
      <c r="N12" s="160">
        <f>E12+H12+K12</f>
        <v>25</v>
      </c>
      <c r="O12" s="161">
        <f>G12+J12+M12</f>
        <v>42</v>
      </c>
      <c r="P12" s="162">
        <f>IF(E12&gt;G12,1,0)+IF(H12&gt;J12,1,0)+IF(K12&gt;M12,1,0)</f>
        <v>0</v>
      </c>
      <c r="Q12" s="163">
        <f>IF(E12&lt;G12,1,0)+IF(H12&lt;J12,1,0)+IF(K12&lt;M12,1,0)</f>
        <v>2</v>
      </c>
      <c r="R12" s="167">
        <f t="shared" si="0"/>
        <v>0</v>
      </c>
      <c r="S12" s="165">
        <f t="shared" si="0"/>
        <v>1</v>
      </c>
      <c r="T12" s="194"/>
    </row>
    <row r="13" spans="2:20" ht="34.5" customHeight="1" thickBot="1">
      <c r="B13" s="168" t="s">
        <v>8</v>
      </c>
      <c r="C13" s="236" t="str">
        <f>IF(R13&gt;S13,D4,IF(S13&gt;R13,D5,"remíza"))</f>
        <v>TJ Bílá Hora M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169">
        <f aca="true" t="shared" si="1" ref="N13:S13">SUM(N9:N12)</f>
        <v>151</v>
      </c>
      <c r="O13" s="170">
        <f t="shared" si="1"/>
        <v>111</v>
      </c>
      <c r="P13" s="169">
        <f t="shared" si="1"/>
        <v>6</v>
      </c>
      <c r="Q13" s="171">
        <f t="shared" si="1"/>
        <v>2</v>
      </c>
      <c r="R13" s="169">
        <f t="shared" si="1"/>
        <v>3</v>
      </c>
      <c r="S13" s="170">
        <f t="shared" si="1"/>
        <v>1</v>
      </c>
      <c r="T13" s="195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75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</row>
    <row r="18" spans="2:20" ht="36" customHeight="1">
      <c r="B18" s="32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61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187</v>
      </c>
      <c r="T4" s="234"/>
    </row>
    <row r="5" spans="2:20" ht="19.5" customHeight="1">
      <c r="B5" s="6" t="s">
        <v>4</v>
      </c>
      <c r="C5" s="47"/>
      <c r="D5" s="205" t="s">
        <v>25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188</v>
      </c>
      <c r="T5" s="211"/>
    </row>
    <row r="6" spans="2:20" ht="19.5" customHeight="1" thickBot="1">
      <c r="B6" s="8" t="s">
        <v>5</v>
      </c>
      <c r="C6" s="9"/>
      <c r="D6" s="212" t="s">
        <v>135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47</v>
      </c>
      <c r="T6" s="39" t="s">
        <v>21</v>
      </c>
    </row>
    <row r="7" spans="2:20" ht="24.75" customHeight="1">
      <c r="B7" s="10"/>
      <c r="C7" s="11" t="str">
        <f>D4</f>
        <v>TJ Keramika Chlumčany M2</v>
      </c>
      <c r="D7" s="11" t="str">
        <f>D5</f>
        <v>SK Jupiter M1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189</v>
      </c>
      <c r="D9" s="45" t="s">
        <v>190</v>
      </c>
      <c r="E9" s="40">
        <v>21</v>
      </c>
      <c r="F9" s="20" t="s">
        <v>18</v>
      </c>
      <c r="G9" s="41">
        <v>15</v>
      </c>
      <c r="H9" s="40">
        <v>21</v>
      </c>
      <c r="I9" s="20" t="s">
        <v>18</v>
      </c>
      <c r="J9" s="41">
        <v>19</v>
      </c>
      <c r="K9" s="40"/>
      <c r="L9" s="20" t="s">
        <v>18</v>
      </c>
      <c r="M9" s="41"/>
      <c r="N9" s="22">
        <f>E9+H9+K9</f>
        <v>42</v>
      </c>
      <c r="O9" s="23">
        <f>G9+J9+M9</f>
        <v>34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163</v>
      </c>
      <c r="D10" s="44" t="s">
        <v>156</v>
      </c>
      <c r="E10" s="40">
        <v>7</v>
      </c>
      <c r="F10" s="19" t="s">
        <v>18</v>
      </c>
      <c r="G10" s="41">
        <v>21</v>
      </c>
      <c r="H10" s="40">
        <v>8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15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191</v>
      </c>
      <c r="D11" s="44" t="s">
        <v>192</v>
      </c>
      <c r="E11" s="40">
        <v>14</v>
      </c>
      <c r="F11" s="19" t="s">
        <v>18</v>
      </c>
      <c r="G11" s="41">
        <v>21</v>
      </c>
      <c r="H11" s="40">
        <v>10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24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193</v>
      </c>
      <c r="D12" s="44" t="s">
        <v>194</v>
      </c>
      <c r="E12" s="40">
        <v>15</v>
      </c>
      <c r="F12" s="19" t="s">
        <v>18</v>
      </c>
      <c r="G12" s="41">
        <v>21</v>
      </c>
      <c r="H12" s="40">
        <v>19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34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SK Jupiter M1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115</v>
      </c>
      <c r="O13" s="27">
        <f t="shared" si="1"/>
        <v>160</v>
      </c>
      <c r="P13" s="26">
        <f t="shared" si="1"/>
        <v>2</v>
      </c>
      <c r="Q13" s="28">
        <f t="shared" si="1"/>
        <v>6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 t="s">
        <v>195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3" customWidth="1"/>
    <col min="2" max="2" width="10.75390625" style="133" customWidth="1"/>
    <col min="3" max="4" width="32.75390625" style="133" customWidth="1"/>
    <col min="5" max="5" width="3.75390625" style="133" customWidth="1"/>
    <col min="6" max="6" width="0.875" style="133" customWidth="1"/>
    <col min="7" max="8" width="3.75390625" style="133" customWidth="1"/>
    <col min="9" max="9" width="0.875" style="133" customWidth="1"/>
    <col min="10" max="11" width="3.75390625" style="133" customWidth="1"/>
    <col min="12" max="12" width="0.875" style="133" customWidth="1"/>
    <col min="13" max="13" width="3.75390625" style="133" customWidth="1"/>
    <col min="14" max="19" width="5.75390625" style="133" customWidth="1"/>
    <col min="20" max="20" width="15.00390625" style="133" customWidth="1"/>
    <col min="21" max="21" width="2.25390625" style="133" customWidth="1"/>
    <col min="22" max="16384" width="9.125" style="133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134" t="s">
        <v>1</v>
      </c>
      <c r="C3" s="135"/>
      <c r="D3" s="254" t="s">
        <v>48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 t="s">
        <v>49</v>
      </c>
      <c r="R3" s="255"/>
      <c r="S3" s="256" t="s">
        <v>50</v>
      </c>
      <c r="T3" s="256"/>
    </row>
    <row r="4" spans="2:20" ht="19.5" customHeight="1" thickTop="1">
      <c r="B4" s="136" t="s">
        <v>3</v>
      </c>
      <c r="C4" s="137"/>
      <c r="D4" s="247" t="s">
        <v>31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57" t="s">
        <v>14</v>
      </c>
      <c r="R4" s="257"/>
      <c r="S4" s="258" t="s">
        <v>168</v>
      </c>
      <c r="T4" s="258"/>
    </row>
    <row r="5" spans="2:20" ht="19.5" customHeight="1">
      <c r="B5" s="136" t="s">
        <v>4</v>
      </c>
      <c r="C5" s="138"/>
      <c r="D5" s="251" t="s">
        <v>72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 t="s">
        <v>2</v>
      </c>
      <c r="R5" s="252"/>
      <c r="S5" s="253" t="s">
        <v>176</v>
      </c>
      <c r="T5" s="253"/>
    </row>
    <row r="6" spans="2:20" ht="19.5" customHeight="1" thickBot="1">
      <c r="B6" s="139" t="s">
        <v>5</v>
      </c>
      <c r="C6" s="140"/>
      <c r="D6" s="240" t="s">
        <v>112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141"/>
      <c r="R6" s="142"/>
      <c r="S6" s="143" t="s">
        <v>46</v>
      </c>
      <c r="T6" s="144" t="s">
        <v>21</v>
      </c>
    </row>
    <row r="7" spans="2:20" ht="24.75" customHeight="1">
      <c r="B7" s="145"/>
      <c r="C7" s="146" t="str">
        <f>D4</f>
        <v>TJ Bílá Hora M</v>
      </c>
      <c r="D7" s="146" t="str">
        <f>D5</f>
        <v>TJ Keramika Chlumčany M1</v>
      </c>
      <c r="E7" s="241" t="s">
        <v>6</v>
      </c>
      <c r="F7" s="241"/>
      <c r="G7" s="241"/>
      <c r="H7" s="241"/>
      <c r="I7" s="241"/>
      <c r="J7" s="241"/>
      <c r="K7" s="241"/>
      <c r="L7" s="241"/>
      <c r="M7" s="241"/>
      <c r="N7" s="242" t="s">
        <v>15</v>
      </c>
      <c r="O7" s="242"/>
      <c r="P7" s="242" t="s">
        <v>16</v>
      </c>
      <c r="Q7" s="242"/>
      <c r="R7" s="242" t="s">
        <v>17</v>
      </c>
      <c r="S7" s="242"/>
      <c r="T7" s="147" t="s">
        <v>7</v>
      </c>
    </row>
    <row r="8" spans="2:20" ht="9.75" customHeight="1" thickBot="1">
      <c r="B8" s="148"/>
      <c r="C8" s="149"/>
      <c r="D8" s="150"/>
      <c r="E8" s="235">
        <v>1</v>
      </c>
      <c r="F8" s="235"/>
      <c r="G8" s="235"/>
      <c r="H8" s="235">
        <v>2</v>
      </c>
      <c r="I8" s="235"/>
      <c r="J8" s="235"/>
      <c r="K8" s="235">
        <v>3</v>
      </c>
      <c r="L8" s="235"/>
      <c r="M8" s="235"/>
      <c r="N8" s="151"/>
      <c r="O8" s="152"/>
      <c r="P8" s="151"/>
      <c r="Q8" s="152"/>
      <c r="R8" s="151"/>
      <c r="S8" s="152"/>
      <c r="T8" s="153"/>
    </row>
    <row r="9" spans="2:20" ht="30" customHeight="1" thickTop="1">
      <c r="B9" s="154" t="s">
        <v>20</v>
      </c>
      <c r="C9" s="155" t="s">
        <v>177</v>
      </c>
      <c r="D9" s="156" t="s">
        <v>183</v>
      </c>
      <c r="E9" s="157">
        <v>15</v>
      </c>
      <c r="F9" s="158" t="s">
        <v>18</v>
      </c>
      <c r="G9" s="159">
        <v>21</v>
      </c>
      <c r="H9" s="157">
        <v>16</v>
      </c>
      <c r="I9" s="158" t="s">
        <v>18</v>
      </c>
      <c r="J9" s="159">
        <v>21</v>
      </c>
      <c r="K9" s="157"/>
      <c r="L9" s="158" t="s">
        <v>18</v>
      </c>
      <c r="M9" s="159"/>
      <c r="N9" s="160">
        <f>E9+H9+K9</f>
        <v>31</v>
      </c>
      <c r="O9" s="161">
        <f>G9+J9+M9</f>
        <v>42</v>
      </c>
      <c r="P9" s="162">
        <f>IF(E9&gt;G9,1,0)+IF(H9&gt;J9,1,0)+IF(K9&gt;M9,1,0)</f>
        <v>0</v>
      </c>
      <c r="Q9" s="163">
        <f>IF(E9&lt;G9,1,0)+IF(H9&lt;J9,1,0)+IF(K9&lt;M9,1,0)</f>
        <v>2</v>
      </c>
      <c r="R9" s="164">
        <f aca="true" t="shared" si="0" ref="R9:S12">IF(P9=2,1,0)</f>
        <v>0</v>
      </c>
      <c r="S9" s="165">
        <f t="shared" si="0"/>
        <v>1</v>
      </c>
      <c r="T9" s="166"/>
    </row>
    <row r="10" spans="2:20" ht="30" customHeight="1">
      <c r="B10" s="154" t="s">
        <v>23</v>
      </c>
      <c r="C10" s="155" t="s">
        <v>179</v>
      </c>
      <c r="D10" s="155" t="s">
        <v>139</v>
      </c>
      <c r="E10" s="157">
        <v>12</v>
      </c>
      <c r="F10" s="163" t="s">
        <v>18</v>
      </c>
      <c r="G10" s="159">
        <v>21</v>
      </c>
      <c r="H10" s="157">
        <v>15</v>
      </c>
      <c r="I10" s="163" t="s">
        <v>18</v>
      </c>
      <c r="J10" s="159">
        <v>21</v>
      </c>
      <c r="K10" s="157"/>
      <c r="L10" s="163" t="s">
        <v>18</v>
      </c>
      <c r="M10" s="159"/>
      <c r="N10" s="160">
        <f>E10+H10+K10</f>
        <v>27</v>
      </c>
      <c r="O10" s="161">
        <f>G10+J10+M10</f>
        <v>42</v>
      </c>
      <c r="P10" s="162">
        <f>IF(E10&gt;G10,1,0)+IF(H10&gt;J10,1,0)+IF(K10&gt;M10,1,0)</f>
        <v>0</v>
      </c>
      <c r="Q10" s="163">
        <f>IF(E10&lt;G10,1,0)+IF(H10&lt;J10,1,0)+IF(K10&lt;M10,1,0)</f>
        <v>2</v>
      </c>
      <c r="R10" s="167">
        <f t="shared" si="0"/>
        <v>0</v>
      </c>
      <c r="S10" s="165">
        <f t="shared" si="0"/>
        <v>1</v>
      </c>
      <c r="T10" s="166"/>
    </row>
    <row r="11" spans="2:20" ht="30" customHeight="1">
      <c r="B11" s="154" t="s">
        <v>19</v>
      </c>
      <c r="C11" s="155" t="s">
        <v>180</v>
      </c>
      <c r="D11" s="155" t="s">
        <v>184</v>
      </c>
      <c r="E11" s="157">
        <v>9</v>
      </c>
      <c r="F11" s="163" t="s">
        <v>18</v>
      </c>
      <c r="G11" s="159">
        <v>21</v>
      </c>
      <c r="H11" s="157">
        <v>9</v>
      </c>
      <c r="I11" s="163" t="s">
        <v>18</v>
      </c>
      <c r="J11" s="159">
        <v>21</v>
      </c>
      <c r="K11" s="157"/>
      <c r="L11" s="163" t="s">
        <v>18</v>
      </c>
      <c r="M11" s="159"/>
      <c r="N11" s="160">
        <f>E11+H11+K11</f>
        <v>18</v>
      </c>
      <c r="O11" s="161">
        <f>G11+J11+M11</f>
        <v>42</v>
      </c>
      <c r="P11" s="162">
        <f>IF(E11&gt;G11,1,0)+IF(H11&gt;J11,1,0)+IF(K11&gt;M11,1,0)</f>
        <v>0</v>
      </c>
      <c r="Q11" s="163">
        <f>IF(E11&lt;G11,1,0)+IF(H11&lt;J11,1,0)+IF(K11&lt;M11,1,0)</f>
        <v>2</v>
      </c>
      <c r="R11" s="167">
        <f t="shared" si="0"/>
        <v>0</v>
      </c>
      <c r="S11" s="165">
        <f t="shared" si="0"/>
        <v>1</v>
      </c>
      <c r="T11" s="166"/>
    </row>
    <row r="12" spans="2:20" ht="30" customHeight="1" thickBot="1">
      <c r="B12" s="154" t="s">
        <v>24</v>
      </c>
      <c r="C12" s="155" t="s">
        <v>185</v>
      </c>
      <c r="D12" s="155" t="s">
        <v>77</v>
      </c>
      <c r="E12" s="157">
        <v>15</v>
      </c>
      <c r="F12" s="163" t="s">
        <v>18</v>
      </c>
      <c r="G12" s="159">
        <v>21</v>
      </c>
      <c r="H12" s="157">
        <v>10</v>
      </c>
      <c r="I12" s="163" t="s">
        <v>18</v>
      </c>
      <c r="J12" s="159">
        <v>21</v>
      </c>
      <c r="K12" s="157"/>
      <c r="L12" s="163" t="s">
        <v>18</v>
      </c>
      <c r="M12" s="159"/>
      <c r="N12" s="160">
        <f>E12+H12+K12</f>
        <v>25</v>
      </c>
      <c r="O12" s="161">
        <f>G12+J12+M12</f>
        <v>42</v>
      </c>
      <c r="P12" s="162">
        <f>IF(E12&gt;G12,1,0)+IF(H12&gt;J12,1,0)+IF(K12&gt;M12,1,0)</f>
        <v>0</v>
      </c>
      <c r="Q12" s="163">
        <f>IF(E12&lt;G12,1,0)+IF(H12&lt;J12,1,0)+IF(K12&lt;M12,1,0)</f>
        <v>2</v>
      </c>
      <c r="R12" s="167">
        <f t="shared" si="0"/>
        <v>0</v>
      </c>
      <c r="S12" s="165">
        <f t="shared" si="0"/>
        <v>1</v>
      </c>
      <c r="T12" s="166"/>
    </row>
    <row r="13" spans="2:20" ht="34.5" customHeight="1" thickBot="1">
      <c r="B13" s="168" t="s">
        <v>8</v>
      </c>
      <c r="C13" s="250" t="str">
        <f>IF(R13&gt;S13,D4,IF(S13&gt;R13,D5,"remíza"))</f>
        <v>TJ Keramika Chlumčany M1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169">
        <f aca="true" t="shared" si="1" ref="N13:S13">SUM(N9:N12)</f>
        <v>101</v>
      </c>
      <c r="O13" s="170">
        <f t="shared" si="1"/>
        <v>168</v>
      </c>
      <c r="P13" s="169">
        <f t="shared" si="1"/>
        <v>0</v>
      </c>
      <c r="Q13" s="171">
        <f t="shared" si="1"/>
        <v>8</v>
      </c>
      <c r="R13" s="169">
        <f t="shared" si="1"/>
        <v>0</v>
      </c>
      <c r="S13" s="170">
        <f t="shared" si="1"/>
        <v>4</v>
      </c>
      <c r="T13" s="172"/>
    </row>
    <row r="14" spans="2:20" ht="15">
      <c r="B14" s="173"/>
      <c r="C14" s="174"/>
      <c r="D14" s="17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75" t="s">
        <v>9</v>
      </c>
    </row>
    <row r="15" spans="2:20" ht="12.75">
      <c r="B15" s="176" t="s">
        <v>10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2:20" ht="12.75"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36" customHeight="1">
      <c r="B17" s="31" t="s">
        <v>11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</row>
    <row r="18" spans="2:20" ht="36" customHeight="1">
      <c r="B18" s="32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spans="2:20" ht="12.75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</row>
    <row r="20" spans="2:21" ht="36" customHeight="1">
      <c r="B20" s="33" t="s">
        <v>12</v>
      </c>
      <c r="C20" s="174"/>
      <c r="D20" s="179"/>
      <c r="E20" s="33" t="s">
        <v>13</v>
      </c>
      <c r="F20" s="33"/>
      <c r="G20" s="33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80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3" customWidth="1"/>
    <col min="2" max="2" width="10.75390625" style="133" customWidth="1"/>
    <col min="3" max="4" width="32.75390625" style="133" customWidth="1"/>
    <col min="5" max="5" width="3.75390625" style="133" customWidth="1"/>
    <col min="6" max="6" width="0.875" style="133" customWidth="1"/>
    <col min="7" max="8" width="3.75390625" style="133" customWidth="1"/>
    <col min="9" max="9" width="0.875" style="133" customWidth="1"/>
    <col min="10" max="11" width="3.75390625" style="133" customWidth="1"/>
    <col min="12" max="12" width="0.875" style="133" customWidth="1"/>
    <col min="13" max="13" width="3.75390625" style="133" customWidth="1"/>
    <col min="14" max="19" width="5.75390625" style="133" customWidth="1"/>
    <col min="20" max="20" width="15.00390625" style="133" customWidth="1"/>
    <col min="21" max="21" width="2.25390625" style="133" customWidth="1"/>
    <col min="22" max="16384" width="9.125" style="133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134" t="s">
        <v>1</v>
      </c>
      <c r="C3" s="135"/>
      <c r="D3" s="254" t="s">
        <v>48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 t="s">
        <v>49</v>
      </c>
      <c r="R3" s="255"/>
      <c r="S3" s="256" t="s">
        <v>50</v>
      </c>
      <c r="T3" s="256"/>
    </row>
    <row r="4" spans="2:20" ht="19.5" customHeight="1" thickTop="1">
      <c r="B4" s="136" t="s">
        <v>3</v>
      </c>
      <c r="C4" s="137"/>
      <c r="D4" s="247" t="s">
        <v>31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57" t="s">
        <v>14</v>
      </c>
      <c r="R4" s="257"/>
      <c r="S4" s="258" t="s">
        <v>172</v>
      </c>
      <c r="T4" s="258"/>
    </row>
    <row r="5" spans="2:20" ht="19.5" customHeight="1">
      <c r="B5" s="136" t="s">
        <v>4</v>
      </c>
      <c r="C5" s="138"/>
      <c r="D5" s="251" t="s">
        <v>25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 t="s">
        <v>2</v>
      </c>
      <c r="R5" s="252"/>
      <c r="S5" s="253" t="s">
        <v>176</v>
      </c>
      <c r="T5" s="253"/>
    </row>
    <row r="6" spans="2:20" ht="19.5" customHeight="1" thickBot="1">
      <c r="B6" s="139" t="s">
        <v>5</v>
      </c>
      <c r="C6" s="140"/>
      <c r="D6" s="240" t="s">
        <v>112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141"/>
      <c r="R6" s="142"/>
      <c r="S6" s="143" t="s">
        <v>46</v>
      </c>
      <c r="T6" s="144" t="s">
        <v>21</v>
      </c>
    </row>
    <row r="7" spans="2:20" ht="24.75" customHeight="1">
      <c r="B7" s="145"/>
      <c r="C7" s="146" t="str">
        <f>D4</f>
        <v>TJ Bílá Hora M</v>
      </c>
      <c r="D7" s="146" t="str">
        <f>D5</f>
        <v>SK Jupiter M1</v>
      </c>
      <c r="E7" s="241" t="s">
        <v>6</v>
      </c>
      <c r="F7" s="241"/>
      <c r="G7" s="241"/>
      <c r="H7" s="241"/>
      <c r="I7" s="241"/>
      <c r="J7" s="241"/>
      <c r="K7" s="241"/>
      <c r="L7" s="241"/>
      <c r="M7" s="241"/>
      <c r="N7" s="242" t="s">
        <v>15</v>
      </c>
      <c r="O7" s="242"/>
      <c r="P7" s="242" t="s">
        <v>16</v>
      </c>
      <c r="Q7" s="242"/>
      <c r="R7" s="242" t="s">
        <v>17</v>
      </c>
      <c r="S7" s="242"/>
      <c r="T7" s="147" t="s">
        <v>7</v>
      </c>
    </row>
    <row r="8" spans="2:20" ht="9.75" customHeight="1" thickBot="1">
      <c r="B8" s="148"/>
      <c r="C8" s="149"/>
      <c r="D8" s="150"/>
      <c r="E8" s="235">
        <v>1</v>
      </c>
      <c r="F8" s="235"/>
      <c r="G8" s="235"/>
      <c r="H8" s="235">
        <v>2</v>
      </c>
      <c r="I8" s="235"/>
      <c r="J8" s="235"/>
      <c r="K8" s="235">
        <v>3</v>
      </c>
      <c r="L8" s="235"/>
      <c r="M8" s="235"/>
      <c r="N8" s="151"/>
      <c r="O8" s="152"/>
      <c r="P8" s="151"/>
      <c r="Q8" s="152"/>
      <c r="R8" s="151"/>
      <c r="S8" s="152"/>
      <c r="T8" s="153"/>
    </row>
    <row r="9" spans="2:20" ht="30" customHeight="1" thickTop="1">
      <c r="B9" s="154" t="s">
        <v>20</v>
      </c>
      <c r="C9" s="155" t="s">
        <v>177</v>
      </c>
      <c r="D9" s="156" t="s">
        <v>178</v>
      </c>
      <c r="E9" s="157">
        <v>20</v>
      </c>
      <c r="F9" s="158" t="s">
        <v>18</v>
      </c>
      <c r="G9" s="159">
        <v>22</v>
      </c>
      <c r="H9" s="157">
        <v>13</v>
      </c>
      <c r="I9" s="158" t="s">
        <v>18</v>
      </c>
      <c r="J9" s="159">
        <v>21</v>
      </c>
      <c r="K9" s="157"/>
      <c r="L9" s="158" t="s">
        <v>18</v>
      </c>
      <c r="M9" s="159"/>
      <c r="N9" s="160">
        <f>E9+H9+K9</f>
        <v>33</v>
      </c>
      <c r="O9" s="161">
        <f>G9+J9+M9</f>
        <v>43</v>
      </c>
      <c r="P9" s="162">
        <f>IF(E9&gt;G9,1,0)+IF(H9&gt;J9,1,0)+IF(K9&gt;M9,1,0)</f>
        <v>0</v>
      </c>
      <c r="Q9" s="163">
        <f>IF(E9&lt;G9,1,0)+IF(H9&lt;J9,1,0)+IF(K9&lt;M9,1,0)</f>
        <v>2</v>
      </c>
      <c r="R9" s="164">
        <f aca="true" t="shared" si="0" ref="R9:S12">IF(P9=2,1,0)</f>
        <v>0</v>
      </c>
      <c r="S9" s="165">
        <f t="shared" si="0"/>
        <v>1</v>
      </c>
      <c r="T9" s="166"/>
    </row>
    <row r="10" spans="2:20" ht="30" customHeight="1">
      <c r="B10" s="154" t="s">
        <v>23</v>
      </c>
      <c r="C10" s="155" t="s">
        <v>179</v>
      </c>
      <c r="D10" s="155" t="s">
        <v>156</v>
      </c>
      <c r="E10" s="157">
        <v>7</v>
      </c>
      <c r="F10" s="163" t="s">
        <v>18</v>
      </c>
      <c r="G10" s="159">
        <v>21</v>
      </c>
      <c r="H10" s="157">
        <v>9</v>
      </c>
      <c r="I10" s="163" t="s">
        <v>18</v>
      </c>
      <c r="J10" s="159">
        <v>21</v>
      </c>
      <c r="K10" s="157"/>
      <c r="L10" s="163" t="s">
        <v>18</v>
      </c>
      <c r="M10" s="159"/>
      <c r="N10" s="160">
        <f>E10+H10+K10</f>
        <v>16</v>
      </c>
      <c r="O10" s="161">
        <f>G10+J10+M10</f>
        <v>42</v>
      </c>
      <c r="P10" s="162">
        <f>IF(E10&gt;G10,1,0)+IF(H10&gt;J10,1,0)+IF(K10&gt;M10,1,0)</f>
        <v>0</v>
      </c>
      <c r="Q10" s="163">
        <f>IF(E10&lt;G10,1,0)+IF(H10&lt;J10,1,0)+IF(K10&lt;M10,1,0)</f>
        <v>2</v>
      </c>
      <c r="R10" s="167">
        <f t="shared" si="0"/>
        <v>0</v>
      </c>
      <c r="S10" s="165">
        <f t="shared" si="0"/>
        <v>1</v>
      </c>
      <c r="T10" s="166"/>
    </row>
    <row r="11" spans="2:20" ht="30" customHeight="1">
      <c r="B11" s="154" t="s">
        <v>19</v>
      </c>
      <c r="C11" s="155" t="s">
        <v>180</v>
      </c>
      <c r="D11" s="155" t="s">
        <v>157</v>
      </c>
      <c r="E11" s="157">
        <v>21</v>
      </c>
      <c r="F11" s="163" t="s">
        <v>18</v>
      </c>
      <c r="G11" s="159">
        <v>10</v>
      </c>
      <c r="H11" s="157">
        <v>9</v>
      </c>
      <c r="I11" s="163" t="s">
        <v>18</v>
      </c>
      <c r="J11" s="159">
        <v>21</v>
      </c>
      <c r="K11" s="157">
        <v>4</v>
      </c>
      <c r="L11" s="163" t="s">
        <v>18</v>
      </c>
      <c r="M11" s="159">
        <v>21</v>
      </c>
      <c r="N11" s="160">
        <f>E11+H11+K11</f>
        <v>34</v>
      </c>
      <c r="O11" s="161">
        <f>G11+J11+M11</f>
        <v>52</v>
      </c>
      <c r="P11" s="162">
        <f>IF(E11&gt;G11,1,0)+IF(H11&gt;J11,1,0)+IF(K11&gt;M11,1,0)</f>
        <v>1</v>
      </c>
      <c r="Q11" s="163">
        <f>IF(E11&lt;G11,1,0)+IF(H11&lt;J11,1,0)+IF(K11&lt;M11,1,0)</f>
        <v>2</v>
      </c>
      <c r="R11" s="167">
        <f t="shared" si="0"/>
        <v>0</v>
      </c>
      <c r="S11" s="165">
        <f t="shared" si="0"/>
        <v>1</v>
      </c>
      <c r="T11" s="166"/>
    </row>
    <row r="12" spans="2:20" ht="30" customHeight="1" thickBot="1">
      <c r="B12" s="154" t="s">
        <v>24</v>
      </c>
      <c r="C12" s="155" t="s">
        <v>181</v>
      </c>
      <c r="D12" s="155" t="s">
        <v>182</v>
      </c>
      <c r="E12" s="157">
        <v>16</v>
      </c>
      <c r="F12" s="163" t="s">
        <v>18</v>
      </c>
      <c r="G12" s="159">
        <v>21</v>
      </c>
      <c r="H12" s="157">
        <v>12</v>
      </c>
      <c r="I12" s="163" t="s">
        <v>18</v>
      </c>
      <c r="J12" s="159">
        <v>21</v>
      </c>
      <c r="K12" s="157"/>
      <c r="L12" s="163" t="s">
        <v>18</v>
      </c>
      <c r="M12" s="159"/>
      <c r="N12" s="160">
        <f>E12+H12+K12</f>
        <v>28</v>
      </c>
      <c r="O12" s="161">
        <f>G12+J12+M12</f>
        <v>42</v>
      </c>
      <c r="P12" s="162">
        <f>IF(E12&gt;G12,1,0)+IF(H12&gt;J12,1,0)+IF(K12&gt;M12,1,0)</f>
        <v>0</v>
      </c>
      <c r="Q12" s="163">
        <f>IF(E12&lt;G12,1,0)+IF(H12&lt;J12,1,0)+IF(K12&lt;M12,1,0)</f>
        <v>2</v>
      </c>
      <c r="R12" s="167">
        <f t="shared" si="0"/>
        <v>0</v>
      </c>
      <c r="S12" s="165">
        <f t="shared" si="0"/>
        <v>1</v>
      </c>
      <c r="T12" s="166"/>
    </row>
    <row r="13" spans="2:20" ht="34.5" customHeight="1" thickBot="1">
      <c r="B13" s="168" t="s">
        <v>8</v>
      </c>
      <c r="C13" s="250" t="str">
        <f>IF(R13&gt;S13,D4,IF(S13&gt;R13,D5,"remíza"))</f>
        <v>SK Jupiter M1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169">
        <f aca="true" t="shared" si="1" ref="N13:S13">SUM(N9:N12)</f>
        <v>111</v>
      </c>
      <c r="O13" s="170">
        <f t="shared" si="1"/>
        <v>179</v>
      </c>
      <c r="P13" s="169">
        <f t="shared" si="1"/>
        <v>1</v>
      </c>
      <c r="Q13" s="171">
        <f t="shared" si="1"/>
        <v>8</v>
      </c>
      <c r="R13" s="169">
        <f t="shared" si="1"/>
        <v>0</v>
      </c>
      <c r="S13" s="170">
        <f t="shared" si="1"/>
        <v>4</v>
      </c>
      <c r="T13" s="172"/>
    </row>
    <row r="14" spans="2:20" ht="15">
      <c r="B14" s="173"/>
      <c r="C14" s="174"/>
      <c r="D14" s="17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75" t="s">
        <v>9</v>
      </c>
    </row>
    <row r="15" spans="2:20" ht="12.75">
      <c r="B15" s="176" t="s">
        <v>10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2:20" ht="12.75"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36" customHeight="1">
      <c r="B17" s="31" t="s">
        <v>11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</row>
    <row r="18" spans="2:20" ht="36" customHeight="1">
      <c r="B18" s="32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spans="2:20" ht="12.75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</row>
    <row r="20" spans="2:21" ht="36" customHeight="1">
      <c r="B20" s="33" t="s">
        <v>12</v>
      </c>
      <c r="C20" s="174"/>
      <c r="D20" s="179"/>
      <c r="E20" s="33" t="s">
        <v>13</v>
      </c>
      <c r="F20" s="33"/>
      <c r="G20" s="33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80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1</v>
      </c>
      <c r="C3" s="46"/>
      <c r="D3" s="221" t="s">
        <v>48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49</v>
      </c>
      <c r="R3" s="225"/>
      <c r="S3" s="226" t="s">
        <v>50</v>
      </c>
      <c r="T3" s="227"/>
    </row>
    <row r="4" spans="2:20" ht="19.5" customHeight="1" thickTop="1">
      <c r="B4" s="6" t="s">
        <v>3</v>
      </c>
      <c r="C4" s="7"/>
      <c r="D4" s="228" t="s">
        <v>26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172</v>
      </c>
      <c r="T4" s="234"/>
    </row>
    <row r="5" spans="2:20" ht="19.5" customHeight="1">
      <c r="B5" s="6" t="s">
        <v>4</v>
      </c>
      <c r="C5" s="47"/>
      <c r="D5" s="205" t="s">
        <v>61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08" t="s">
        <v>2</v>
      </c>
      <c r="R5" s="209"/>
      <c r="S5" s="210" t="s">
        <v>146</v>
      </c>
      <c r="T5" s="211"/>
    </row>
    <row r="6" spans="2:20" ht="19.5" customHeight="1" thickBot="1">
      <c r="B6" s="8" t="s">
        <v>5</v>
      </c>
      <c r="C6" s="9"/>
      <c r="D6" s="212" t="s">
        <v>27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48"/>
      <c r="R6" s="49"/>
      <c r="S6" s="98" t="s">
        <v>46</v>
      </c>
      <c r="T6" s="39" t="s">
        <v>21</v>
      </c>
    </row>
    <row r="7" spans="2:20" ht="24.75" customHeight="1">
      <c r="B7" s="10"/>
      <c r="C7" s="11" t="str">
        <f>D4</f>
        <v>SK Jupiter M2</v>
      </c>
      <c r="D7" s="11" t="str">
        <f>D5</f>
        <v>TJ Keramika Chlumčany M2</v>
      </c>
      <c r="E7" s="215" t="s">
        <v>6</v>
      </c>
      <c r="F7" s="216"/>
      <c r="G7" s="216"/>
      <c r="H7" s="216"/>
      <c r="I7" s="216"/>
      <c r="J7" s="216"/>
      <c r="K7" s="216"/>
      <c r="L7" s="216"/>
      <c r="M7" s="217"/>
      <c r="N7" s="218" t="s">
        <v>15</v>
      </c>
      <c r="O7" s="219"/>
      <c r="P7" s="218" t="s">
        <v>16</v>
      </c>
      <c r="Q7" s="219"/>
      <c r="R7" s="218" t="s">
        <v>17</v>
      </c>
      <c r="S7" s="21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54</v>
      </c>
      <c r="D9" s="45" t="s">
        <v>173</v>
      </c>
      <c r="E9" s="40">
        <v>21</v>
      </c>
      <c r="F9" s="20" t="s">
        <v>18</v>
      </c>
      <c r="G9" s="41">
        <v>10</v>
      </c>
      <c r="H9" s="40">
        <v>16</v>
      </c>
      <c r="I9" s="20" t="s">
        <v>18</v>
      </c>
      <c r="J9" s="41">
        <v>21</v>
      </c>
      <c r="K9" s="40">
        <v>15</v>
      </c>
      <c r="L9" s="20" t="s">
        <v>18</v>
      </c>
      <c r="M9" s="41">
        <v>21</v>
      </c>
      <c r="N9" s="22">
        <f>E9+H9+K9</f>
        <v>52</v>
      </c>
      <c r="O9" s="23">
        <f>G9+J9+M9</f>
        <v>52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28</v>
      </c>
      <c r="D10" s="44" t="s">
        <v>174</v>
      </c>
      <c r="E10" s="40">
        <v>21</v>
      </c>
      <c r="F10" s="19" t="s">
        <v>18</v>
      </c>
      <c r="G10" s="41">
        <v>11</v>
      </c>
      <c r="H10" s="40">
        <v>21</v>
      </c>
      <c r="I10" s="19" t="s">
        <v>18</v>
      </c>
      <c r="J10" s="41">
        <v>11</v>
      </c>
      <c r="K10" s="40"/>
      <c r="L10" s="19" t="s">
        <v>18</v>
      </c>
      <c r="M10" s="41"/>
      <c r="N10" s="22">
        <f>E10+H10+K10</f>
        <v>42</v>
      </c>
      <c r="O10" s="23">
        <f>G10+J10+M10</f>
        <v>22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56</v>
      </c>
      <c r="D11" s="44" t="s">
        <v>125</v>
      </c>
      <c r="E11" s="40">
        <v>21</v>
      </c>
      <c r="F11" s="19" t="s">
        <v>18</v>
      </c>
      <c r="G11" s="41">
        <v>3</v>
      </c>
      <c r="H11" s="40">
        <v>21</v>
      </c>
      <c r="I11" s="19" t="s">
        <v>18</v>
      </c>
      <c r="J11" s="41">
        <v>7</v>
      </c>
      <c r="K11" s="40"/>
      <c r="L11" s="19" t="s">
        <v>18</v>
      </c>
      <c r="M11" s="41"/>
      <c r="N11" s="22">
        <f>E11+H11+K11</f>
        <v>42</v>
      </c>
      <c r="O11" s="23">
        <f>G11+J11+M11</f>
        <v>10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57</v>
      </c>
      <c r="D12" s="44" t="s">
        <v>175</v>
      </c>
      <c r="E12" s="40">
        <v>21</v>
      </c>
      <c r="F12" s="19" t="s">
        <v>18</v>
      </c>
      <c r="G12" s="41">
        <v>16</v>
      </c>
      <c r="H12" s="40">
        <v>21</v>
      </c>
      <c r="I12" s="19" t="s">
        <v>18</v>
      </c>
      <c r="J12" s="41">
        <v>9</v>
      </c>
      <c r="K12" s="40"/>
      <c r="L12" s="19" t="s">
        <v>18</v>
      </c>
      <c r="M12" s="41"/>
      <c r="N12" s="22">
        <f>E12+H12+K12</f>
        <v>42</v>
      </c>
      <c r="O12" s="23">
        <f>G12+J12+M12</f>
        <v>25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03" t="str">
        <f>IF(R13&gt;S13,D4,IF(S13&gt;R13,D5,"remíza"))</f>
        <v>SK Jupiter M2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6">
        <f aca="true" t="shared" si="1" ref="N13:S13">SUM(N9:N12)</f>
        <v>178</v>
      </c>
      <c r="O13" s="27">
        <f t="shared" si="1"/>
        <v>109</v>
      </c>
      <c r="P13" s="26">
        <f t="shared" si="1"/>
        <v>7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2017-10-15T18:33:08Z</cp:lastPrinted>
  <dcterms:created xsi:type="dcterms:W3CDTF">1996-11-18T12:18:44Z</dcterms:created>
  <dcterms:modified xsi:type="dcterms:W3CDTF">2018-02-25T15:58:11Z</dcterms:modified>
  <cp:category/>
  <cp:version/>
  <cp:contentType/>
  <cp:contentStatus/>
</cp:coreProperties>
</file>