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90" activeTab="0"/>
  </bookViews>
  <sheets>
    <sheet name="TABULKA-OPM" sheetId="1" r:id="rId1"/>
    <sheet name="rozpis_OPM" sheetId="2" r:id="rId2"/>
    <sheet name="2.k.JuM2_BHM" sheetId="3" r:id="rId3"/>
    <sheet name="2.k.ChlM1_JuM2" sheetId="4" r:id="rId4"/>
    <sheet name="2.k.JuM1_BHM" sheetId="5" r:id="rId5"/>
    <sheet name="2.k.JuM1_CHlM2" sheetId="6" r:id="rId6"/>
    <sheet name="1.k.JuM1_JuM2" sheetId="7" r:id="rId7"/>
    <sheet name="1.k.ChlM1_BHM" sheetId="8" r:id="rId8"/>
    <sheet name="1.k.ChlM1_ChlM2" sheetId="9" r:id="rId9"/>
    <sheet name="1.k.ChlM2_JuM2" sheetId="10" r:id="rId10"/>
  </sheets>
  <definedNames>
    <definedName name="_xlnm.Print_Area" localSheetId="7">'1.k.ChlM1_BHM'!$B$2:$T$22</definedName>
    <definedName name="_xlnm.Print_Area" localSheetId="8">'1.k.ChlM1_ChlM2'!$B$2:$T$22</definedName>
    <definedName name="_xlnm.Print_Area" localSheetId="9">'1.k.ChlM2_JuM2'!$B$2:$T$22</definedName>
    <definedName name="_xlnm.Print_Area" localSheetId="6">'1.k.JuM1_JuM2'!$B$2:$T$22</definedName>
    <definedName name="_xlnm.Print_Area" localSheetId="3">'2.k.ChlM1_JuM2'!$B$2:$T$22</definedName>
    <definedName name="_xlnm.Print_Area" localSheetId="4">'2.k.JuM1_BHM'!$B$2:$T$22</definedName>
    <definedName name="_xlnm.Print_Area" localSheetId="5">'2.k.JuM1_CHlM2'!$B$2:$T$22</definedName>
    <definedName name="_xlnm.Print_Area" localSheetId="2">'2.k.JuM2_BHM'!$B$2:$T$22</definedName>
  </definedNames>
  <calcPr fullCalcOnLoad="1"/>
</workbook>
</file>

<file path=xl/sharedStrings.xml><?xml version="1.0" encoding="utf-8"?>
<sst xmlns="http://schemas.openxmlformats.org/spreadsheetml/2006/main" count="619" uniqueCount="139">
  <si>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</si>
  <si>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</si>
  <si>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</si>
  <si>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</si>
  <si>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</si>
  <si>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</si>
  <si>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</si>
  <si>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</si>
  <si>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</si>
  <si>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</si>
  <si>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</si>
  <si>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</si>
  <si>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</si>
  <si>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</si>
  <si>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</si>
  <si>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</si>
  <si>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</si>
  <si>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</si>
  <si>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</si>
  <si>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dvouhra   žen</t>
  </si>
  <si>
    <t>smíšená čtyřhra</t>
  </si>
  <si>
    <t>kolo</t>
  </si>
  <si>
    <t>1.</t>
  </si>
  <si>
    <t>dvouhra mužů</t>
  </si>
  <si>
    <t>čtyřhra mužů</t>
  </si>
  <si>
    <t>SK Jupiter M1</t>
  </si>
  <si>
    <t>SK Jupiter M2</t>
  </si>
  <si>
    <t>Tomáš Knopp</t>
  </si>
  <si>
    <t>Lundák Petr</t>
  </si>
  <si>
    <t>Pučelíková Radka</t>
  </si>
  <si>
    <t>Frána Jan, Holý Miloš</t>
  </si>
  <si>
    <t>TJ Bílá Hora M</t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</si>
  <si>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</si>
  <si>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</si>
  <si>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</si>
  <si>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</si>
  <si>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</si>
  <si>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</si>
  <si>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</si>
  <si>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</si>
  <si>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</si>
  <si>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</si>
  <si>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</si>
  <si>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</si>
  <si>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</si>
  <si>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</si>
  <si>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</si>
  <si>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5.</t>
  </si>
  <si>
    <t>OPM  družstev - dospělí - ZpčBaS</t>
  </si>
  <si>
    <t>Sezona:</t>
  </si>
  <si>
    <t>2017/18</t>
  </si>
  <si>
    <t>Plzeň, Hřbitovní ul.</t>
  </si>
  <si>
    <t>10.10.2017</t>
  </si>
  <si>
    <t>Kubík Jiří, Pučelíková Radka</t>
  </si>
  <si>
    <t>Pašek Michal, Kutáková Hana</t>
  </si>
  <si>
    <t xml:space="preserve">Kubík Jiří </t>
  </si>
  <si>
    <t>Dokoupilová Helena</t>
  </si>
  <si>
    <t>Lundák Petr, Pašek Michal</t>
  </si>
  <si>
    <t>Keramika Chlumčany M1</t>
  </si>
  <si>
    <t>Keramika Chlumčany M2</t>
  </si>
  <si>
    <t>OPM družstev - dospělí - ZpčBaS - 2017/18</t>
  </si>
  <si>
    <t>TJ Keramika Chlumčany M2</t>
  </si>
  <si>
    <t>14.10.2017</t>
  </si>
  <si>
    <t>Jan Dobrovolný</t>
  </si>
  <si>
    <t>Kočíncová - Majer A.</t>
  </si>
  <si>
    <t>Dokoupilová - Slepička</t>
  </si>
  <si>
    <t>Samek Dominik</t>
  </si>
  <si>
    <t>Pašek Michal</t>
  </si>
  <si>
    <t>Kočíncová Tereza</t>
  </si>
  <si>
    <t>Majer A. - Samek D.</t>
  </si>
  <si>
    <t>Slepička - Pašek</t>
  </si>
  <si>
    <t>Chlumčany, ZŠ</t>
  </si>
  <si>
    <t>TJ Keramika Chlumčany M1</t>
  </si>
  <si>
    <t>Štenglová - Majer L.</t>
  </si>
  <si>
    <t>Majer Robert</t>
  </si>
  <si>
    <t>Samek D.</t>
  </si>
  <si>
    <t xml:space="preserve">Štenglová </t>
  </si>
  <si>
    <t>Majer L. - Majer R.</t>
  </si>
  <si>
    <t>1. kolo - 14.10.2017</t>
  </si>
  <si>
    <t>dopolední utkání - začátek 9:00</t>
  </si>
  <si>
    <t>odpolední utkání - začátek 15:00</t>
  </si>
  <si>
    <t>-</t>
  </si>
  <si>
    <t>K. Chlumčany M1</t>
  </si>
  <si>
    <t>K. Chlumčany M2</t>
  </si>
  <si>
    <t>"volno"</t>
  </si>
  <si>
    <t>2. kolo - 5.11.2016  (neděle)</t>
  </si>
  <si>
    <t>3. kolo - 9.12.2017</t>
  </si>
  <si>
    <t>4. kolo - 20.1.2018</t>
  </si>
  <si>
    <t>5. kolo - 24.2.2018</t>
  </si>
  <si>
    <t>Play OFF - 17.3.2018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</si>
  <si>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</si>
  <si>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</si>
  <si>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</si>
  <si>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</si>
  <si>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</si>
  <si>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</si>
  <si>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</si>
  <si>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</si>
  <si>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</si>
  <si>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</si>
  <si>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13.10.2017</t>
  </si>
  <si>
    <t>Bártová Z. - Vaněček J.</t>
  </si>
  <si>
    <t>Fictumová - Voráč</t>
  </si>
  <si>
    <t>Majer Luděk</t>
  </si>
  <si>
    <t>Uhlíř</t>
  </si>
  <si>
    <t>Fictumová</t>
  </si>
  <si>
    <t>Voráč - Uhlíř</t>
  </si>
  <si>
    <t>2 : 2</t>
  </si>
  <si>
    <t>0 : 0</t>
  </si>
  <si>
    <t>0 : 4</t>
  </si>
  <si>
    <t>4 : 0</t>
  </si>
  <si>
    <t>3 : 1</t>
  </si>
  <si>
    <r>
      <t xml:space="preserve">tabulka po </t>
    </r>
    <r>
      <rPr>
        <b/>
        <sz val="12"/>
        <rFont val="Arial"/>
        <family val="2"/>
      </rPr>
      <t>1. kole - 14.10.2017</t>
    </r>
  </si>
  <si>
    <t>3.11.2017</t>
  </si>
  <si>
    <t>Plzeň, Bílá Hora</t>
  </si>
  <si>
    <t>Martin Slepička</t>
  </si>
  <si>
    <t>Sochna Radek, Kutáková Hana</t>
  </si>
  <si>
    <t>Voráč Přemysl, Fictumová Barbora</t>
  </si>
  <si>
    <t>Vaněček Jan</t>
  </si>
  <si>
    <t>Fictumová Barbora</t>
  </si>
  <si>
    <t>Lundák Petr, Slepička Martin</t>
  </si>
  <si>
    <t>Uhlíř Marek, Voráč Přemysl</t>
  </si>
  <si>
    <r>
      <t xml:space="preserve">tabulka po </t>
    </r>
    <r>
      <rPr>
        <b/>
        <sz val="12"/>
        <rFont val="Arial"/>
        <family val="2"/>
      </rPr>
      <t>2. kole - 5.11.2017</t>
    </r>
  </si>
  <si>
    <t>5.11.2017</t>
  </si>
  <si>
    <t>Plzeň, 25.ZŠ</t>
  </si>
  <si>
    <t>Kratochvíl R., Pučelíková R.</t>
  </si>
  <si>
    <t>Vaněček J., Fictumová B.</t>
  </si>
  <si>
    <t>Kubík Jiří</t>
  </si>
  <si>
    <t>Voráč Přemysl</t>
  </si>
  <si>
    <t>Vaněček Jan, Voráč Přemysl</t>
  </si>
  <si>
    <t>Majer A., Kočincová T.</t>
  </si>
  <si>
    <t>Kočincová Tereza</t>
  </si>
  <si>
    <t>Majer Aleš, Samek Dominik</t>
  </si>
  <si>
    <t>Michal Takáč</t>
  </si>
  <si>
    <t>Vaněček - Bártová</t>
  </si>
  <si>
    <t>Sochna - Kutáková</t>
  </si>
  <si>
    <t>Bártová Zdeňka</t>
  </si>
  <si>
    <t>Pitter - Majer R.</t>
  </si>
  <si>
    <t>Slepička - Sochna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</si>
</sst>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4" fillId="0" borderId="0">
      <alignment/>
      <protection/>
    </xf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7" applyFont="1">
      <alignment/>
      <protection/>
    </xf>
    <xf numFmtId="0" fontId="9" fillId="0" borderId="0" xfId="0" applyFont="1" applyAlignment="1">
      <alignment/>
    </xf>
    <xf numFmtId="0" fontId="14" fillId="0" borderId="10" xfId="57" applyFont="1" applyBorder="1" applyAlignment="1">
      <alignment vertical="center"/>
      <protection/>
    </xf>
    <xf numFmtId="0" fontId="14" fillId="0" borderId="11" xfId="57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7" applyFont="1" applyBorder="1" applyAlignment="1">
      <alignment vertical="center"/>
      <protection/>
    </xf>
    <xf numFmtId="0" fontId="17" fillId="0" borderId="14" xfId="64" applyFont="1" applyBorder="1" applyAlignment="1">
      <alignment horizontal="center" vertical="center"/>
      <protection/>
    </xf>
    <xf numFmtId="0" fontId="16" fillId="0" borderId="15" xfId="60" applyFont="1" applyBorder="1">
      <alignment horizontal="center" vertical="center"/>
      <protection/>
    </xf>
    <xf numFmtId="0" fontId="16" fillId="0" borderId="16" xfId="60" applyFont="1" applyBorder="1">
      <alignment horizontal="center" vertical="center"/>
      <protection/>
    </xf>
    <xf numFmtId="0" fontId="16" fillId="0" borderId="17" xfId="60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0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2" applyFont="1" applyBorder="1">
      <alignment horizontal="center" vertical="center"/>
      <protection/>
    </xf>
    <xf numFmtId="0" fontId="14" fillId="0" borderId="23" xfId="62" applyFont="1" applyBorder="1">
      <alignment horizontal="center" vertical="center"/>
      <protection/>
    </xf>
    <xf numFmtId="0" fontId="14" fillId="0" borderId="12" xfId="62" applyFont="1" applyBorder="1">
      <alignment horizontal="center" vertical="center"/>
      <protection/>
    </xf>
    <xf numFmtId="0" fontId="14" fillId="0" borderId="24" xfId="62" applyFont="1" applyBorder="1" applyProtection="1">
      <alignment horizontal="center" vertical="center"/>
      <protection hidden="1"/>
    </xf>
    <xf numFmtId="0" fontId="14" fillId="0" borderId="12" xfId="62" applyFont="1" applyBorder="1" applyProtection="1">
      <alignment horizontal="center" vertical="center"/>
      <protection hidden="1"/>
    </xf>
    <xf numFmtId="0" fontId="14" fillId="0" borderId="24" xfId="62" applyFont="1" applyBorder="1">
      <alignment horizontal="center" vertical="center"/>
      <protection/>
    </xf>
    <xf numFmtId="0" fontId="19" fillId="2" borderId="25" xfId="61" applyFont="1" applyFill="1" applyBorder="1">
      <alignment vertical="center"/>
      <protection/>
    </xf>
    <xf numFmtId="0" fontId="16" fillId="0" borderId="26" xfId="60" applyFont="1" applyBorder="1" applyProtection="1">
      <alignment horizontal="center" vertical="center"/>
      <protection hidden="1"/>
    </xf>
    <xf numFmtId="0" fontId="16" fillId="0" borderId="27" xfId="60" applyFont="1" applyBorder="1" applyProtection="1">
      <alignment horizontal="center" vertical="center"/>
      <protection hidden="1"/>
    </xf>
    <xf numFmtId="0" fontId="16" fillId="0" borderId="28" xfId="60" applyFont="1" applyBorder="1" applyProtection="1">
      <alignment horizontal="center" vertical="center"/>
      <protection hidden="1"/>
    </xf>
    <xf numFmtId="0" fontId="14" fillId="0" borderId="0" xfId="62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7" applyFont="1">
      <alignment/>
      <protection/>
    </xf>
    <xf numFmtId="0" fontId="14" fillId="0" borderId="0" xfId="57" applyFont="1">
      <alignment/>
      <protection/>
    </xf>
    <xf numFmtId="0" fontId="18" fillId="0" borderId="0" xfId="57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2" applyFont="1" applyBorder="1">
      <alignment horizontal="center" vertical="center"/>
      <protection/>
    </xf>
    <xf numFmtId="0" fontId="14" fillId="0" borderId="30" xfId="62" applyFont="1" applyBorder="1">
      <alignment horizontal="center" vertical="center"/>
      <protection/>
    </xf>
    <xf numFmtId="0" fontId="17" fillId="0" borderId="31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2" xfId="0" applyFont="1" applyBorder="1" applyAlignment="1">
      <alignment vertical="center"/>
    </xf>
    <xf numFmtId="0" fontId="14" fillId="0" borderId="22" xfId="62" applyFont="1" applyBorder="1" applyProtection="1">
      <alignment horizontal="center" vertical="center"/>
      <protection locked="0"/>
    </xf>
    <xf numFmtId="0" fontId="14" fillId="0" borderId="12" xfId="62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0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9" xfId="0" applyFont="1" applyBorder="1" applyAlignment="1">
      <alignment horizontal="left" vertical="center" indent="1"/>
    </xf>
    <xf numFmtId="0" fontId="10" fillId="0" borderId="0" xfId="57" applyFont="1">
      <alignment/>
      <protection/>
    </xf>
    <xf numFmtId="0" fontId="10" fillId="0" borderId="0" xfId="0" applyFont="1" applyBorder="1" applyAlignment="1">
      <alignment/>
    </xf>
    <xf numFmtId="0" fontId="10" fillId="0" borderId="0" xfId="48">
      <alignment/>
      <protection/>
    </xf>
    <xf numFmtId="14" fontId="10" fillId="0" borderId="40" xfId="48" applyNumberFormat="1" applyFill="1" applyBorder="1" applyAlignment="1">
      <alignment horizontal="center"/>
      <protection/>
    </xf>
    <xf numFmtId="0" fontId="24" fillId="0" borderId="41" xfId="48" applyFont="1" applyBorder="1" applyAlignment="1">
      <alignment horizontal="right" wrapText="1"/>
      <protection/>
    </xf>
    <xf numFmtId="0" fontId="17" fillId="0" borderId="42" xfId="48" applyFont="1" applyBorder="1" applyAlignment="1">
      <alignment horizontal="right" wrapText="1"/>
      <protection/>
    </xf>
    <xf numFmtId="0" fontId="25" fillId="0" borderId="41" xfId="48" applyFont="1" applyBorder="1" applyAlignment="1">
      <alignment horizontal="center" wrapText="1"/>
      <protection/>
    </xf>
    <xf numFmtId="0" fontId="25" fillId="12" borderId="27" xfId="48" applyFont="1" applyFill="1" applyBorder="1" applyAlignment="1">
      <alignment horizontal="center" wrapText="1"/>
      <protection/>
    </xf>
    <xf numFmtId="0" fontId="25" fillId="12" borderId="42" xfId="48" applyFont="1" applyFill="1" applyBorder="1" applyAlignment="1">
      <alignment horizontal="center" wrapText="1"/>
      <protection/>
    </xf>
    <xf numFmtId="0" fontId="25" fillId="0" borderId="27" xfId="48" applyFont="1" applyBorder="1" applyAlignment="1">
      <alignment horizontal="center" wrapText="1"/>
      <protection/>
    </xf>
    <xf numFmtId="0" fontId="25" fillId="0" borderId="43" xfId="48" applyFont="1" applyBorder="1" applyAlignment="1">
      <alignment horizontal="center" wrapText="1"/>
      <protection/>
    </xf>
    <xf numFmtId="0" fontId="25" fillId="0" borderId="44" xfId="48" applyFont="1" applyBorder="1" applyAlignment="1">
      <alignment horizontal="center" wrapText="1"/>
      <protection/>
    </xf>
    <xf numFmtId="0" fontId="26" fillId="12" borderId="45" xfId="48" applyFont="1" applyFill="1" applyBorder="1" applyAlignment="1">
      <alignment horizontal="center" wrapText="1"/>
      <protection/>
    </xf>
    <xf numFmtId="0" fontId="15" fillId="0" borderId="46" xfId="48" applyFont="1" applyFill="1" applyBorder="1" applyAlignment="1">
      <alignment horizontal="center" vertical="center"/>
      <protection/>
    </xf>
    <xf numFmtId="0" fontId="16" fillId="0" borderId="47" xfId="48" applyFont="1" applyFill="1" applyBorder="1" applyAlignment="1">
      <alignment horizontal="center" vertical="center"/>
      <protection/>
    </xf>
    <xf numFmtId="0" fontId="10" fillId="0" borderId="46" xfId="48" applyFill="1" applyBorder="1" applyAlignment="1">
      <alignment horizontal="center" vertical="center"/>
      <protection/>
    </xf>
    <xf numFmtId="0" fontId="15" fillId="12" borderId="48" xfId="48" applyFont="1" applyFill="1" applyBorder="1" applyAlignment="1">
      <alignment horizontal="center" vertical="center"/>
      <protection/>
    </xf>
    <xf numFmtId="0" fontId="15" fillId="12" borderId="49" xfId="48" applyFont="1" applyFill="1" applyBorder="1" applyAlignment="1">
      <alignment horizontal="center" vertical="center"/>
      <protection/>
    </xf>
    <xf numFmtId="0" fontId="15" fillId="12" borderId="50" xfId="48" applyFont="1" applyFill="1" applyBorder="1" applyAlignment="1">
      <alignment horizontal="center" vertical="center"/>
      <protection/>
    </xf>
    <xf numFmtId="0" fontId="27" fillId="0" borderId="51" xfId="48" applyFont="1" applyFill="1" applyBorder="1" applyAlignment="1">
      <alignment horizontal="center" vertical="center"/>
      <protection/>
    </xf>
    <xf numFmtId="0" fontId="27" fillId="0" borderId="52" xfId="48" applyFont="1" applyFill="1" applyBorder="1" applyAlignment="1">
      <alignment horizontal="center" vertical="center"/>
      <protection/>
    </xf>
    <xf numFmtId="0" fontId="15" fillId="12" borderId="53" xfId="48" applyFont="1" applyFill="1" applyBorder="1" applyAlignment="1">
      <alignment horizontal="center" vertical="center"/>
      <protection/>
    </xf>
    <xf numFmtId="0" fontId="27" fillId="0" borderId="54" xfId="48" applyFont="1" applyFill="1" applyBorder="1" applyAlignment="1">
      <alignment horizontal="center" vertical="center"/>
      <protection/>
    </xf>
    <xf numFmtId="0" fontId="15" fillId="0" borderId="46" xfId="48" applyFont="1" applyBorder="1" applyAlignment="1">
      <alignment horizontal="center" vertical="center"/>
      <protection/>
    </xf>
    <xf numFmtId="0" fontId="15" fillId="0" borderId="55" xfId="48" applyFont="1" applyFill="1" applyBorder="1" applyAlignment="1">
      <alignment horizontal="center" vertical="center"/>
      <protection/>
    </xf>
    <xf numFmtId="0" fontId="16" fillId="0" borderId="56" xfId="48" applyFont="1" applyFill="1" applyBorder="1" applyAlignment="1">
      <alignment horizontal="center" vertical="center"/>
      <protection/>
    </xf>
    <xf numFmtId="0" fontId="10" fillId="0" borderId="55" xfId="48" applyBorder="1" applyAlignment="1">
      <alignment horizontal="center" vertical="center"/>
      <protection/>
    </xf>
    <xf numFmtId="0" fontId="15" fillId="12" borderId="57" xfId="48" applyFont="1" applyFill="1" applyBorder="1" applyAlignment="1">
      <alignment horizontal="center" vertical="center"/>
      <protection/>
    </xf>
    <xf numFmtId="0" fontId="15" fillId="12" borderId="58" xfId="48" applyFont="1" applyFill="1" applyBorder="1" applyAlignment="1">
      <alignment horizontal="center" vertical="center"/>
      <protection/>
    </xf>
    <xf numFmtId="0" fontId="15" fillId="12" borderId="59" xfId="48" applyFont="1" applyFill="1" applyBorder="1" applyAlignment="1">
      <alignment horizontal="center" vertical="center"/>
      <protection/>
    </xf>
    <xf numFmtId="0" fontId="27" fillId="0" borderId="60" xfId="48" applyFont="1" applyBorder="1" applyAlignment="1">
      <alignment horizontal="center" vertical="center"/>
      <protection/>
    </xf>
    <xf numFmtId="0" fontId="27" fillId="0" borderId="61" xfId="48" applyFont="1" applyBorder="1" applyAlignment="1">
      <alignment horizontal="center" vertical="center"/>
      <protection/>
    </xf>
    <xf numFmtId="0" fontId="16" fillId="0" borderId="0" xfId="48" applyFont="1" applyFill="1" applyBorder="1" applyAlignment="1">
      <alignment horizontal="center" vertical="center"/>
      <protection/>
    </xf>
    <xf numFmtId="0" fontId="27" fillId="0" borderId="48" xfId="48" applyFont="1" applyFill="1" applyBorder="1" applyAlignment="1" applyProtection="1">
      <alignment horizontal="center" vertical="center"/>
      <protection hidden="1"/>
    </xf>
    <xf numFmtId="0" fontId="27" fillId="0" borderId="52" xfId="48" applyFont="1" applyFill="1" applyBorder="1" applyAlignment="1" applyProtection="1">
      <alignment horizontal="center" vertical="center"/>
      <protection hidden="1"/>
    </xf>
    <xf numFmtId="0" fontId="27" fillId="0" borderId="62" xfId="48" applyFont="1" applyFill="1" applyBorder="1" applyAlignment="1" applyProtection="1">
      <alignment horizontal="center" vertical="center"/>
      <protection hidden="1"/>
    </xf>
    <xf numFmtId="0" fontId="16" fillId="12" borderId="63" xfId="48" applyFont="1" applyFill="1" applyBorder="1" applyAlignment="1" applyProtection="1">
      <alignment horizontal="center" vertical="center"/>
      <protection hidden="1"/>
    </xf>
    <xf numFmtId="0" fontId="27" fillId="0" borderId="54" xfId="48" applyFont="1" applyFill="1" applyBorder="1" applyAlignment="1" applyProtection="1">
      <alignment horizontal="center" vertical="center"/>
      <protection hidden="1"/>
    </xf>
    <xf numFmtId="0" fontId="27" fillId="0" borderId="64" xfId="48" applyFont="1" applyFill="1" applyBorder="1" applyAlignment="1" applyProtection="1">
      <alignment horizontal="center" vertical="center"/>
      <protection hidden="1"/>
    </xf>
    <xf numFmtId="0" fontId="27" fillId="0" borderId="57" xfId="48" applyFont="1" applyBorder="1" applyAlignment="1" applyProtection="1">
      <alignment horizontal="center" vertical="center"/>
      <protection hidden="1"/>
    </xf>
    <xf numFmtId="0" fontId="27" fillId="0" borderId="61" xfId="48" applyFont="1" applyBorder="1" applyAlignment="1" applyProtection="1">
      <alignment horizontal="center" vertical="center"/>
      <protection hidden="1"/>
    </xf>
    <xf numFmtId="0" fontId="27" fillId="0" borderId="65" xfId="48" applyFont="1" applyBorder="1" applyAlignment="1" applyProtection="1">
      <alignment horizontal="center" vertical="center"/>
      <protection hidden="1"/>
    </xf>
    <xf numFmtId="0" fontId="16" fillId="12" borderId="66" xfId="48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28" fillId="0" borderId="0" xfId="52" applyFont="1" applyFill="1" applyAlignment="1">
      <alignment/>
      <protection/>
    </xf>
    <xf numFmtId="0" fontId="17" fillId="0" borderId="0" xfId="52" applyFont="1">
      <alignment/>
      <protection/>
    </xf>
    <xf numFmtId="0" fontId="17" fillId="0" borderId="0" xfId="52" applyFont="1" applyFill="1">
      <alignment/>
      <protection/>
    </xf>
    <xf numFmtId="0" fontId="17" fillId="0" borderId="0" xfId="52" applyFont="1" applyFill="1" applyAlignment="1">
      <alignment/>
      <protection/>
    </xf>
    <xf numFmtId="0" fontId="23" fillId="0" borderId="0" xfId="52" applyFont="1" applyFill="1" applyAlignment="1">
      <alignment horizontal="center"/>
      <protection/>
    </xf>
    <xf numFmtId="0" fontId="17" fillId="0" borderId="0" xfId="52" applyFont="1" applyFill="1" applyAlignment="1">
      <alignment horizontal="right"/>
      <protection/>
    </xf>
    <xf numFmtId="0" fontId="17" fillId="0" borderId="0" xfId="52" applyFont="1" applyFill="1" applyAlignment="1">
      <alignment horizontal="center"/>
      <protection/>
    </xf>
    <xf numFmtId="0" fontId="17" fillId="0" borderId="0" xfId="52" applyFont="1" applyFill="1" applyAlignment="1">
      <alignment horizontal="left"/>
      <protection/>
    </xf>
    <xf numFmtId="0" fontId="30" fillId="0" borderId="0" xfId="52" applyFont="1" applyFill="1" applyAlignment="1">
      <alignment horizontal="left"/>
      <protection/>
    </xf>
    <xf numFmtId="0" fontId="17" fillId="0" borderId="0" xfId="52" applyFont="1" applyFill="1" applyAlignment="1" quotePrefix="1">
      <alignment horizontal="center"/>
      <protection/>
    </xf>
    <xf numFmtId="0" fontId="29" fillId="0" borderId="0" xfId="52" applyFont="1" applyFill="1">
      <alignment/>
      <protection/>
    </xf>
    <xf numFmtId="0" fontId="30" fillId="0" borderId="0" xfId="52" applyFont="1" applyFill="1" applyAlignment="1">
      <alignment horizontal="right"/>
      <protection/>
    </xf>
    <xf numFmtId="0" fontId="31" fillId="0" borderId="0" xfId="52" applyFont="1" applyFill="1">
      <alignment/>
      <protection/>
    </xf>
    <xf numFmtId="49" fontId="17" fillId="0" borderId="0" xfId="52" applyNumberFormat="1" applyFont="1" applyFill="1" applyAlignment="1">
      <alignment horizontal="center"/>
      <protection/>
    </xf>
    <xf numFmtId="49" fontId="17" fillId="0" borderId="0" xfId="51" applyNumberFormat="1" applyFont="1" applyFill="1" applyAlignment="1">
      <alignment horizontal="center"/>
      <protection/>
    </xf>
    <xf numFmtId="0" fontId="15" fillId="0" borderId="55" xfId="48" applyFont="1" applyBorder="1" applyAlignment="1">
      <alignment horizontal="center" vertical="center"/>
      <protection/>
    </xf>
    <xf numFmtId="0" fontId="10" fillId="0" borderId="46" xfId="48" applyBorder="1" applyAlignment="1">
      <alignment horizontal="center" vertical="center"/>
      <protection/>
    </xf>
    <xf numFmtId="0" fontId="10" fillId="0" borderId="55" xfId="48" applyFill="1" applyBorder="1" applyAlignment="1">
      <alignment horizontal="center" vertical="center"/>
      <protection/>
    </xf>
    <xf numFmtId="0" fontId="27" fillId="0" borderId="51" xfId="48" applyFont="1" applyBorder="1" applyAlignment="1">
      <alignment horizontal="center" vertical="center"/>
      <protection/>
    </xf>
    <xf numFmtId="0" fontId="27" fillId="0" borderId="60" xfId="48" applyFont="1" applyFill="1" applyBorder="1" applyAlignment="1">
      <alignment horizontal="center" vertical="center"/>
      <protection/>
    </xf>
    <xf numFmtId="0" fontId="27" fillId="0" borderId="54" xfId="48" applyFont="1" applyBorder="1" applyAlignment="1">
      <alignment horizontal="center" vertical="center"/>
      <protection/>
    </xf>
    <xf numFmtId="0" fontId="27" fillId="0" borderId="61" xfId="48" applyFont="1" applyFill="1" applyBorder="1" applyAlignment="1">
      <alignment horizontal="center" vertical="center"/>
      <protection/>
    </xf>
    <xf numFmtId="0" fontId="27" fillId="0" borderId="48" xfId="48" applyFont="1" applyBorder="1" applyAlignment="1" applyProtection="1">
      <alignment horizontal="center" vertical="center"/>
      <protection hidden="1"/>
    </xf>
    <xf numFmtId="0" fontId="27" fillId="0" borderId="57" xfId="48" applyFont="1" applyFill="1" applyBorder="1" applyAlignment="1" applyProtection="1">
      <alignment horizontal="center" vertical="center"/>
      <protection hidden="1"/>
    </xf>
    <xf numFmtId="0" fontId="27" fillId="0" borderId="54" xfId="48" applyFont="1" applyBorder="1" applyAlignment="1" applyProtection="1">
      <alignment horizontal="center" vertical="center"/>
      <protection hidden="1"/>
    </xf>
    <xf numFmtId="0" fontId="27" fillId="0" borderId="61" xfId="48" applyFont="1" applyFill="1" applyBorder="1" applyAlignment="1" applyProtection="1">
      <alignment horizontal="center" vertical="center"/>
      <protection hidden="1"/>
    </xf>
    <xf numFmtId="0" fontId="27" fillId="0" borderId="64" xfId="48" applyFont="1" applyBorder="1" applyAlignment="1" applyProtection="1">
      <alignment horizontal="center" vertical="center"/>
      <protection hidden="1"/>
    </xf>
    <xf numFmtId="0" fontId="27" fillId="0" borderId="65" xfId="48" applyFont="1" applyFill="1" applyBorder="1" applyAlignment="1" applyProtection="1">
      <alignment horizontal="center" vertical="center"/>
      <protection hidden="1"/>
    </xf>
    <xf numFmtId="0" fontId="32" fillId="0" borderId="0" xfId="48" applyFont="1" applyAlignment="1">
      <alignment horizontal="center"/>
      <protection/>
    </xf>
    <xf numFmtId="0" fontId="14" fillId="0" borderId="0" xfId="48" applyFont="1" applyAlignment="1">
      <alignment horizontal="center"/>
      <protection/>
    </xf>
    <xf numFmtId="0" fontId="28" fillId="0" borderId="0" xfId="52" applyFont="1" applyFill="1" applyAlignment="1">
      <alignment horizontal="center"/>
      <protection/>
    </xf>
    <xf numFmtId="0" fontId="23" fillId="0" borderId="0" xfId="52" applyFont="1" applyFill="1" applyAlignment="1">
      <alignment horizontal="center"/>
      <protection/>
    </xf>
    <xf numFmtId="14" fontId="29" fillId="0" borderId="0" xfId="52" applyNumberFormat="1" applyFont="1" applyFill="1" applyAlignment="1">
      <alignment horizontal="center"/>
      <protection/>
    </xf>
    <xf numFmtId="0" fontId="13" fillId="0" borderId="40" xfId="61" applyFont="1" applyBorder="1" applyAlignment="1">
      <alignment horizontal="center" vertical="center"/>
      <protection/>
    </xf>
    <xf numFmtId="0" fontId="15" fillId="0" borderId="67" xfId="0" applyFont="1" applyBorder="1" applyAlignment="1" applyProtection="1">
      <alignment horizontal="left" vertical="center"/>
      <protection locked="0"/>
    </xf>
    <xf numFmtId="0" fontId="15" fillId="0" borderId="35" xfId="0" applyFont="1" applyBorder="1" applyAlignment="1" applyProtection="1">
      <alignment horizontal="left" vertical="center"/>
      <protection locked="0"/>
    </xf>
    <xf numFmtId="0" fontId="15" fillId="0" borderId="68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/>
      <protection/>
    </xf>
    <xf numFmtId="0" fontId="15" fillId="0" borderId="67" xfId="0" applyFont="1" applyBorder="1" applyAlignment="1" applyProtection="1">
      <alignment horizontal="left" vertical="center"/>
      <protection/>
    </xf>
    <xf numFmtId="0" fontId="15" fillId="0" borderId="69" xfId="0" applyFont="1" applyBorder="1" applyAlignment="1" applyProtection="1">
      <alignment horizontal="left" vertical="center"/>
      <protection/>
    </xf>
    <xf numFmtId="0" fontId="16" fillId="0" borderId="70" xfId="64" applyFont="1" applyBorder="1" applyAlignment="1" applyProtection="1">
      <alignment horizontal="left" vertical="center"/>
      <protection locked="0"/>
    </xf>
    <xf numFmtId="0" fontId="16" fillId="0" borderId="23" xfId="64" applyFont="1" applyBorder="1" applyAlignment="1" applyProtection="1">
      <alignment horizontal="left" vertical="center"/>
      <protection locked="0"/>
    </xf>
    <xf numFmtId="0" fontId="16" fillId="0" borderId="71" xfId="64" applyFont="1" applyBorder="1" applyAlignment="1" applyProtection="1">
      <alignment horizontal="left" vertical="center"/>
      <protection locked="0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49" fontId="10" fillId="0" borderId="70" xfId="0" applyNumberFormat="1" applyFont="1" applyBorder="1" applyAlignment="1" applyProtection="1">
      <alignment horizontal="left" vertical="center"/>
      <protection locked="0"/>
    </xf>
    <xf numFmtId="49" fontId="10" fillId="0" borderId="72" xfId="0" applyNumberFormat="1" applyFont="1" applyBorder="1" applyAlignment="1" applyProtection="1">
      <alignment horizontal="left" vertical="center"/>
      <protection locked="0"/>
    </xf>
    <xf numFmtId="0" fontId="13" fillId="2" borderId="73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 applyProtection="1">
      <alignment horizontal="left" vertical="center"/>
      <protection locked="0"/>
    </xf>
    <xf numFmtId="0" fontId="16" fillId="0" borderId="74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22" fillId="0" borderId="57" xfId="64" applyFont="1" applyBorder="1" applyAlignment="1" applyProtection="1">
      <alignment horizontal="left" vertical="center"/>
      <protection locked="0"/>
    </xf>
    <xf numFmtId="0" fontId="22" fillId="0" borderId="60" xfId="64" applyFont="1" applyBorder="1" applyAlignment="1" applyProtection="1">
      <alignment horizontal="left" vertical="center"/>
      <protection locked="0"/>
    </xf>
    <xf numFmtId="0" fontId="22" fillId="0" borderId="75" xfId="64" applyFont="1" applyBorder="1" applyAlignment="1" applyProtection="1">
      <alignment horizontal="left" vertical="center"/>
      <protection locked="0"/>
    </xf>
    <xf numFmtId="0" fontId="17" fillId="0" borderId="76" xfId="39" applyFont="1" applyBorder="1" applyAlignment="1">
      <alignment horizontal="center" vertical="center"/>
      <protection/>
    </xf>
    <xf numFmtId="0" fontId="17" fillId="0" borderId="77" xfId="39" applyFont="1" applyBorder="1" applyAlignment="1">
      <alignment horizontal="center" vertical="center"/>
      <protection/>
    </xf>
    <xf numFmtId="0" fontId="17" fillId="0" borderId="78" xfId="39" applyFont="1" applyBorder="1" applyAlignment="1">
      <alignment horizontal="center" vertical="center"/>
      <protection/>
    </xf>
    <xf numFmtId="0" fontId="17" fillId="0" borderId="79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_Vysledek KP-A,B-2005-06" xfId="52"/>
    <cellStyle name="Followed Hyperlink" xfId="53"/>
    <cellStyle name="Poznámka" xfId="54"/>
    <cellStyle name="Percent" xfId="55"/>
    <cellStyle name="Propojená buňka" xfId="56"/>
    <cellStyle name="Roman EE 12 Normál" xfId="57"/>
    <cellStyle name="Správně" xfId="58"/>
    <cellStyle name="Text upozornění" xfId="59"/>
    <cellStyle name="Universe EE 12 bcentr" xfId="60"/>
    <cellStyle name="Universe EE 12 bold" xfId="61"/>
    <cellStyle name="Universe EE 12 centr." xfId="62"/>
    <cellStyle name="Universe EE 12 norm." xfId="63"/>
    <cellStyle name="Universe EE 9 centr.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4.125" style="57" customWidth="1"/>
    <col min="3" max="3" width="27.7539062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2" spans="2:14" ht="21" customHeight="1">
      <c r="B2" s="127" t="s">
        <v>60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2:14" ht="15.75" customHeight="1">
      <c r="B3" s="128" t="s">
        <v>122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2:14" ht="12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2:14" ht="23.25" customHeight="1" thickBot="1">
      <c r="B5" s="59"/>
      <c r="C5" s="60" t="s">
        <v>32</v>
      </c>
      <c r="D5" s="61" t="s">
        <v>33</v>
      </c>
      <c r="E5" s="62" t="s">
        <v>34</v>
      </c>
      <c r="F5" s="62" t="s">
        <v>35</v>
      </c>
      <c r="G5" s="63" t="s">
        <v>36</v>
      </c>
      <c r="H5" s="64" t="s">
        <v>37</v>
      </c>
      <c r="I5" s="65" t="s">
        <v>38</v>
      </c>
      <c r="J5" s="65" t="s">
        <v>39</v>
      </c>
      <c r="K5" s="65" t="s">
        <v>40</v>
      </c>
      <c r="L5" s="65" t="s">
        <v>41</v>
      </c>
      <c r="M5" s="66" t="s">
        <v>42</v>
      </c>
      <c r="N5" s="67" t="s">
        <v>43</v>
      </c>
    </row>
    <row r="6" spans="2:14" ht="23.25" customHeight="1">
      <c r="B6" s="68" t="s">
        <v>22</v>
      </c>
      <c r="C6" s="69" t="s">
        <v>58</v>
      </c>
      <c r="D6" s="70">
        <v>3</v>
      </c>
      <c r="E6" s="71">
        <v>3</v>
      </c>
      <c r="F6" s="72">
        <v>0</v>
      </c>
      <c r="G6" s="73">
        <v>0</v>
      </c>
      <c r="H6" s="74">
        <v>11</v>
      </c>
      <c r="I6" s="75">
        <v>1</v>
      </c>
      <c r="J6" s="88">
        <f>'1.k.ChlM1_ChlM2'!P13+'1.k.ChlM1_BHM'!P13+'2.k.ChlM1_JuM2'!P13</f>
        <v>22</v>
      </c>
      <c r="K6" s="89">
        <f>'1.k.ChlM1_ChlM2'!Q13+'1.k.ChlM1_BHM'!Q13+'2.k.ChlM1_JuM2'!Q13</f>
        <v>4</v>
      </c>
      <c r="L6" s="88">
        <f>'1.k.ChlM1_ChlM2'!N13+'1.k.ChlM1_BHM'!N13+'2.k.ChlM1_JuM2'!N13</f>
        <v>518</v>
      </c>
      <c r="M6" s="90">
        <f>'1.k.ChlM1_ChlM2'!O13+'1.k.ChlM1_BHM'!O13+'2.k.ChlM1_JuM2'!O13</f>
        <v>396</v>
      </c>
      <c r="N6" s="91">
        <f>E6*3+F6*2+G6*1</f>
        <v>9</v>
      </c>
    </row>
    <row r="7" spans="2:14" ht="23.25" customHeight="1">
      <c r="B7" s="68" t="s">
        <v>44</v>
      </c>
      <c r="C7" s="69" t="s">
        <v>26</v>
      </c>
      <c r="D7" s="70">
        <v>4</v>
      </c>
      <c r="E7" s="71">
        <v>2</v>
      </c>
      <c r="F7" s="76">
        <v>1</v>
      </c>
      <c r="G7" s="73">
        <v>1</v>
      </c>
      <c r="H7" s="74">
        <v>9</v>
      </c>
      <c r="I7" s="77">
        <v>7</v>
      </c>
      <c r="J7" s="88">
        <f>'1.k.JuM1_JuM2'!Q13+'1.k.ChlM2_JuM2'!Q13+'2.k.JuM2_BHM'!P13+'2.k.ChlM1_JuM2'!Q13</f>
        <v>21</v>
      </c>
      <c r="K7" s="92">
        <f>'1.k.JuM1_JuM2'!P13+'1.k.ChlM2_JuM2'!P13+'2.k.JuM2_BHM'!Q13+'2.k.ChlM1_JuM2'!P13</f>
        <v>16</v>
      </c>
      <c r="L7" s="88">
        <f>'1.k.JuM1_JuM2'!O13+'1.k.ChlM2_JuM2'!O13+'2.k.JuM2_BHM'!N13+'2.k.ChlM1_JuM2'!O13</f>
        <v>679</v>
      </c>
      <c r="M7" s="93">
        <f>'1.k.JuM1_JuM2'!N13+'1.k.ChlM2_JuM2'!N13+'2.k.JuM2_BHM'!O13+'2.k.ChlM1_JuM2'!N13</f>
        <v>651</v>
      </c>
      <c r="N7" s="91">
        <f>E7*3+F7*2+G7*1</f>
        <v>9</v>
      </c>
    </row>
    <row r="8" spans="2:14" ht="23.25" customHeight="1">
      <c r="B8" s="68" t="s">
        <v>45</v>
      </c>
      <c r="C8" s="69" t="s">
        <v>25</v>
      </c>
      <c r="D8" s="70">
        <v>3</v>
      </c>
      <c r="E8" s="71">
        <v>1</v>
      </c>
      <c r="F8" s="76">
        <v>2</v>
      </c>
      <c r="G8" s="73">
        <v>0</v>
      </c>
      <c r="H8" s="74">
        <v>7</v>
      </c>
      <c r="I8" s="77">
        <v>5</v>
      </c>
      <c r="J8" s="88">
        <f>'1.k.JuM1_JuM2'!P13+'2.k.JuM1_BHM'!P13+'2.k.JuM1_CHlM2'!P13</f>
        <v>17</v>
      </c>
      <c r="K8" s="92">
        <f>'1.k.JuM1_JuM2'!Q13+'2.k.JuM1_BHM'!Q13+'2.k.JuM1_CHlM2'!Q13</f>
        <v>13</v>
      </c>
      <c r="L8" s="88">
        <f>'1.k.JuM1_JuM2'!N13+'2.k.JuM1_BHM'!N13+'2.k.JuM1_CHlM2'!N13</f>
        <v>576</v>
      </c>
      <c r="M8" s="93">
        <f>'1.k.JuM1_JuM2'!O13+'2.k.JuM1_BHM'!O13+'2.k.JuM1_CHlM2'!O13</f>
        <v>470</v>
      </c>
      <c r="N8" s="91">
        <f>E8*3+F8*2+G8*1</f>
        <v>7</v>
      </c>
    </row>
    <row r="9" spans="2:14" ht="23.25" customHeight="1">
      <c r="B9" s="68" t="s">
        <v>46</v>
      </c>
      <c r="C9" s="69" t="s">
        <v>31</v>
      </c>
      <c r="D9" s="115">
        <v>3</v>
      </c>
      <c r="E9" s="71">
        <v>0</v>
      </c>
      <c r="F9" s="76">
        <v>1</v>
      </c>
      <c r="G9" s="73">
        <v>2</v>
      </c>
      <c r="H9" s="117">
        <v>4</v>
      </c>
      <c r="I9" s="119">
        <v>8</v>
      </c>
      <c r="J9" s="121">
        <f>'1.k.ChlM1_BHM'!Q13+'2.k.JuM2_BHM'!Q13+'2.k.JuM1_BHM'!Q13</f>
        <v>9</v>
      </c>
      <c r="K9" s="123">
        <f>'1.k.ChlM1_BHM'!P13+'2.k.JuM2_BHM'!P13+'2.k.JuM1_BHM'!P13</f>
        <v>16</v>
      </c>
      <c r="L9" s="121">
        <f>'1.k.ChlM1_BHM'!O13+'2.k.JuM2_BHM'!O13+'2.k.JuM1_BHM'!O13</f>
        <v>401</v>
      </c>
      <c r="M9" s="125">
        <f>'1.k.ChlM1_BHM'!N13+'2.k.JuM2_BHM'!N13+'2.k.JuM1_BHM'!N13</f>
        <v>471</v>
      </c>
      <c r="N9" s="91">
        <f>E9*3+F9*2+G9*1</f>
        <v>4</v>
      </c>
    </row>
    <row r="10" spans="2:14" ht="23.25" customHeight="1" thickBot="1">
      <c r="B10" s="114" t="s">
        <v>47</v>
      </c>
      <c r="C10" s="80" t="s">
        <v>59</v>
      </c>
      <c r="D10" s="116">
        <v>3</v>
      </c>
      <c r="E10" s="82">
        <v>0</v>
      </c>
      <c r="F10" s="83">
        <v>0</v>
      </c>
      <c r="G10" s="84">
        <v>3</v>
      </c>
      <c r="H10" s="118">
        <v>1</v>
      </c>
      <c r="I10" s="120">
        <v>11</v>
      </c>
      <c r="J10" s="122">
        <f>'1.k.ChlM2_JuM2'!P13+'1.k.ChlM1_ChlM2'!Q13+'2.k.JuM1_CHlM2'!Q13</f>
        <v>3</v>
      </c>
      <c r="K10" s="124">
        <f>'1.k.ChlM2_JuM2'!Q13+'1.k.ChlM1_ChlM2'!P13+'2.k.JuM1_CHlM2'!P13</f>
        <v>23</v>
      </c>
      <c r="L10" s="122">
        <f>'1.k.ChlM2_JuM2'!N13+'1.k.ChlM1_ChlM2'!O13+'2.k.JuM1_CHlM2'!O13</f>
        <v>349</v>
      </c>
      <c r="M10" s="126">
        <f>'1.k.ChlM2_JuM2'!O13+'1.k.ChlM1_ChlM2'!N13+'2.k.JuM1_CHlM2'!N13</f>
        <v>535</v>
      </c>
      <c r="N10" s="97">
        <f>E10*3+F10*2+G10*1</f>
        <v>3</v>
      </c>
    </row>
    <row r="11" ht="15.75" customHeight="1">
      <c r="C11" s="87"/>
    </row>
    <row r="12" spans="2:14" ht="21" customHeight="1">
      <c r="B12" s="127" t="s">
        <v>60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2:14" ht="15.75">
      <c r="B13" s="128" t="s">
        <v>112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</row>
    <row r="14" spans="2:14" ht="13.5" thickBot="1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2:14" ht="23.25" customHeight="1" thickBot="1">
      <c r="B15" s="59"/>
      <c r="C15" s="60" t="s">
        <v>32</v>
      </c>
      <c r="D15" s="61" t="s">
        <v>33</v>
      </c>
      <c r="E15" s="62" t="s">
        <v>34</v>
      </c>
      <c r="F15" s="62" t="s">
        <v>35</v>
      </c>
      <c r="G15" s="63" t="s">
        <v>36</v>
      </c>
      <c r="H15" s="64" t="s">
        <v>37</v>
      </c>
      <c r="I15" s="65" t="s">
        <v>38</v>
      </c>
      <c r="J15" s="65" t="s">
        <v>39</v>
      </c>
      <c r="K15" s="65" t="s">
        <v>40</v>
      </c>
      <c r="L15" s="65" t="s">
        <v>41</v>
      </c>
      <c r="M15" s="66" t="s">
        <v>42</v>
      </c>
      <c r="N15" s="67" t="s">
        <v>43</v>
      </c>
    </row>
    <row r="16" spans="2:14" ht="23.25" customHeight="1">
      <c r="B16" s="68" t="s">
        <v>22</v>
      </c>
      <c r="C16" s="69" t="s">
        <v>58</v>
      </c>
      <c r="D16" s="70">
        <v>2</v>
      </c>
      <c r="E16" s="71">
        <v>2</v>
      </c>
      <c r="F16" s="72">
        <v>0</v>
      </c>
      <c r="G16" s="73">
        <v>0</v>
      </c>
      <c r="H16" s="74">
        <v>7</v>
      </c>
      <c r="I16" s="75">
        <v>1</v>
      </c>
      <c r="J16" s="88">
        <v>14</v>
      </c>
      <c r="K16" s="89">
        <v>3</v>
      </c>
      <c r="L16" s="88">
        <v>331</v>
      </c>
      <c r="M16" s="90">
        <v>254</v>
      </c>
      <c r="N16" s="91">
        <f>E16*3+F16*2+G16*1</f>
        <v>6</v>
      </c>
    </row>
    <row r="17" spans="2:14" ht="23.25" customHeight="1">
      <c r="B17" s="68" t="s">
        <v>44</v>
      </c>
      <c r="C17" s="69" t="s">
        <v>26</v>
      </c>
      <c r="D17" s="70">
        <v>2</v>
      </c>
      <c r="E17" s="71">
        <v>1</v>
      </c>
      <c r="F17" s="76">
        <v>1</v>
      </c>
      <c r="G17" s="73">
        <v>0</v>
      </c>
      <c r="H17" s="74">
        <v>6</v>
      </c>
      <c r="I17" s="77">
        <v>2</v>
      </c>
      <c r="J17" s="88">
        <v>14</v>
      </c>
      <c r="K17" s="92">
        <v>6</v>
      </c>
      <c r="L17" s="88">
        <v>380</v>
      </c>
      <c r="M17" s="93">
        <v>330</v>
      </c>
      <c r="N17" s="91">
        <f>E17*3+F17*2+G17*1</f>
        <v>5</v>
      </c>
    </row>
    <row r="18" spans="2:14" ht="23.25" customHeight="1">
      <c r="B18" s="68" t="s">
        <v>45</v>
      </c>
      <c r="C18" s="69" t="s">
        <v>25</v>
      </c>
      <c r="D18" s="70">
        <v>1</v>
      </c>
      <c r="E18" s="71">
        <v>0</v>
      </c>
      <c r="F18" s="76">
        <v>1</v>
      </c>
      <c r="G18" s="73">
        <v>0</v>
      </c>
      <c r="H18" s="74">
        <v>2</v>
      </c>
      <c r="I18" s="77">
        <v>2</v>
      </c>
      <c r="J18" s="88">
        <v>6</v>
      </c>
      <c r="K18" s="92">
        <v>6</v>
      </c>
      <c r="L18" s="88">
        <v>227</v>
      </c>
      <c r="M18" s="93">
        <v>211</v>
      </c>
      <c r="N18" s="91">
        <f>E18*3+F18*2+G18*1</f>
        <v>2</v>
      </c>
    </row>
    <row r="19" spans="2:14" ht="23.25" customHeight="1">
      <c r="B19" s="78" t="s">
        <v>46</v>
      </c>
      <c r="C19" s="69" t="s">
        <v>59</v>
      </c>
      <c r="D19" s="70">
        <v>2</v>
      </c>
      <c r="E19" s="71">
        <v>0</v>
      </c>
      <c r="F19" s="76">
        <v>0</v>
      </c>
      <c r="G19" s="73">
        <v>2</v>
      </c>
      <c r="H19" s="74">
        <v>0</v>
      </c>
      <c r="I19" s="77">
        <v>8</v>
      </c>
      <c r="J19" s="88">
        <v>1</v>
      </c>
      <c r="K19" s="92">
        <v>16</v>
      </c>
      <c r="L19" s="88">
        <v>236</v>
      </c>
      <c r="M19" s="93">
        <v>353</v>
      </c>
      <c r="N19" s="91">
        <f>E19*3+F19*2+G19*1</f>
        <v>2</v>
      </c>
    </row>
    <row r="20" spans="2:14" ht="23.25" customHeight="1" thickBot="1">
      <c r="B20" s="79" t="s">
        <v>47</v>
      </c>
      <c r="C20" s="80" t="s">
        <v>31</v>
      </c>
      <c r="D20" s="81">
        <v>1</v>
      </c>
      <c r="E20" s="82">
        <v>0</v>
      </c>
      <c r="F20" s="83">
        <v>0</v>
      </c>
      <c r="G20" s="84">
        <v>1</v>
      </c>
      <c r="H20" s="85">
        <v>1</v>
      </c>
      <c r="I20" s="86">
        <v>3</v>
      </c>
      <c r="J20" s="94">
        <v>2</v>
      </c>
      <c r="K20" s="95">
        <v>6</v>
      </c>
      <c r="L20" s="94">
        <v>121</v>
      </c>
      <c r="M20" s="96">
        <v>147</v>
      </c>
      <c r="N20" s="97">
        <f>E20*3+F20*2+G20*1</f>
        <v>1</v>
      </c>
    </row>
  </sheetData>
  <sheetProtection password="CC26" sheet="1"/>
  <mergeCells count="4">
    <mergeCell ref="B2:N2"/>
    <mergeCell ref="B3:N3"/>
    <mergeCell ref="B12:N12"/>
    <mergeCell ref="B13:N1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9.5" customHeight="1" thickBot="1">
      <c r="B3" s="5" t="s">
        <v>1</v>
      </c>
      <c r="C3" s="46"/>
      <c r="D3" s="133" t="s">
        <v>48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136" t="s">
        <v>49</v>
      </c>
      <c r="R3" s="137"/>
      <c r="S3" s="138" t="s">
        <v>50</v>
      </c>
      <c r="T3" s="139"/>
    </row>
    <row r="4" spans="2:20" ht="19.5" customHeight="1" thickTop="1">
      <c r="B4" s="6" t="s">
        <v>3</v>
      </c>
      <c r="C4" s="7"/>
      <c r="D4" s="140" t="s">
        <v>61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2"/>
      <c r="Q4" s="143" t="s">
        <v>14</v>
      </c>
      <c r="R4" s="144"/>
      <c r="S4" s="145" t="s">
        <v>62</v>
      </c>
      <c r="T4" s="146"/>
    </row>
    <row r="5" spans="2:20" ht="19.5" customHeight="1">
      <c r="B5" s="6" t="s">
        <v>4</v>
      </c>
      <c r="C5" s="47"/>
      <c r="D5" s="149" t="s">
        <v>26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  <c r="Q5" s="152" t="s">
        <v>2</v>
      </c>
      <c r="R5" s="153"/>
      <c r="S5" s="154" t="s">
        <v>71</v>
      </c>
      <c r="T5" s="155"/>
    </row>
    <row r="6" spans="2:20" ht="19.5" customHeight="1" thickBot="1">
      <c r="B6" s="8" t="s">
        <v>5</v>
      </c>
      <c r="C6" s="9"/>
      <c r="D6" s="156" t="s">
        <v>63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  <c r="Q6" s="48"/>
      <c r="R6" s="49"/>
      <c r="S6" s="98" t="s">
        <v>22</v>
      </c>
      <c r="T6" s="39" t="s">
        <v>21</v>
      </c>
    </row>
    <row r="7" spans="2:20" ht="24.75" customHeight="1">
      <c r="B7" s="10"/>
      <c r="C7" s="11" t="str">
        <f>D4</f>
        <v>TJ Keramika Chlumčany M2</v>
      </c>
      <c r="D7" s="11" t="str">
        <f>D5</f>
        <v>SK Jupiter M2</v>
      </c>
      <c r="E7" s="159" t="s">
        <v>6</v>
      </c>
      <c r="F7" s="160"/>
      <c r="G7" s="160"/>
      <c r="H7" s="160"/>
      <c r="I7" s="160"/>
      <c r="J7" s="160"/>
      <c r="K7" s="160"/>
      <c r="L7" s="160"/>
      <c r="M7" s="161"/>
      <c r="N7" s="162" t="s">
        <v>15</v>
      </c>
      <c r="O7" s="163"/>
      <c r="P7" s="162" t="s">
        <v>16</v>
      </c>
      <c r="Q7" s="163"/>
      <c r="R7" s="162" t="s">
        <v>17</v>
      </c>
      <c r="S7" s="163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64</v>
      </c>
      <c r="D9" s="45" t="s">
        <v>65</v>
      </c>
      <c r="E9" s="40">
        <v>15</v>
      </c>
      <c r="F9" s="20" t="s">
        <v>18</v>
      </c>
      <c r="G9" s="41">
        <v>21</v>
      </c>
      <c r="H9" s="40">
        <v>8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23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66</v>
      </c>
      <c r="D10" s="44" t="s">
        <v>67</v>
      </c>
      <c r="E10" s="40">
        <v>9</v>
      </c>
      <c r="F10" s="19" t="s">
        <v>18</v>
      </c>
      <c r="G10" s="41">
        <v>21</v>
      </c>
      <c r="H10" s="40">
        <v>20</v>
      </c>
      <c r="I10" s="19" t="s">
        <v>18</v>
      </c>
      <c r="J10" s="41">
        <v>22</v>
      </c>
      <c r="K10" s="40"/>
      <c r="L10" s="19" t="s">
        <v>18</v>
      </c>
      <c r="M10" s="41"/>
      <c r="N10" s="22">
        <f>E10+H10+K10</f>
        <v>29</v>
      </c>
      <c r="O10" s="23">
        <f>G10+J10+M10</f>
        <v>43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68</v>
      </c>
      <c r="D11" s="44" t="s">
        <v>56</v>
      </c>
      <c r="E11" s="40">
        <v>15</v>
      </c>
      <c r="F11" s="19" t="s">
        <v>18</v>
      </c>
      <c r="G11" s="41">
        <v>21</v>
      </c>
      <c r="H11" s="40">
        <v>8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23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69</v>
      </c>
      <c r="D12" s="44" t="s">
        <v>70</v>
      </c>
      <c r="E12" s="40">
        <v>16</v>
      </c>
      <c r="F12" s="19" t="s">
        <v>18</v>
      </c>
      <c r="G12" s="41">
        <v>21</v>
      </c>
      <c r="H12" s="40">
        <v>12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28</v>
      </c>
      <c r="O12" s="23">
        <f>G12+J12+M12</f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147" t="str">
        <f>IF(R13&gt;S13,D4,IF(S13&gt;R13,D5,"remíza"))</f>
        <v>SK Jupiter M2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26">
        <f aca="true" t="shared" si="1" ref="N13:S13">SUM(N9:N12)</f>
        <v>103</v>
      </c>
      <c r="O13" s="27">
        <f t="shared" si="1"/>
        <v>169</v>
      </c>
      <c r="P13" s="26">
        <f t="shared" si="1"/>
        <v>0</v>
      </c>
      <c r="Q13" s="28">
        <f t="shared" si="1"/>
        <v>8</v>
      </c>
      <c r="R13" s="26">
        <f t="shared" si="1"/>
        <v>0</v>
      </c>
      <c r="S13" s="27">
        <f t="shared" si="1"/>
        <v>4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7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3.125" style="100" customWidth="1"/>
    <col min="2" max="2" width="15.25390625" style="100" customWidth="1"/>
    <col min="3" max="3" width="2.625" style="101" customWidth="1"/>
    <col min="4" max="4" width="18.75390625" style="100" customWidth="1"/>
    <col min="5" max="5" width="6.375" style="102" customWidth="1"/>
    <col min="6" max="6" width="2.875" style="100" customWidth="1"/>
    <col min="7" max="7" width="17.125" style="100" customWidth="1"/>
    <col min="8" max="8" width="2.625" style="100" customWidth="1"/>
    <col min="9" max="9" width="16.00390625" style="100" customWidth="1"/>
    <col min="10" max="10" width="6.125" style="100" customWidth="1"/>
    <col min="11" max="16384" width="9.125" style="100" customWidth="1"/>
  </cols>
  <sheetData>
    <row r="2" spans="2:11" ht="23.25">
      <c r="B2" s="129" t="s">
        <v>60</v>
      </c>
      <c r="C2" s="129"/>
      <c r="D2" s="129"/>
      <c r="E2" s="129"/>
      <c r="F2" s="129"/>
      <c r="G2" s="129"/>
      <c r="H2" s="129"/>
      <c r="I2" s="129"/>
      <c r="J2" s="129"/>
      <c r="K2" s="99"/>
    </row>
    <row r="3" spans="2:10" ht="12">
      <c r="B3" s="101"/>
      <c r="D3" s="101"/>
      <c r="F3" s="101"/>
      <c r="G3" s="101"/>
      <c r="H3" s="101"/>
      <c r="I3" s="101"/>
      <c r="J3" s="101"/>
    </row>
    <row r="4" spans="2:10" ht="16.5" customHeight="1">
      <c r="B4" s="130" t="s">
        <v>78</v>
      </c>
      <c r="C4" s="130"/>
      <c r="D4" s="130"/>
      <c r="E4" s="130"/>
      <c r="F4" s="130"/>
      <c r="G4" s="130"/>
      <c r="H4" s="130"/>
      <c r="I4" s="130"/>
      <c r="J4" s="130"/>
    </row>
    <row r="5" spans="2:10" ht="12" customHeight="1">
      <c r="B5" s="103"/>
      <c r="C5" s="103"/>
      <c r="D5" s="103"/>
      <c r="E5" s="103"/>
      <c r="F5" s="103"/>
      <c r="G5" s="103"/>
      <c r="H5" s="103"/>
      <c r="I5" s="103"/>
      <c r="J5" s="103"/>
    </row>
    <row r="6" spans="2:10" ht="12" customHeight="1">
      <c r="B6" s="131" t="s">
        <v>79</v>
      </c>
      <c r="C6" s="131"/>
      <c r="D6" s="131"/>
      <c r="E6" s="131" t="s">
        <v>80</v>
      </c>
      <c r="F6" s="131"/>
      <c r="G6" s="131"/>
      <c r="H6" s="131"/>
      <c r="I6" s="131"/>
      <c r="J6" s="131"/>
    </row>
    <row r="7" spans="2:10" ht="12" customHeight="1">
      <c r="B7" s="104" t="s">
        <v>25</v>
      </c>
      <c r="C7" s="105" t="s">
        <v>81</v>
      </c>
      <c r="D7" s="106" t="s">
        <v>26</v>
      </c>
      <c r="E7" s="112" t="s">
        <v>107</v>
      </c>
      <c r="F7" s="113"/>
      <c r="G7" s="104" t="s">
        <v>82</v>
      </c>
      <c r="H7" s="105" t="s">
        <v>81</v>
      </c>
      <c r="I7" s="106" t="s">
        <v>31</v>
      </c>
      <c r="J7" s="112" t="s">
        <v>111</v>
      </c>
    </row>
    <row r="8" spans="2:10" ht="12">
      <c r="B8" s="104" t="s">
        <v>82</v>
      </c>
      <c r="C8" s="105" t="s">
        <v>81</v>
      </c>
      <c r="D8" s="106" t="s">
        <v>83</v>
      </c>
      <c r="E8" s="112" t="s">
        <v>110</v>
      </c>
      <c r="F8" s="113"/>
      <c r="G8" s="104" t="s">
        <v>83</v>
      </c>
      <c r="H8" s="105" t="s">
        <v>81</v>
      </c>
      <c r="I8" s="106" t="s">
        <v>26</v>
      </c>
      <c r="J8" s="112" t="s">
        <v>109</v>
      </c>
    </row>
    <row r="9" spans="2:11" ht="12">
      <c r="B9" s="104" t="s">
        <v>31</v>
      </c>
      <c r="C9" s="105" t="s">
        <v>81</v>
      </c>
      <c r="D9" s="106" t="s">
        <v>84</v>
      </c>
      <c r="E9" s="112" t="s">
        <v>81</v>
      </c>
      <c r="F9" s="113"/>
      <c r="G9" s="104" t="s">
        <v>25</v>
      </c>
      <c r="H9" s="105" t="s">
        <v>81</v>
      </c>
      <c r="I9" s="106" t="s">
        <v>84</v>
      </c>
      <c r="J9" s="112" t="s">
        <v>81</v>
      </c>
      <c r="K9" s="101"/>
    </row>
    <row r="10" spans="2:10" ht="12">
      <c r="B10" s="104"/>
      <c r="C10" s="108"/>
      <c r="D10" s="106"/>
      <c r="E10" s="101"/>
      <c r="F10" s="109"/>
      <c r="G10" s="104"/>
      <c r="H10" s="108"/>
      <c r="I10" s="106"/>
      <c r="J10" s="101"/>
    </row>
    <row r="11" spans="2:10" ht="16.5" customHeight="1">
      <c r="B11" s="130" t="s">
        <v>85</v>
      </c>
      <c r="C11" s="130"/>
      <c r="D11" s="130"/>
      <c r="E11" s="130"/>
      <c r="F11" s="130"/>
      <c r="G11" s="130"/>
      <c r="H11" s="130"/>
      <c r="I11" s="130"/>
      <c r="J11" s="130"/>
    </row>
    <row r="12" spans="2:10" ht="12" customHeight="1">
      <c r="B12" s="103"/>
      <c r="C12" s="103"/>
      <c r="D12" s="103"/>
      <c r="E12" s="103"/>
      <c r="F12" s="103"/>
      <c r="G12" s="103"/>
      <c r="H12" s="103"/>
      <c r="I12" s="103"/>
      <c r="J12" s="103"/>
    </row>
    <row r="13" spans="2:10" ht="12" customHeight="1">
      <c r="B13" s="131" t="s">
        <v>79</v>
      </c>
      <c r="C13" s="131"/>
      <c r="D13" s="131"/>
      <c r="E13" s="131" t="s">
        <v>80</v>
      </c>
      <c r="F13" s="131"/>
      <c r="G13" s="131"/>
      <c r="H13" s="131"/>
      <c r="I13" s="131"/>
      <c r="J13" s="131"/>
    </row>
    <row r="14" spans="2:11" ht="12">
      <c r="B14" s="104" t="s">
        <v>25</v>
      </c>
      <c r="C14" s="105" t="s">
        <v>81</v>
      </c>
      <c r="D14" s="106" t="s">
        <v>31</v>
      </c>
      <c r="E14" s="112" t="s">
        <v>107</v>
      </c>
      <c r="F14" s="101"/>
      <c r="G14" s="104" t="s">
        <v>25</v>
      </c>
      <c r="H14" s="105" t="s">
        <v>81</v>
      </c>
      <c r="I14" s="106" t="s">
        <v>83</v>
      </c>
      <c r="J14" s="112" t="s">
        <v>111</v>
      </c>
      <c r="K14" s="101"/>
    </row>
    <row r="15" spans="2:10" ht="12" customHeight="1">
      <c r="B15" s="104" t="s">
        <v>82</v>
      </c>
      <c r="C15" s="105" t="s">
        <v>81</v>
      </c>
      <c r="D15" s="106" t="s">
        <v>26</v>
      </c>
      <c r="E15" s="112" t="s">
        <v>110</v>
      </c>
      <c r="F15" s="101"/>
      <c r="G15" s="104" t="s">
        <v>26</v>
      </c>
      <c r="H15" s="105" t="s">
        <v>81</v>
      </c>
      <c r="I15" s="106" t="s">
        <v>31</v>
      </c>
      <c r="J15" s="112" t="s">
        <v>111</v>
      </c>
    </row>
    <row r="16" spans="2:10" ht="12">
      <c r="B16" s="104" t="s">
        <v>83</v>
      </c>
      <c r="C16" s="105" t="s">
        <v>81</v>
      </c>
      <c r="D16" s="106" t="s">
        <v>84</v>
      </c>
      <c r="E16" s="112" t="s">
        <v>81</v>
      </c>
      <c r="F16" s="101"/>
      <c r="G16" s="104" t="s">
        <v>82</v>
      </c>
      <c r="H16" s="105" t="s">
        <v>81</v>
      </c>
      <c r="I16" s="106" t="s">
        <v>84</v>
      </c>
      <c r="J16" s="112" t="s">
        <v>81</v>
      </c>
    </row>
    <row r="17" spans="2:10" ht="12">
      <c r="B17" s="104"/>
      <c r="C17" s="108"/>
      <c r="D17" s="106"/>
      <c r="F17" s="101"/>
      <c r="G17" s="104"/>
      <c r="H17" s="108"/>
      <c r="I17" s="107"/>
      <c r="J17" s="101"/>
    </row>
    <row r="18" spans="2:10" ht="16.5" customHeight="1">
      <c r="B18" s="130" t="s">
        <v>86</v>
      </c>
      <c r="C18" s="130"/>
      <c r="D18" s="130"/>
      <c r="E18" s="130"/>
      <c r="F18" s="130"/>
      <c r="G18" s="130"/>
      <c r="H18" s="130"/>
      <c r="I18" s="130"/>
      <c r="J18" s="130"/>
    </row>
    <row r="19" spans="2:10" ht="12" customHeight="1">
      <c r="B19" s="103"/>
      <c r="C19" s="103"/>
      <c r="D19" s="103"/>
      <c r="E19" s="103"/>
      <c r="F19" s="103"/>
      <c r="G19" s="103"/>
      <c r="H19" s="103"/>
      <c r="I19" s="103"/>
      <c r="J19" s="103"/>
    </row>
    <row r="20" spans="2:10" ht="12" customHeight="1">
      <c r="B20" s="131" t="s">
        <v>79</v>
      </c>
      <c r="C20" s="131"/>
      <c r="D20" s="131"/>
      <c r="E20" s="131" t="s">
        <v>80</v>
      </c>
      <c r="F20" s="131"/>
      <c r="G20" s="131"/>
      <c r="H20" s="131"/>
      <c r="I20" s="131"/>
      <c r="J20" s="131"/>
    </row>
    <row r="21" spans="2:10" ht="12">
      <c r="B21" s="104" t="s">
        <v>82</v>
      </c>
      <c r="C21" s="105" t="s">
        <v>81</v>
      </c>
      <c r="D21" s="106" t="s">
        <v>25</v>
      </c>
      <c r="E21" s="112" t="s">
        <v>108</v>
      </c>
      <c r="F21" s="101"/>
      <c r="G21" s="104" t="s">
        <v>26</v>
      </c>
      <c r="H21" s="105" t="s">
        <v>81</v>
      </c>
      <c r="I21" s="106" t="s">
        <v>25</v>
      </c>
      <c r="J21" s="112" t="s">
        <v>108</v>
      </c>
    </row>
    <row r="22" spans="2:10" ht="12">
      <c r="B22" s="104" t="s">
        <v>83</v>
      </c>
      <c r="C22" s="105" t="s">
        <v>81</v>
      </c>
      <c r="D22" s="106" t="s">
        <v>31</v>
      </c>
      <c r="E22" s="112" t="s">
        <v>108</v>
      </c>
      <c r="F22" s="101"/>
      <c r="G22" s="104" t="s">
        <v>83</v>
      </c>
      <c r="H22" s="105" t="s">
        <v>81</v>
      </c>
      <c r="I22" s="106" t="s">
        <v>82</v>
      </c>
      <c r="J22" s="112" t="s">
        <v>108</v>
      </c>
    </row>
    <row r="23" spans="2:10" ht="12">
      <c r="B23" s="104" t="s">
        <v>26</v>
      </c>
      <c r="C23" s="105" t="s">
        <v>81</v>
      </c>
      <c r="D23" s="106" t="s">
        <v>84</v>
      </c>
      <c r="E23" s="112" t="s">
        <v>81</v>
      </c>
      <c r="F23" s="106"/>
      <c r="G23" s="104" t="s">
        <v>84</v>
      </c>
      <c r="H23" s="105" t="s">
        <v>81</v>
      </c>
      <c r="I23" s="106" t="s">
        <v>31</v>
      </c>
      <c r="J23" s="112" t="s">
        <v>81</v>
      </c>
    </row>
    <row r="24" spans="1:10" ht="12">
      <c r="A24" s="101"/>
      <c r="B24" s="110"/>
      <c r="C24" s="108"/>
      <c r="D24" s="106"/>
      <c r="E24" s="101"/>
      <c r="F24" s="101"/>
      <c r="G24" s="104"/>
      <c r="H24" s="108"/>
      <c r="I24" s="106"/>
      <c r="J24" s="101"/>
    </row>
    <row r="25" spans="2:10" ht="16.5" customHeight="1">
      <c r="B25" s="130" t="s">
        <v>87</v>
      </c>
      <c r="C25" s="130"/>
      <c r="D25" s="130"/>
      <c r="E25" s="130"/>
      <c r="F25" s="130"/>
      <c r="G25" s="130"/>
      <c r="H25" s="130"/>
      <c r="I25" s="130"/>
      <c r="J25" s="130"/>
    </row>
    <row r="26" spans="2:10" ht="12" customHeight="1">
      <c r="B26" s="103"/>
      <c r="C26" s="103"/>
      <c r="D26" s="103"/>
      <c r="E26" s="103"/>
      <c r="F26" s="103"/>
      <c r="G26" s="103"/>
      <c r="H26" s="103"/>
      <c r="I26" s="103"/>
      <c r="J26" s="103"/>
    </row>
    <row r="27" spans="2:10" ht="12" customHeight="1">
      <c r="B27" s="131" t="s">
        <v>79</v>
      </c>
      <c r="C27" s="131"/>
      <c r="D27" s="131"/>
      <c r="E27" s="131" t="s">
        <v>80</v>
      </c>
      <c r="F27" s="131"/>
      <c r="G27" s="131"/>
      <c r="H27" s="131"/>
      <c r="I27" s="131"/>
      <c r="J27" s="131"/>
    </row>
    <row r="28" spans="2:10" ht="12">
      <c r="B28" s="104" t="s">
        <v>31</v>
      </c>
      <c r="C28" s="105" t="s">
        <v>81</v>
      </c>
      <c r="D28" s="106" t="s">
        <v>82</v>
      </c>
      <c r="E28" s="112" t="s">
        <v>108</v>
      </c>
      <c r="F28" s="101"/>
      <c r="G28" s="104" t="s">
        <v>31</v>
      </c>
      <c r="H28" s="105" t="s">
        <v>81</v>
      </c>
      <c r="I28" s="106" t="s">
        <v>25</v>
      </c>
      <c r="J28" s="112" t="s">
        <v>108</v>
      </c>
    </row>
    <row r="29" spans="2:10" ht="12">
      <c r="B29" s="104" t="s">
        <v>26</v>
      </c>
      <c r="C29" s="105" t="s">
        <v>81</v>
      </c>
      <c r="D29" s="106" t="s">
        <v>83</v>
      </c>
      <c r="E29" s="112" t="s">
        <v>108</v>
      </c>
      <c r="F29" s="101"/>
      <c r="G29" s="104" t="s">
        <v>26</v>
      </c>
      <c r="H29" s="105" t="s">
        <v>81</v>
      </c>
      <c r="I29" s="106" t="s">
        <v>82</v>
      </c>
      <c r="J29" s="112" t="s">
        <v>108</v>
      </c>
    </row>
    <row r="30" spans="2:10" ht="12">
      <c r="B30" s="104" t="s">
        <v>84</v>
      </c>
      <c r="C30" s="105" t="s">
        <v>81</v>
      </c>
      <c r="D30" s="106" t="s">
        <v>25</v>
      </c>
      <c r="E30" s="112" t="s">
        <v>81</v>
      </c>
      <c r="F30" s="101"/>
      <c r="G30" s="104" t="s">
        <v>84</v>
      </c>
      <c r="H30" s="105" t="s">
        <v>81</v>
      </c>
      <c r="I30" s="106" t="s">
        <v>83</v>
      </c>
      <c r="J30" s="112" t="s">
        <v>81</v>
      </c>
    </row>
    <row r="31" spans="2:9" s="101" customFormat="1" ht="12">
      <c r="B31" s="104"/>
      <c r="C31" s="108"/>
      <c r="D31" s="107"/>
      <c r="G31" s="104"/>
      <c r="H31" s="108"/>
      <c r="I31" s="106"/>
    </row>
    <row r="32" spans="2:10" s="101" customFormat="1" ht="16.5" customHeight="1">
      <c r="B32" s="130" t="s">
        <v>88</v>
      </c>
      <c r="C32" s="130"/>
      <c r="D32" s="130"/>
      <c r="E32" s="130"/>
      <c r="F32" s="130"/>
      <c r="G32" s="130"/>
      <c r="H32" s="130"/>
      <c r="I32" s="130"/>
      <c r="J32" s="130"/>
    </row>
    <row r="33" spans="2:10" s="101" customFormat="1" ht="12" customHeight="1">
      <c r="B33" s="103"/>
      <c r="C33" s="103"/>
      <c r="D33" s="103"/>
      <c r="E33" s="103"/>
      <c r="F33" s="103"/>
      <c r="G33" s="103"/>
      <c r="H33" s="103"/>
      <c r="I33" s="103"/>
      <c r="J33" s="103"/>
    </row>
    <row r="34" spans="1:10" ht="12" customHeight="1">
      <c r="A34" s="101"/>
      <c r="B34" s="131" t="s">
        <v>79</v>
      </c>
      <c r="C34" s="131"/>
      <c r="D34" s="131"/>
      <c r="E34" s="131" t="s">
        <v>80</v>
      </c>
      <c r="F34" s="131"/>
      <c r="G34" s="131"/>
      <c r="H34" s="131"/>
      <c r="I34" s="131"/>
      <c r="J34" s="131"/>
    </row>
    <row r="35" spans="2:14" ht="12">
      <c r="B35" s="104" t="s">
        <v>83</v>
      </c>
      <c r="C35" s="105" t="s">
        <v>81</v>
      </c>
      <c r="D35" s="106" t="s">
        <v>25</v>
      </c>
      <c r="E35" s="112" t="s">
        <v>108</v>
      </c>
      <c r="F35" s="101"/>
      <c r="G35" s="104" t="s">
        <v>25</v>
      </c>
      <c r="H35" s="105" t="s">
        <v>81</v>
      </c>
      <c r="I35" s="106" t="s">
        <v>82</v>
      </c>
      <c r="J35" s="112" t="s">
        <v>108</v>
      </c>
      <c r="K35" s="101"/>
      <c r="L35" s="104"/>
      <c r="M35" s="105"/>
      <c r="N35" s="106"/>
    </row>
    <row r="36" spans="2:11" ht="12">
      <c r="B36" s="104" t="s">
        <v>31</v>
      </c>
      <c r="C36" s="105" t="s">
        <v>81</v>
      </c>
      <c r="D36" s="106" t="s">
        <v>26</v>
      </c>
      <c r="E36" s="112" t="s">
        <v>108</v>
      </c>
      <c r="F36" s="101"/>
      <c r="G36" s="104" t="s">
        <v>31</v>
      </c>
      <c r="H36" s="105" t="s">
        <v>81</v>
      </c>
      <c r="I36" s="106" t="s">
        <v>83</v>
      </c>
      <c r="J36" s="112" t="s">
        <v>108</v>
      </c>
      <c r="K36" s="101"/>
    </row>
    <row r="37" spans="2:11" ht="12">
      <c r="B37" s="104" t="s">
        <v>84</v>
      </c>
      <c r="C37" s="105" t="s">
        <v>81</v>
      </c>
      <c r="D37" s="106" t="s">
        <v>82</v>
      </c>
      <c r="E37" s="112" t="s">
        <v>81</v>
      </c>
      <c r="F37" s="101"/>
      <c r="G37" s="104" t="s">
        <v>84</v>
      </c>
      <c r="H37" s="105" t="s">
        <v>81</v>
      </c>
      <c r="I37" s="106" t="s">
        <v>26</v>
      </c>
      <c r="J37" s="112" t="s">
        <v>81</v>
      </c>
      <c r="K37" s="101"/>
    </row>
    <row r="38" spans="2:9" s="101" customFormat="1" ht="12">
      <c r="B38" s="110"/>
      <c r="C38" s="108"/>
      <c r="D38" s="106"/>
      <c r="E38" s="104"/>
      <c r="F38" s="102"/>
      <c r="G38" s="104"/>
      <c r="H38" s="108"/>
      <c r="I38" s="107"/>
    </row>
    <row r="39" spans="2:10" s="101" customFormat="1" ht="15.75">
      <c r="B39" s="130" t="s">
        <v>89</v>
      </c>
      <c r="C39" s="130"/>
      <c r="D39" s="130"/>
      <c r="E39" s="130"/>
      <c r="F39" s="130"/>
      <c r="G39" s="130"/>
      <c r="H39" s="130"/>
      <c r="I39" s="130"/>
      <c r="J39" s="130"/>
    </row>
    <row r="40" spans="2:10" s="101" customFormat="1" ht="12" customHeight="1">
      <c r="B40" s="103"/>
      <c r="C40" s="103"/>
      <c r="D40" s="103"/>
      <c r="E40" s="103"/>
      <c r="F40" s="103"/>
      <c r="G40" s="103"/>
      <c r="H40" s="103"/>
      <c r="I40" s="103"/>
      <c r="J40" s="103"/>
    </row>
    <row r="41" spans="2:10" s="101" customFormat="1" ht="12" customHeight="1">
      <c r="B41" s="131" t="s">
        <v>90</v>
      </c>
      <c r="C41" s="131"/>
      <c r="D41" s="131"/>
      <c r="E41" s="131" t="s">
        <v>91</v>
      </c>
      <c r="F41" s="131"/>
      <c r="G41" s="131"/>
      <c r="H41" s="131"/>
      <c r="I41" s="131"/>
      <c r="J41" s="131"/>
    </row>
    <row r="42" spans="2:10" s="101" customFormat="1" ht="12" customHeight="1">
      <c r="B42" s="104" t="s">
        <v>92</v>
      </c>
      <c r="C42" s="105" t="s">
        <v>81</v>
      </c>
      <c r="D42" s="102" t="s">
        <v>93</v>
      </c>
      <c r="E42" s="112" t="s">
        <v>108</v>
      </c>
      <c r="F42" s="111"/>
      <c r="G42" s="104" t="s">
        <v>94</v>
      </c>
      <c r="H42" s="105" t="s">
        <v>81</v>
      </c>
      <c r="I42" s="106" t="s">
        <v>95</v>
      </c>
      <c r="J42" s="112" t="s">
        <v>108</v>
      </c>
    </row>
    <row r="43" spans="2:11" ht="12" customHeight="1">
      <c r="B43" s="104" t="s">
        <v>96</v>
      </c>
      <c r="C43" s="105" t="s">
        <v>81</v>
      </c>
      <c r="D43" s="106" t="s">
        <v>97</v>
      </c>
      <c r="E43" s="112" t="s">
        <v>108</v>
      </c>
      <c r="F43" s="111"/>
      <c r="G43" s="110" t="s">
        <v>98</v>
      </c>
      <c r="H43" s="105" t="s">
        <v>81</v>
      </c>
      <c r="I43" s="107" t="s">
        <v>99</v>
      </c>
      <c r="J43" s="112" t="s">
        <v>108</v>
      </c>
      <c r="K43" s="101"/>
    </row>
    <row r="44" spans="2:11" ht="12">
      <c r="B44" s="104"/>
      <c r="C44" s="105"/>
      <c r="D44" s="106"/>
      <c r="E44" s="112"/>
      <c r="F44" s="111"/>
      <c r="G44" s="104"/>
      <c r="H44" s="105"/>
      <c r="I44" s="107"/>
      <c r="J44" s="112"/>
      <c r="K44" s="101"/>
    </row>
    <row r="45" spans="2:11" ht="12">
      <c r="B45" s="101"/>
      <c r="D45" s="101"/>
      <c r="E45" s="104"/>
      <c r="F45" s="102"/>
      <c r="G45" s="101"/>
      <c r="H45" s="112"/>
      <c r="I45" s="101"/>
      <c r="J45" s="101"/>
      <c r="K45" s="101"/>
    </row>
    <row r="46" spans="2:11" ht="12">
      <c r="B46" s="101"/>
      <c r="D46" s="101"/>
      <c r="F46" s="101"/>
      <c r="G46" s="101"/>
      <c r="H46" s="101"/>
      <c r="I46" s="101"/>
      <c r="J46" s="101"/>
      <c r="K46" s="101"/>
    </row>
    <row r="47" spans="2:10" ht="12">
      <c r="B47" s="101"/>
      <c r="D47" s="101"/>
      <c r="F47" s="101"/>
      <c r="G47" s="101"/>
      <c r="H47" s="101"/>
      <c r="I47" s="101"/>
      <c r="J47" s="101"/>
    </row>
  </sheetData>
  <sheetProtection/>
  <mergeCells count="19">
    <mergeCell ref="B32:J32"/>
    <mergeCell ref="B34:D34"/>
    <mergeCell ref="E34:J34"/>
    <mergeCell ref="B39:J39"/>
    <mergeCell ref="B41:D41"/>
    <mergeCell ref="E41:J41"/>
    <mergeCell ref="B18:J18"/>
    <mergeCell ref="B20:D20"/>
    <mergeCell ref="E20:J20"/>
    <mergeCell ref="B25:J25"/>
    <mergeCell ref="B27:D27"/>
    <mergeCell ref="E27:J27"/>
    <mergeCell ref="B2:J2"/>
    <mergeCell ref="B4:J4"/>
    <mergeCell ref="B6:D6"/>
    <mergeCell ref="E6:J6"/>
    <mergeCell ref="B11:J11"/>
    <mergeCell ref="B13:D13"/>
    <mergeCell ref="E13:J1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9.5" customHeight="1" thickBot="1">
      <c r="B3" s="5" t="s">
        <v>1</v>
      </c>
      <c r="C3" s="46"/>
      <c r="D3" s="133" t="s">
        <v>48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136" t="s">
        <v>49</v>
      </c>
      <c r="R3" s="137"/>
      <c r="S3" s="138" t="s">
        <v>50</v>
      </c>
      <c r="T3" s="139"/>
    </row>
    <row r="4" spans="2:20" ht="19.5" customHeight="1" thickTop="1">
      <c r="B4" s="6" t="s">
        <v>3</v>
      </c>
      <c r="C4" s="7"/>
      <c r="D4" s="140" t="s">
        <v>26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2"/>
      <c r="Q4" s="143" t="s">
        <v>14</v>
      </c>
      <c r="R4" s="144"/>
      <c r="S4" s="145" t="s">
        <v>113</v>
      </c>
      <c r="T4" s="146"/>
    </row>
    <row r="5" spans="2:20" ht="19.5" customHeight="1">
      <c r="B5" s="6" t="s">
        <v>4</v>
      </c>
      <c r="C5" s="47"/>
      <c r="D5" s="149" t="s">
        <v>31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  <c r="Q5" s="152" t="s">
        <v>2</v>
      </c>
      <c r="R5" s="153"/>
      <c r="S5" s="154" t="s">
        <v>114</v>
      </c>
      <c r="T5" s="155"/>
    </row>
    <row r="6" spans="2:20" ht="19.5" customHeight="1" thickBot="1">
      <c r="B6" s="8" t="s">
        <v>5</v>
      </c>
      <c r="C6" s="9"/>
      <c r="D6" s="156" t="s">
        <v>115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  <c r="Q6" s="48"/>
      <c r="R6" s="49"/>
      <c r="S6" s="98" t="s">
        <v>44</v>
      </c>
      <c r="T6" s="39" t="s">
        <v>21</v>
      </c>
    </row>
    <row r="7" spans="2:20" ht="24.75" customHeight="1">
      <c r="B7" s="10"/>
      <c r="C7" s="11" t="str">
        <f>D4</f>
        <v>SK Jupiter M2</v>
      </c>
      <c r="D7" s="11" t="str">
        <f>D5</f>
        <v>TJ Bílá Hora M</v>
      </c>
      <c r="E7" s="159" t="s">
        <v>6</v>
      </c>
      <c r="F7" s="160"/>
      <c r="G7" s="160"/>
      <c r="H7" s="160"/>
      <c r="I7" s="160"/>
      <c r="J7" s="160"/>
      <c r="K7" s="160"/>
      <c r="L7" s="160"/>
      <c r="M7" s="161"/>
      <c r="N7" s="162" t="s">
        <v>15</v>
      </c>
      <c r="O7" s="163"/>
      <c r="P7" s="162" t="s">
        <v>16</v>
      </c>
      <c r="Q7" s="163"/>
      <c r="R7" s="162" t="s">
        <v>17</v>
      </c>
      <c r="S7" s="163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116</v>
      </c>
      <c r="D9" s="45" t="s">
        <v>117</v>
      </c>
      <c r="E9" s="40">
        <v>21</v>
      </c>
      <c r="F9" s="20" t="s">
        <v>18</v>
      </c>
      <c r="G9" s="41">
        <v>19</v>
      </c>
      <c r="H9" s="40">
        <v>21</v>
      </c>
      <c r="I9" s="20" t="s">
        <v>18</v>
      </c>
      <c r="J9" s="41">
        <v>17</v>
      </c>
      <c r="K9" s="40"/>
      <c r="L9" s="20" t="s">
        <v>18</v>
      </c>
      <c r="M9" s="41"/>
      <c r="N9" s="22">
        <f>E9+H9+K9</f>
        <v>42</v>
      </c>
      <c r="O9" s="23">
        <f>G9+J9+M9</f>
        <v>36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28</v>
      </c>
      <c r="D10" s="44" t="s">
        <v>118</v>
      </c>
      <c r="E10" s="40">
        <v>21</v>
      </c>
      <c r="F10" s="19" t="s">
        <v>18</v>
      </c>
      <c r="G10" s="41">
        <v>19</v>
      </c>
      <c r="H10" s="40">
        <v>21</v>
      </c>
      <c r="I10" s="19" t="s">
        <v>18</v>
      </c>
      <c r="J10" s="41">
        <v>19</v>
      </c>
      <c r="K10" s="40"/>
      <c r="L10" s="19" t="s">
        <v>18</v>
      </c>
      <c r="M10" s="41"/>
      <c r="N10" s="22">
        <f>E10+H10+K10</f>
        <v>42</v>
      </c>
      <c r="O10" s="23">
        <f>G10+J10+M10</f>
        <v>38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56</v>
      </c>
      <c r="D11" s="44" t="s">
        <v>119</v>
      </c>
      <c r="E11" s="40">
        <v>16</v>
      </c>
      <c r="F11" s="19" t="s">
        <v>18</v>
      </c>
      <c r="G11" s="41">
        <v>21</v>
      </c>
      <c r="H11" s="40">
        <v>15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31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120</v>
      </c>
      <c r="D12" s="44" t="s">
        <v>121</v>
      </c>
      <c r="E12" s="40">
        <v>21</v>
      </c>
      <c r="F12" s="19" t="s">
        <v>18</v>
      </c>
      <c r="G12" s="41">
        <v>7</v>
      </c>
      <c r="H12" s="40">
        <v>21</v>
      </c>
      <c r="I12" s="19" t="s">
        <v>18</v>
      </c>
      <c r="J12" s="41">
        <v>11</v>
      </c>
      <c r="K12" s="40"/>
      <c r="L12" s="19" t="s">
        <v>18</v>
      </c>
      <c r="M12" s="41"/>
      <c r="N12" s="22">
        <f>E12+H12+K12</f>
        <v>42</v>
      </c>
      <c r="O12" s="23">
        <f>G12+J12+M12</f>
        <v>18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47" t="str">
        <f>IF(R13&gt;S13,D4,IF(S13&gt;R13,D5,"remíza"))</f>
        <v>SK Jupiter M2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26">
        <f aca="true" t="shared" si="1" ref="N13:S13">SUM(N9:N12)</f>
        <v>157</v>
      </c>
      <c r="O13" s="27">
        <f t="shared" si="1"/>
        <v>134</v>
      </c>
      <c r="P13" s="26">
        <f t="shared" si="1"/>
        <v>6</v>
      </c>
      <c r="Q13" s="28">
        <f t="shared" si="1"/>
        <v>2</v>
      </c>
      <c r="R13" s="26">
        <f t="shared" si="1"/>
        <v>3</v>
      </c>
      <c r="S13" s="27">
        <f t="shared" si="1"/>
        <v>1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9.5" customHeight="1" thickBot="1">
      <c r="B3" s="5" t="s">
        <v>1</v>
      </c>
      <c r="C3" s="46"/>
      <c r="D3" s="133" t="s">
        <v>48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136" t="s">
        <v>49</v>
      </c>
      <c r="R3" s="137"/>
      <c r="S3" s="138" t="s">
        <v>50</v>
      </c>
      <c r="T3" s="139"/>
    </row>
    <row r="4" spans="2:20" ht="19.5" customHeight="1" thickTop="1">
      <c r="B4" s="6" t="s">
        <v>3</v>
      </c>
      <c r="C4" s="7"/>
      <c r="D4" s="140" t="s">
        <v>72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2"/>
      <c r="Q4" s="143" t="s">
        <v>14</v>
      </c>
      <c r="R4" s="144"/>
      <c r="S4" s="145" t="s">
        <v>113</v>
      </c>
      <c r="T4" s="146"/>
    </row>
    <row r="5" spans="2:20" ht="19.5" customHeight="1">
      <c r="B5" s="6" t="s">
        <v>4</v>
      </c>
      <c r="C5" s="47"/>
      <c r="D5" s="149" t="s">
        <v>26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  <c r="Q5" s="152" t="s">
        <v>2</v>
      </c>
      <c r="R5" s="153"/>
      <c r="S5" s="154" t="s">
        <v>71</v>
      </c>
      <c r="T5" s="155"/>
    </row>
    <row r="6" spans="2:20" ht="19.5" customHeight="1" thickBot="1">
      <c r="B6" s="8" t="s">
        <v>5</v>
      </c>
      <c r="C6" s="9"/>
      <c r="D6" s="156" t="s">
        <v>133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  <c r="Q6" s="48"/>
      <c r="R6" s="49"/>
      <c r="S6" s="98" t="s">
        <v>44</v>
      </c>
      <c r="T6" s="39" t="s">
        <v>21</v>
      </c>
    </row>
    <row r="7" spans="2:20" ht="24.75" customHeight="1">
      <c r="B7" s="10"/>
      <c r="C7" s="11" t="str">
        <f>D4</f>
        <v>TJ Keramika Chlumčany M1</v>
      </c>
      <c r="D7" s="11" t="str">
        <f>D5</f>
        <v>SK Jupiter M2</v>
      </c>
      <c r="E7" s="159" t="s">
        <v>6</v>
      </c>
      <c r="F7" s="160"/>
      <c r="G7" s="160"/>
      <c r="H7" s="160"/>
      <c r="I7" s="160"/>
      <c r="J7" s="160"/>
      <c r="K7" s="160"/>
      <c r="L7" s="160"/>
      <c r="M7" s="161"/>
      <c r="N7" s="162" t="s">
        <v>15</v>
      </c>
      <c r="O7" s="163"/>
      <c r="P7" s="162" t="s">
        <v>16</v>
      </c>
      <c r="Q7" s="163"/>
      <c r="R7" s="162" t="s">
        <v>17</v>
      </c>
      <c r="S7" s="163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134</v>
      </c>
      <c r="D9" s="45" t="s">
        <v>135</v>
      </c>
      <c r="E9" s="40">
        <v>21</v>
      </c>
      <c r="F9" s="20" t="s">
        <v>18</v>
      </c>
      <c r="G9" s="41">
        <v>10</v>
      </c>
      <c r="H9" s="40">
        <v>21</v>
      </c>
      <c r="I9" s="20" t="s">
        <v>18</v>
      </c>
      <c r="J9" s="41">
        <v>18</v>
      </c>
      <c r="K9" s="40"/>
      <c r="L9" s="20" t="s">
        <v>18</v>
      </c>
      <c r="M9" s="41"/>
      <c r="N9" s="22">
        <f>E9+H9+K9</f>
        <v>42</v>
      </c>
      <c r="O9" s="23">
        <f>G9+J9+M9</f>
        <v>28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103</v>
      </c>
      <c r="D10" s="44" t="s">
        <v>28</v>
      </c>
      <c r="E10" s="40">
        <v>18</v>
      </c>
      <c r="F10" s="19" t="s">
        <v>18</v>
      </c>
      <c r="G10" s="41">
        <v>21</v>
      </c>
      <c r="H10" s="40">
        <v>21</v>
      </c>
      <c r="I10" s="19" t="s">
        <v>18</v>
      </c>
      <c r="J10" s="41">
        <v>10</v>
      </c>
      <c r="K10" s="40">
        <v>21</v>
      </c>
      <c r="L10" s="19" t="s">
        <v>18</v>
      </c>
      <c r="M10" s="41">
        <v>16</v>
      </c>
      <c r="N10" s="22">
        <f>E10+H10+K10</f>
        <v>60</v>
      </c>
      <c r="O10" s="23">
        <f>G10+J10+M10</f>
        <v>47</v>
      </c>
      <c r="P10" s="24">
        <f>IF(E10&gt;G10,1,0)+IF(H10&gt;J10,1,0)+IF(K10&gt;M10,1,0)</f>
        <v>2</v>
      </c>
      <c r="Q10" s="19">
        <f>IF(E10&lt;G10,1,0)+IF(H10&lt;J10,1,0)+IF(K10&lt;M10,1,0)</f>
        <v>1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136</v>
      </c>
      <c r="D11" s="44" t="s">
        <v>56</v>
      </c>
      <c r="E11" s="40">
        <v>21</v>
      </c>
      <c r="F11" s="19" t="s">
        <v>18</v>
      </c>
      <c r="G11" s="41">
        <v>17</v>
      </c>
      <c r="H11" s="40">
        <v>21</v>
      </c>
      <c r="I11" s="19" t="s">
        <v>18</v>
      </c>
      <c r="J11" s="41">
        <v>12</v>
      </c>
      <c r="K11" s="40"/>
      <c r="L11" s="19" t="s">
        <v>18</v>
      </c>
      <c r="M11" s="41"/>
      <c r="N11" s="22">
        <f>E11+H11+K11</f>
        <v>42</v>
      </c>
      <c r="O11" s="23">
        <f>G11+J11+M11</f>
        <v>29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137</v>
      </c>
      <c r="D12" s="44" t="s">
        <v>138</v>
      </c>
      <c r="E12" s="40">
        <v>22</v>
      </c>
      <c r="F12" s="19" t="s">
        <v>18</v>
      </c>
      <c r="G12" s="41">
        <v>20</v>
      </c>
      <c r="H12" s="40">
        <v>21</v>
      </c>
      <c r="I12" s="19" t="s">
        <v>18</v>
      </c>
      <c r="J12" s="41">
        <v>18</v>
      </c>
      <c r="K12" s="40"/>
      <c r="L12" s="19" t="s">
        <v>18</v>
      </c>
      <c r="M12" s="41"/>
      <c r="N12" s="22">
        <f>E12+H12+K12</f>
        <v>43</v>
      </c>
      <c r="O12" s="23">
        <f>G12+J12+M12</f>
        <v>38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47" t="str">
        <f>IF(R13&gt;S13,D4,IF(S13&gt;R13,D5,"remíza"))</f>
        <v>TJ Keramika Chlumčany M1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26">
        <f aca="true" t="shared" si="1" ref="N13:S13">SUM(N9:N12)</f>
        <v>187</v>
      </c>
      <c r="O13" s="27">
        <f t="shared" si="1"/>
        <v>142</v>
      </c>
      <c r="P13" s="26">
        <f t="shared" si="1"/>
        <v>8</v>
      </c>
      <c r="Q13" s="28">
        <f t="shared" si="1"/>
        <v>1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9.5" customHeight="1" thickBot="1">
      <c r="B3" s="5" t="s">
        <v>1</v>
      </c>
      <c r="C3" s="46"/>
      <c r="D3" s="133" t="s">
        <v>48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136" t="s">
        <v>49</v>
      </c>
      <c r="R3" s="137"/>
      <c r="S3" s="138" t="s">
        <v>50</v>
      </c>
      <c r="T3" s="139"/>
    </row>
    <row r="4" spans="2:20" ht="19.5" customHeight="1" thickTop="1">
      <c r="B4" s="6" t="s">
        <v>3</v>
      </c>
      <c r="C4" s="7"/>
      <c r="D4" s="140" t="s">
        <v>25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2"/>
      <c r="Q4" s="143" t="s">
        <v>14</v>
      </c>
      <c r="R4" s="144"/>
      <c r="S4" s="145" t="s">
        <v>123</v>
      </c>
      <c r="T4" s="146"/>
    </row>
    <row r="5" spans="2:20" ht="19.5" customHeight="1">
      <c r="B5" s="6" t="s">
        <v>4</v>
      </c>
      <c r="C5" s="47"/>
      <c r="D5" s="149" t="s">
        <v>31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  <c r="Q5" s="152" t="s">
        <v>2</v>
      </c>
      <c r="R5" s="153"/>
      <c r="S5" s="154" t="s">
        <v>124</v>
      </c>
      <c r="T5" s="155"/>
    </row>
    <row r="6" spans="2:20" ht="19.5" customHeight="1" thickBot="1">
      <c r="B6" s="8" t="s">
        <v>5</v>
      </c>
      <c r="C6" s="9"/>
      <c r="D6" s="156" t="s">
        <v>115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  <c r="Q6" s="48"/>
      <c r="R6" s="49"/>
      <c r="S6" s="98" t="s">
        <v>44</v>
      </c>
      <c r="T6" s="39" t="s">
        <v>21</v>
      </c>
    </row>
    <row r="7" spans="2:20" ht="24.75" customHeight="1">
      <c r="B7" s="10"/>
      <c r="C7" s="11" t="str">
        <f>D4</f>
        <v>SK Jupiter M1</v>
      </c>
      <c r="D7" s="11" t="str">
        <f>D5</f>
        <v>TJ Bílá Hora M</v>
      </c>
      <c r="E7" s="159" t="s">
        <v>6</v>
      </c>
      <c r="F7" s="160"/>
      <c r="G7" s="160"/>
      <c r="H7" s="160"/>
      <c r="I7" s="160"/>
      <c r="J7" s="160"/>
      <c r="K7" s="160"/>
      <c r="L7" s="160"/>
      <c r="M7" s="161"/>
      <c r="N7" s="162" t="s">
        <v>15</v>
      </c>
      <c r="O7" s="163"/>
      <c r="P7" s="162" t="s">
        <v>16</v>
      </c>
      <c r="Q7" s="163"/>
      <c r="R7" s="162" t="s">
        <v>17</v>
      </c>
      <c r="S7" s="163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125</v>
      </c>
      <c r="D9" s="45" t="s">
        <v>126</v>
      </c>
      <c r="E9" s="40">
        <v>10</v>
      </c>
      <c r="F9" s="20" t="s">
        <v>18</v>
      </c>
      <c r="G9" s="41">
        <v>21</v>
      </c>
      <c r="H9" s="40">
        <v>18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28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127</v>
      </c>
      <c r="D10" s="44" t="s">
        <v>128</v>
      </c>
      <c r="E10" s="40">
        <v>21</v>
      </c>
      <c r="F10" s="19" t="s">
        <v>18</v>
      </c>
      <c r="G10" s="41">
        <v>11</v>
      </c>
      <c r="H10" s="40">
        <v>21</v>
      </c>
      <c r="I10" s="19" t="s">
        <v>18</v>
      </c>
      <c r="J10" s="41">
        <v>12</v>
      </c>
      <c r="K10" s="40"/>
      <c r="L10" s="19" t="s">
        <v>18</v>
      </c>
      <c r="M10" s="41"/>
      <c r="N10" s="22">
        <f>E10+H10+K10</f>
        <v>42</v>
      </c>
      <c r="O10" s="23">
        <f>G10+J10+M10</f>
        <v>23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29</v>
      </c>
      <c r="D11" s="44" t="s">
        <v>119</v>
      </c>
      <c r="E11" s="40">
        <v>16</v>
      </c>
      <c r="F11" s="19" t="s">
        <v>18</v>
      </c>
      <c r="G11" s="41">
        <v>21</v>
      </c>
      <c r="H11" s="40">
        <v>19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35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30</v>
      </c>
      <c r="D12" s="44" t="s">
        <v>129</v>
      </c>
      <c r="E12" s="40">
        <v>20</v>
      </c>
      <c r="F12" s="19" t="s">
        <v>18</v>
      </c>
      <c r="G12" s="41">
        <v>22</v>
      </c>
      <c r="H12" s="40">
        <v>21</v>
      </c>
      <c r="I12" s="19" t="s">
        <v>18</v>
      </c>
      <c r="J12" s="41">
        <v>11</v>
      </c>
      <c r="K12" s="40">
        <v>21</v>
      </c>
      <c r="L12" s="19" t="s">
        <v>18</v>
      </c>
      <c r="M12" s="41">
        <v>6</v>
      </c>
      <c r="N12" s="22">
        <f>E12+H12+K12</f>
        <v>62</v>
      </c>
      <c r="O12" s="23">
        <f>G12+J12+M12</f>
        <v>39</v>
      </c>
      <c r="P12" s="24">
        <f>IF(E12&gt;G12,1,0)+IF(H12&gt;J12,1,0)+IF(K12&gt;M12,1,0)</f>
        <v>2</v>
      </c>
      <c r="Q12" s="19">
        <f>IF(E12&lt;G12,1,0)+IF(H12&lt;J12,1,0)+IF(K12&lt;M12,1,0)</f>
        <v>1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47" t="str">
        <f>IF(R13&gt;S13,D4,IF(S13&gt;R13,D5,"remíza"))</f>
        <v>remíza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26">
        <f aca="true" t="shared" si="1" ref="N13:S13">SUM(N9:N12)</f>
        <v>167</v>
      </c>
      <c r="O13" s="27">
        <f t="shared" si="1"/>
        <v>146</v>
      </c>
      <c r="P13" s="26">
        <f t="shared" si="1"/>
        <v>4</v>
      </c>
      <c r="Q13" s="28">
        <f t="shared" si="1"/>
        <v>5</v>
      </c>
      <c r="R13" s="26">
        <f t="shared" si="1"/>
        <v>2</v>
      </c>
      <c r="S13" s="27">
        <f t="shared" si="1"/>
        <v>2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9.5" customHeight="1" thickBot="1">
      <c r="B3" s="5" t="s">
        <v>1</v>
      </c>
      <c r="C3" s="46"/>
      <c r="D3" s="133" t="s">
        <v>48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136" t="s">
        <v>49</v>
      </c>
      <c r="R3" s="137"/>
      <c r="S3" s="138" t="s">
        <v>50</v>
      </c>
      <c r="T3" s="139"/>
    </row>
    <row r="4" spans="2:20" ht="19.5" customHeight="1" thickTop="1">
      <c r="B4" s="6" t="s">
        <v>3</v>
      </c>
      <c r="C4" s="7"/>
      <c r="D4" s="140" t="s">
        <v>25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2"/>
      <c r="Q4" s="143" t="s">
        <v>14</v>
      </c>
      <c r="R4" s="144"/>
      <c r="S4" s="145" t="s">
        <v>123</v>
      </c>
      <c r="T4" s="146"/>
    </row>
    <row r="5" spans="2:20" ht="19.5" customHeight="1">
      <c r="B5" s="6" t="s">
        <v>4</v>
      </c>
      <c r="C5" s="47"/>
      <c r="D5" s="149" t="s">
        <v>61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  <c r="Q5" s="152" t="s">
        <v>2</v>
      </c>
      <c r="R5" s="153"/>
      <c r="S5" s="154" t="s">
        <v>124</v>
      </c>
      <c r="T5" s="155"/>
    </row>
    <row r="6" spans="2:20" ht="19.5" customHeight="1" thickBot="1">
      <c r="B6" s="8" t="s">
        <v>5</v>
      </c>
      <c r="C6" s="9"/>
      <c r="D6" s="156" t="s">
        <v>115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  <c r="Q6" s="48"/>
      <c r="R6" s="49"/>
      <c r="S6" s="98" t="s">
        <v>44</v>
      </c>
      <c r="T6" s="39" t="s">
        <v>21</v>
      </c>
    </row>
    <row r="7" spans="2:20" ht="24.75" customHeight="1">
      <c r="B7" s="10"/>
      <c r="C7" s="11" t="str">
        <f>D4</f>
        <v>SK Jupiter M1</v>
      </c>
      <c r="D7" s="11" t="str">
        <f>D5</f>
        <v>TJ Keramika Chlumčany M2</v>
      </c>
      <c r="E7" s="159" t="s">
        <v>6</v>
      </c>
      <c r="F7" s="160"/>
      <c r="G7" s="160"/>
      <c r="H7" s="160"/>
      <c r="I7" s="160"/>
      <c r="J7" s="160"/>
      <c r="K7" s="160"/>
      <c r="L7" s="160"/>
      <c r="M7" s="161"/>
      <c r="N7" s="162" t="s">
        <v>15</v>
      </c>
      <c r="O7" s="163"/>
      <c r="P7" s="162" t="s">
        <v>16</v>
      </c>
      <c r="Q7" s="163"/>
      <c r="R7" s="162" t="s">
        <v>17</v>
      </c>
      <c r="S7" s="163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125</v>
      </c>
      <c r="D9" s="45" t="s">
        <v>130</v>
      </c>
      <c r="E9" s="40">
        <v>18</v>
      </c>
      <c r="F9" s="20" t="s">
        <v>18</v>
      </c>
      <c r="G9" s="41">
        <v>21</v>
      </c>
      <c r="H9" s="40">
        <v>21</v>
      </c>
      <c r="I9" s="20" t="s">
        <v>18</v>
      </c>
      <c r="J9" s="41">
        <v>9</v>
      </c>
      <c r="K9" s="40">
        <v>17</v>
      </c>
      <c r="L9" s="20" t="s">
        <v>18</v>
      </c>
      <c r="M9" s="41">
        <v>21</v>
      </c>
      <c r="N9" s="22">
        <f>E9+H9+K9</f>
        <v>56</v>
      </c>
      <c r="O9" s="23">
        <f>G9+J9+M9</f>
        <v>51</v>
      </c>
      <c r="P9" s="24">
        <f>IF(E9&gt;G9,1,0)+IF(H9&gt;J9,1,0)+IF(K9&gt;M9,1,0)</f>
        <v>1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127</v>
      </c>
      <c r="D10" s="44" t="s">
        <v>66</v>
      </c>
      <c r="E10" s="40">
        <v>21</v>
      </c>
      <c r="F10" s="19" t="s">
        <v>18</v>
      </c>
      <c r="G10" s="41">
        <v>11</v>
      </c>
      <c r="H10" s="40">
        <v>21</v>
      </c>
      <c r="I10" s="19" t="s">
        <v>18</v>
      </c>
      <c r="J10" s="41">
        <v>12</v>
      </c>
      <c r="K10" s="40"/>
      <c r="L10" s="19" t="s">
        <v>18</v>
      </c>
      <c r="M10" s="41"/>
      <c r="N10" s="22">
        <f>E10+H10+K10</f>
        <v>42</v>
      </c>
      <c r="O10" s="23">
        <f>G10+J10+M10</f>
        <v>23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29</v>
      </c>
      <c r="D11" s="44" t="s">
        <v>131</v>
      </c>
      <c r="E11" s="40">
        <v>21</v>
      </c>
      <c r="F11" s="19" t="s">
        <v>18</v>
      </c>
      <c r="G11" s="41">
        <v>8</v>
      </c>
      <c r="H11" s="40">
        <v>21</v>
      </c>
      <c r="I11" s="19" t="s">
        <v>18</v>
      </c>
      <c r="J11" s="41">
        <v>6</v>
      </c>
      <c r="K11" s="40"/>
      <c r="L11" s="19" t="s">
        <v>18</v>
      </c>
      <c r="M11" s="41"/>
      <c r="N11" s="22">
        <f>E11+H11+K11</f>
        <v>42</v>
      </c>
      <c r="O11" s="23">
        <f>G11+J11+M11</f>
        <v>14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30</v>
      </c>
      <c r="D12" s="44" t="s">
        <v>132</v>
      </c>
      <c r="E12" s="40">
        <v>21</v>
      </c>
      <c r="F12" s="19" t="s">
        <v>18</v>
      </c>
      <c r="G12" s="41">
        <v>12</v>
      </c>
      <c r="H12" s="40">
        <v>21</v>
      </c>
      <c r="I12" s="19" t="s">
        <v>18</v>
      </c>
      <c r="J12" s="41">
        <v>13</v>
      </c>
      <c r="K12" s="40"/>
      <c r="L12" s="19" t="s">
        <v>18</v>
      </c>
      <c r="M12" s="41"/>
      <c r="N12" s="22">
        <f>E12+H12+K12</f>
        <v>42</v>
      </c>
      <c r="O12" s="23">
        <f>G12+J12+M12</f>
        <v>25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47" t="str">
        <f>IF(R13&gt;S13,D4,IF(S13&gt;R13,D5,"remíza"))</f>
        <v>SK Jupiter M1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26">
        <f aca="true" t="shared" si="1" ref="N13:S13">SUM(N9:N12)</f>
        <v>182</v>
      </c>
      <c r="O13" s="27">
        <f t="shared" si="1"/>
        <v>113</v>
      </c>
      <c r="P13" s="26">
        <f t="shared" si="1"/>
        <v>7</v>
      </c>
      <c r="Q13" s="28">
        <f t="shared" si="1"/>
        <v>2</v>
      </c>
      <c r="R13" s="26">
        <f t="shared" si="1"/>
        <v>3</v>
      </c>
      <c r="S13" s="27">
        <f t="shared" si="1"/>
        <v>1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9.5" customHeight="1" thickBot="1">
      <c r="B3" s="5" t="s">
        <v>1</v>
      </c>
      <c r="C3" s="46"/>
      <c r="D3" s="133" t="s">
        <v>48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136" t="s">
        <v>49</v>
      </c>
      <c r="R3" s="137"/>
      <c r="S3" s="138" t="s">
        <v>50</v>
      </c>
      <c r="T3" s="139"/>
    </row>
    <row r="4" spans="2:20" ht="19.5" customHeight="1" thickTop="1">
      <c r="B4" s="6" t="s">
        <v>3</v>
      </c>
      <c r="C4" s="7"/>
      <c r="D4" s="140" t="s">
        <v>25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2"/>
      <c r="Q4" s="143" t="s">
        <v>14</v>
      </c>
      <c r="R4" s="144"/>
      <c r="S4" s="145" t="s">
        <v>52</v>
      </c>
      <c r="T4" s="146"/>
    </row>
    <row r="5" spans="2:20" ht="19.5" customHeight="1">
      <c r="B5" s="6" t="s">
        <v>4</v>
      </c>
      <c r="C5" s="47"/>
      <c r="D5" s="149" t="s">
        <v>26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  <c r="Q5" s="152" t="s">
        <v>2</v>
      </c>
      <c r="R5" s="153"/>
      <c r="S5" s="154" t="s">
        <v>51</v>
      </c>
      <c r="T5" s="155"/>
    </row>
    <row r="6" spans="2:20" ht="19.5" customHeight="1" thickBot="1">
      <c r="B6" s="8" t="s">
        <v>5</v>
      </c>
      <c r="C6" s="9"/>
      <c r="D6" s="156" t="s">
        <v>27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  <c r="Q6" s="48"/>
      <c r="R6" s="49"/>
      <c r="S6" s="98" t="s">
        <v>22</v>
      </c>
      <c r="T6" s="39" t="s">
        <v>21</v>
      </c>
    </row>
    <row r="7" spans="2:20" ht="24.75" customHeight="1">
      <c r="B7" s="10"/>
      <c r="C7" s="11" t="str">
        <f>D4</f>
        <v>SK Jupiter M1</v>
      </c>
      <c r="D7" s="11" t="str">
        <f>D5</f>
        <v>SK Jupiter M2</v>
      </c>
      <c r="E7" s="159" t="s">
        <v>6</v>
      </c>
      <c r="F7" s="160"/>
      <c r="G7" s="160"/>
      <c r="H7" s="160"/>
      <c r="I7" s="160"/>
      <c r="J7" s="160"/>
      <c r="K7" s="160"/>
      <c r="L7" s="160"/>
      <c r="M7" s="161"/>
      <c r="N7" s="162" t="s">
        <v>15</v>
      </c>
      <c r="O7" s="163"/>
      <c r="P7" s="162" t="s">
        <v>16</v>
      </c>
      <c r="Q7" s="163"/>
      <c r="R7" s="162" t="s">
        <v>17</v>
      </c>
      <c r="S7" s="163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53</v>
      </c>
      <c r="D9" s="45" t="s">
        <v>54</v>
      </c>
      <c r="E9" s="40">
        <v>16</v>
      </c>
      <c r="F9" s="20" t="s">
        <v>18</v>
      </c>
      <c r="G9" s="41">
        <v>21</v>
      </c>
      <c r="H9" s="40">
        <v>21</v>
      </c>
      <c r="I9" s="20" t="s">
        <v>18</v>
      </c>
      <c r="J9" s="41">
        <v>18</v>
      </c>
      <c r="K9" s="40">
        <v>17</v>
      </c>
      <c r="L9" s="20" t="s">
        <v>18</v>
      </c>
      <c r="M9" s="41">
        <v>21</v>
      </c>
      <c r="N9" s="22">
        <f>E9+H9+K9</f>
        <v>54</v>
      </c>
      <c r="O9" s="23">
        <f>G9+J9+M9</f>
        <v>60</v>
      </c>
      <c r="P9" s="24">
        <f>IF(E9&gt;G9,1,0)+IF(H9&gt;J9,1,0)+IF(K9&gt;M9,1,0)</f>
        <v>1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55</v>
      </c>
      <c r="D10" s="44" t="s">
        <v>28</v>
      </c>
      <c r="E10" s="40">
        <v>17</v>
      </c>
      <c r="F10" s="19" t="s">
        <v>18</v>
      </c>
      <c r="G10" s="41">
        <v>21</v>
      </c>
      <c r="H10" s="40">
        <v>21</v>
      </c>
      <c r="I10" s="19" t="s">
        <v>18</v>
      </c>
      <c r="J10" s="41">
        <v>12</v>
      </c>
      <c r="K10" s="40">
        <v>18</v>
      </c>
      <c r="L10" s="19" t="s">
        <v>18</v>
      </c>
      <c r="M10" s="41">
        <v>21</v>
      </c>
      <c r="N10" s="22">
        <f>E10+H10+K10</f>
        <v>56</v>
      </c>
      <c r="O10" s="23">
        <f>G10+J10+M10</f>
        <v>54</v>
      </c>
      <c r="P10" s="24">
        <f>IF(E10&gt;G10,1,0)+IF(H10&gt;J10,1,0)+IF(K10&gt;M10,1,0)</f>
        <v>1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29</v>
      </c>
      <c r="D11" s="44" t="s">
        <v>56</v>
      </c>
      <c r="E11" s="40">
        <v>21</v>
      </c>
      <c r="F11" s="19" t="s">
        <v>18</v>
      </c>
      <c r="G11" s="41">
        <v>13</v>
      </c>
      <c r="H11" s="40">
        <v>15</v>
      </c>
      <c r="I11" s="19" t="s">
        <v>18</v>
      </c>
      <c r="J11" s="41">
        <v>21</v>
      </c>
      <c r="K11" s="40">
        <v>21</v>
      </c>
      <c r="L11" s="19" t="s">
        <v>18</v>
      </c>
      <c r="M11" s="41">
        <v>19</v>
      </c>
      <c r="N11" s="22">
        <f>E11+H11+K11</f>
        <v>57</v>
      </c>
      <c r="O11" s="23">
        <f>G11+J11+M11</f>
        <v>53</v>
      </c>
      <c r="P11" s="24">
        <f>IF(E11&gt;G11,1,0)+IF(H11&gt;J11,1,0)+IF(K11&gt;M11,1,0)</f>
        <v>2</v>
      </c>
      <c r="Q11" s="19">
        <f>IF(E11&lt;G11,1,0)+IF(H11&lt;J11,1,0)+IF(K11&lt;M11,1,0)</f>
        <v>1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30</v>
      </c>
      <c r="D12" s="44" t="s">
        <v>57</v>
      </c>
      <c r="E12" s="40">
        <v>21</v>
      </c>
      <c r="F12" s="19" t="s">
        <v>18</v>
      </c>
      <c r="G12" s="41">
        <v>9</v>
      </c>
      <c r="H12" s="40">
        <v>18</v>
      </c>
      <c r="I12" s="19" t="s">
        <v>18</v>
      </c>
      <c r="J12" s="41">
        <v>21</v>
      </c>
      <c r="K12" s="40">
        <v>21</v>
      </c>
      <c r="L12" s="19" t="s">
        <v>18</v>
      </c>
      <c r="M12" s="41">
        <v>14</v>
      </c>
      <c r="N12" s="22">
        <f>E12+H12+K12</f>
        <v>60</v>
      </c>
      <c r="O12" s="23">
        <f>G12+J12+M12</f>
        <v>44</v>
      </c>
      <c r="P12" s="24">
        <f>IF(E12&gt;G12,1,0)+IF(H12&gt;J12,1,0)+IF(K12&gt;M12,1,0)</f>
        <v>2</v>
      </c>
      <c r="Q12" s="19">
        <f>IF(E12&lt;G12,1,0)+IF(H12&lt;J12,1,0)+IF(K12&lt;M12,1,0)</f>
        <v>1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47" t="str">
        <f>IF(R13&gt;S13,D4,IF(S13&gt;R13,D5,"remíza"))</f>
        <v>remíza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26">
        <f aca="true" t="shared" si="1" ref="N13:S13">SUM(N9:N12)</f>
        <v>227</v>
      </c>
      <c r="O13" s="27">
        <f t="shared" si="1"/>
        <v>211</v>
      </c>
      <c r="P13" s="26">
        <f t="shared" si="1"/>
        <v>6</v>
      </c>
      <c r="Q13" s="28">
        <f t="shared" si="1"/>
        <v>6</v>
      </c>
      <c r="R13" s="26">
        <f t="shared" si="1"/>
        <v>2</v>
      </c>
      <c r="S13" s="27">
        <f t="shared" si="1"/>
        <v>2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9.5" customHeight="1" thickBot="1">
      <c r="B3" s="5" t="s">
        <v>1</v>
      </c>
      <c r="C3" s="46"/>
      <c r="D3" s="133" t="s">
        <v>48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136" t="s">
        <v>49</v>
      </c>
      <c r="R3" s="137"/>
      <c r="S3" s="138" t="s">
        <v>50</v>
      </c>
      <c r="T3" s="139"/>
    </row>
    <row r="4" spans="2:20" ht="19.5" customHeight="1" thickTop="1">
      <c r="B4" s="6" t="s">
        <v>3</v>
      </c>
      <c r="C4" s="7"/>
      <c r="D4" s="140" t="s">
        <v>72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2"/>
      <c r="Q4" s="143" t="s">
        <v>14</v>
      </c>
      <c r="R4" s="144"/>
      <c r="S4" s="145" t="s">
        <v>100</v>
      </c>
      <c r="T4" s="146"/>
    </row>
    <row r="5" spans="2:20" ht="19.5" customHeight="1">
      <c r="B5" s="6" t="s">
        <v>4</v>
      </c>
      <c r="C5" s="47"/>
      <c r="D5" s="149" t="s">
        <v>31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  <c r="Q5" s="152" t="s">
        <v>2</v>
      </c>
      <c r="R5" s="153"/>
      <c r="S5" s="154" t="s">
        <v>71</v>
      </c>
      <c r="T5" s="155"/>
    </row>
    <row r="6" spans="2:20" ht="19.5" customHeight="1" thickBot="1">
      <c r="B6" s="8" t="s">
        <v>5</v>
      </c>
      <c r="C6" s="9"/>
      <c r="D6" s="156" t="s">
        <v>63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  <c r="Q6" s="48"/>
      <c r="R6" s="49"/>
      <c r="S6" s="98" t="s">
        <v>22</v>
      </c>
      <c r="T6" s="39" t="s">
        <v>21</v>
      </c>
    </row>
    <row r="7" spans="2:20" ht="24.75" customHeight="1">
      <c r="B7" s="10"/>
      <c r="C7" s="11" t="str">
        <f>D4</f>
        <v>TJ Keramika Chlumčany M1</v>
      </c>
      <c r="D7" s="11" t="str">
        <f>D5</f>
        <v>TJ Bílá Hora M</v>
      </c>
      <c r="E7" s="159" t="s">
        <v>6</v>
      </c>
      <c r="F7" s="160"/>
      <c r="G7" s="160"/>
      <c r="H7" s="160"/>
      <c r="I7" s="160"/>
      <c r="J7" s="160"/>
      <c r="K7" s="160"/>
      <c r="L7" s="160"/>
      <c r="M7" s="161"/>
      <c r="N7" s="162" t="s">
        <v>15</v>
      </c>
      <c r="O7" s="163"/>
      <c r="P7" s="162" t="s">
        <v>16</v>
      </c>
      <c r="Q7" s="163"/>
      <c r="R7" s="162" t="s">
        <v>17</v>
      </c>
      <c r="S7" s="163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101</v>
      </c>
      <c r="D9" s="45" t="s">
        <v>102</v>
      </c>
      <c r="E9" s="40">
        <v>21</v>
      </c>
      <c r="F9" s="20" t="s">
        <v>18</v>
      </c>
      <c r="G9" s="41">
        <v>19</v>
      </c>
      <c r="H9" s="40">
        <v>21</v>
      </c>
      <c r="I9" s="20" t="s">
        <v>18</v>
      </c>
      <c r="J9" s="41">
        <v>18</v>
      </c>
      <c r="K9" s="40"/>
      <c r="L9" s="20" t="s">
        <v>18</v>
      </c>
      <c r="M9" s="41"/>
      <c r="N9" s="22">
        <f>E9+H9+K9</f>
        <v>42</v>
      </c>
      <c r="O9" s="23">
        <f>G9+J9+M9</f>
        <v>37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103</v>
      </c>
      <c r="D10" s="44" t="s">
        <v>104</v>
      </c>
      <c r="E10" s="40">
        <v>21</v>
      </c>
      <c r="F10" s="19" t="s">
        <v>18</v>
      </c>
      <c r="G10" s="41">
        <v>6</v>
      </c>
      <c r="H10" s="40">
        <v>21</v>
      </c>
      <c r="I10" s="19" t="s">
        <v>18</v>
      </c>
      <c r="J10" s="41">
        <v>11</v>
      </c>
      <c r="K10" s="40"/>
      <c r="L10" s="19" t="s">
        <v>18</v>
      </c>
      <c r="M10" s="41"/>
      <c r="N10" s="22">
        <f>E10+H10+K10</f>
        <v>42</v>
      </c>
      <c r="O10" s="23">
        <f>G10+J10+M10</f>
        <v>17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76</v>
      </c>
      <c r="D11" s="44" t="s">
        <v>105</v>
      </c>
      <c r="E11" s="40">
        <v>11</v>
      </c>
      <c r="F11" s="19" t="s">
        <v>18</v>
      </c>
      <c r="G11" s="41">
        <v>21</v>
      </c>
      <c r="H11" s="40">
        <v>10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21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77</v>
      </c>
      <c r="D12" s="44" t="s">
        <v>106</v>
      </c>
      <c r="E12" s="40">
        <v>21</v>
      </c>
      <c r="F12" s="19" t="s">
        <v>18</v>
      </c>
      <c r="G12" s="41">
        <v>16</v>
      </c>
      <c r="H12" s="40">
        <v>21</v>
      </c>
      <c r="I12" s="19" t="s">
        <v>18</v>
      </c>
      <c r="J12" s="41">
        <v>9</v>
      </c>
      <c r="K12" s="40"/>
      <c r="L12" s="19" t="s">
        <v>18</v>
      </c>
      <c r="M12" s="41"/>
      <c r="N12" s="22">
        <f>E12+H12+K12</f>
        <v>42</v>
      </c>
      <c r="O12" s="23">
        <f>G12+J12+M12</f>
        <v>25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47" t="str">
        <f>IF(R13&gt;S13,D4,IF(S13&gt;R13,D5,"remíza"))</f>
        <v>TJ Keramika Chlumčany M1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26">
        <f aca="true" t="shared" si="1" ref="N13:S13">SUM(N9:N12)</f>
        <v>147</v>
      </c>
      <c r="O13" s="27">
        <f t="shared" si="1"/>
        <v>121</v>
      </c>
      <c r="P13" s="26">
        <f t="shared" si="1"/>
        <v>6</v>
      </c>
      <c r="Q13" s="28">
        <f t="shared" si="1"/>
        <v>2</v>
      </c>
      <c r="R13" s="26">
        <f t="shared" si="1"/>
        <v>3</v>
      </c>
      <c r="S13" s="27">
        <f t="shared" si="1"/>
        <v>1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9.5" customHeight="1" thickBot="1">
      <c r="B3" s="5" t="s">
        <v>1</v>
      </c>
      <c r="C3" s="46"/>
      <c r="D3" s="133" t="s">
        <v>48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136" t="s">
        <v>49</v>
      </c>
      <c r="R3" s="137"/>
      <c r="S3" s="138" t="s">
        <v>50</v>
      </c>
      <c r="T3" s="139"/>
    </row>
    <row r="4" spans="2:20" ht="19.5" customHeight="1" thickTop="1">
      <c r="B4" s="6" t="s">
        <v>3</v>
      </c>
      <c r="C4" s="7"/>
      <c r="D4" s="140" t="s">
        <v>72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2"/>
      <c r="Q4" s="143" t="s">
        <v>14</v>
      </c>
      <c r="R4" s="144"/>
      <c r="S4" s="145" t="s">
        <v>62</v>
      </c>
      <c r="T4" s="146"/>
    </row>
    <row r="5" spans="2:20" ht="19.5" customHeight="1">
      <c r="B5" s="6" t="s">
        <v>4</v>
      </c>
      <c r="C5" s="47"/>
      <c r="D5" s="149" t="s">
        <v>61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  <c r="Q5" s="152" t="s">
        <v>2</v>
      </c>
      <c r="R5" s="153"/>
      <c r="S5" s="154" t="s">
        <v>71</v>
      </c>
      <c r="T5" s="155"/>
    </row>
    <row r="6" spans="2:20" ht="19.5" customHeight="1" thickBot="1">
      <c r="B6" s="8" t="s">
        <v>5</v>
      </c>
      <c r="C6" s="9"/>
      <c r="D6" s="156" t="s">
        <v>63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  <c r="Q6" s="48"/>
      <c r="R6" s="49"/>
      <c r="S6" s="98" t="s">
        <v>22</v>
      </c>
      <c r="T6" s="39" t="s">
        <v>21</v>
      </c>
    </row>
    <row r="7" spans="2:20" ht="24.75" customHeight="1">
      <c r="B7" s="10"/>
      <c r="C7" s="11" t="str">
        <f>D4</f>
        <v>TJ Keramika Chlumčany M1</v>
      </c>
      <c r="D7" s="11" t="str">
        <f>D5</f>
        <v>TJ Keramika Chlumčany M2</v>
      </c>
      <c r="E7" s="159" t="s">
        <v>6</v>
      </c>
      <c r="F7" s="160"/>
      <c r="G7" s="160"/>
      <c r="H7" s="160"/>
      <c r="I7" s="160"/>
      <c r="J7" s="160"/>
      <c r="K7" s="160"/>
      <c r="L7" s="160"/>
      <c r="M7" s="161"/>
      <c r="N7" s="162" t="s">
        <v>15</v>
      </c>
      <c r="O7" s="163"/>
      <c r="P7" s="162" t="s">
        <v>16</v>
      </c>
      <c r="Q7" s="163"/>
      <c r="R7" s="162" t="s">
        <v>17</v>
      </c>
      <c r="S7" s="163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73</v>
      </c>
      <c r="D9" s="45" t="s">
        <v>64</v>
      </c>
      <c r="E9" s="40">
        <v>21</v>
      </c>
      <c r="F9" s="20" t="s">
        <v>18</v>
      </c>
      <c r="G9" s="41">
        <v>9</v>
      </c>
      <c r="H9" s="40">
        <v>21</v>
      </c>
      <c r="I9" s="20" t="s">
        <v>18</v>
      </c>
      <c r="J9" s="41">
        <v>16</v>
      </c>
      <c r="K9" s="40"/>
      <c r="L9" s="20" t="s">
        <v>18</v>
      </c>
      <c r="M9" s="41"/>
      <c r="N9" s="22">
        <f>E9+H9+K9</f>
        <v>42</v>
      </c>
      <c r="O9" s="23">
        <f>G9+J9+M9</f>
        <v>25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74</v>
      </c>
      <c r="D10" s="44" t="s">
        <v>75</v>
      </c>
      <c r="E10" s="40">
        <v>21</v>
      </c>
      <c r="F10" s="19" t="s">
        <v>18</v>
      </c>
      <c r="G10" s="41">
        <v>19</v>
      </c>
      <c r="H10" s="40">
        <v>21</v>
      </c>
      <c r="I10" s="19" t="s">
        <v>18</v>
      </c>
      <c r="J10" s="41">
        <v>16</v>
      </c>
      <c r="K10" s="40"/>
      <c r="L10" s="19" t="s">
        <v>18</v>
      </c>
      <c r="M10" s="41"/>
      <c r="N10" s="22">
        <f>E10+H10+K10</f>
        <v>42</v>
      </c>
      <c r="O10" s="23">
        <f>G10+J10+M10</f>
        <v>35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76</v>
      </c>
      <c r="D11" s="44" t="s">
        <v>68</v>
      </c>
      <c r="E11" s="40">
        <v>16</v>
      </c>
      <c r="F11" s="19" t="s">
        <v>18</v>
      </c>
      <c r="G11" s="41">
        <v>21</v>
      </c>
      <c r="H11" s="40">
        <v>21</v>
      </c>
      <c r="I11" s="19" t="s">
        <v>18</v>
      </c>
      <c r="J11" s="41">
        <v>10</v>
      </c>
      <c r="K11" s="40">
        <v>21</v>
      </c>
      <c r="L11" s="19" t="s">
        <v>18</v>
      </c>
      <c r="M11" s="41">
        <v>14</v>
      </c>
      <c r="N11" s="22">
        <f>E11+H11+K11</f>
        <v>58</v>
      </c>
      <c r="O11" s="23">
        <f>G11+J11+M11</f>
        <v>45</v>
      </c>
      <c r="P11" s="24">
        <f>IF(E11&gt;G11,1,0)+IF(H11&gt;J11,1,0)+IF(K11&gt;M11,1,0)</f>
        <v>2</v>
      </c>
      <c r="Q11" s="19">
        <f>IF(E11&lt;G11,1,0)+IF(H11&lt;J11,1,0)+IF(K11&lt;M11,1,0)</f>
        <v>1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77</v>
      </c>
      <c r="D12" s="44" t="s">
        <v>69</v>
      </c>
      <c r="E12" s="40">
        <v>21</v>
      </c>
      <c r="F12" s="19" t="s">
        <v>18</v>
      </c>
      <c r="G12" s="41">
        <v>12</v>
      </c>
      <c r="H12" s="40">
        <v>21</v>
      </c>
      <c r="I12" s="19" t="s">
        <v>18</v>
      </c>
      <c r="J12" s="41">
        <v>16</v>
      </c>
      <c r="K12" s="40"/>
      <c r="L12" s="19" t="s">
        <v>18</v>
      </c>
      <c r="M12" s="41"/>
      <c r="N12" s="22">
        <f>E12+H12+K12</f>
        <v>42</v>
      </c>
      <c r="O12" s="23">
        <f>G12+J12+M12</f>
        <v>28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47" t="str">
        <f>IF(R13&gt;S13,D4,IF(S13&gt;R13,D5,"remíza"))</f>
        <v>TJ Keramika Chlumčany M1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26">
        <f aca="true" t="shared" si="1" ref="N13:S13">SUM(N9:N12)</f>
        <v>184</v>
      </c>
      <c r="O13" s="27">
        <f t="shared" si="1"/>
        <v>133</v>
      </c>
      <c r="P13" s="26">
        <f t="shared" si="1"/>
        <v>8</v>
      </c>
      <c r="Q13" s="28">
        <f t="shared" si="1"/>
        <v>1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zapis_OPM.xls</dc:title>
  <dc:subject>OPM 2016/17</dc:subject>
  <dc:creator>ZpčBaS</dc:creator>
  <cp:keywords/>
  <dc:description>Zápis o utkání smíšených družstev - OPM</dc:description>
  <cp:lastModifiedBy>Tom</cp:lastModifiedBy>
  <cp:lastPrinted>2017-10-15T18:33:08Z</cp:lastPrinted>
  <dcterms:created xsi:type="dcterms:W3CDTF">1996-11-18T12:18:44Z</dcterms:created>
  <dcterms:modified xsi:type="dcterms:W3CDTF">2017-11-06T07:49:49Z</dcterms:modified>
  <cp:category/>
  <cp:version/>
  <cp:contentType/>
  <cp:contentStatus/>
</cp:coreProperties>
</file>