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OPB" sheetId="1" r:id="rId1"/>
    <sheet name="rozpis_OPB" sheetId="2" r:id="rId2"/>
    <sheet name="2.k.DouC_Nej" sheetId="3" r:id="rId3"/>
    <sheet name="2.k.JuA_Sla" sheetId="4" r:id="rId4"/>
    <sheet name="2.k.DouD_Chra" sheetId="5" r:id="rId5"/>
    <sheet name="2.k.DouD_Nej" sheetId="6" r:id="rId6"/>
    <sheet name="2.k.JuA_DouC" sheetId="7" r:id="rId7"/>
    <sheet name="2.k.Chra_Kla" sheetId="8" r:id="rId8"/>
    <sheet name="2.k._DouD_JuA" sheetId="9" r:id="rId9"/>
    <sheet name="2.k.Sla_Nej" sheetId="10" r:id="rId10"/>
    <sheet name="2.k.DouC_Kla" sheetId="11" r:id="rId11"/>
    <sheet name="1.k.DouC_DouD" sheetId="12" r:id="rId12"/>
    <sheet name="1.k.JuA_Chra" sheetId="13" r:id="rId13"/>
    <sheet name="1.k.Kla_Sla" sheetId="14" r:id="rId14"/>
    <sheet name="1.k.Chra_DouC" sheetId="15" r:id="rId15"/>
    <sheet name="1.k.Kla_JuA" sheetId="16" r:id="rId16"/>
    <sheet name="1.k.Chra_Sla" sheetId="17" r:id="rId17"/>
    <sheet name="1.k.Kla_DouD" sheetId="18" r:id="rId18"/>
  </sheets>
  <definedNames>
    <definedName name="_xlnm.Print_Area" localSheetId="11">'1.k.DouC_DouD'!$B$2:$T$26</definedName>
    <definedName name="_xlnm.Print_Area" localSheetId="14">'1.k.Chra_DouC'!$B$2:$T$26</definedName>
    <definedName name="_xlnm.Print_Area" localSheetId="16">'1.k.Chra_Sla'!$B$2:$T$26</definedName>
    <definedName name="_xlnm.Print_Area" localSheetId="12">'1.k.JuA_Chra'!$B$2:$T$26</definedName>
    <definedName name="_xlnm.Print_Area" localSheetId="17">'1.k.Kla_DouD'!$B$2:$T$26</definedName>
    <definedName name="_xlnm.Print_Area" localSheetId="15">'1.k.Kla_JuA'!$B$2:$T$26</definedName>
    <definedName name="_xlnm.Print_Area" localSheetId="13">'1.k.Kla_Sla'!$B$2:$T$26</definedName>
    <definedName name="_xlnm.Print_Area" localSheetId="8">'2.k._DouD_JuA'!$B$2:$T$26</definedName>
    <definedName name="_xlnm.Print_Area" localSheetId="10">'2.k.DouC_Kla'!$B$2:$T$26</definedName>
    <definedName name="_xlnm.Print_Area" localSheetId="2">'2.k.DouC_Nej'!$B$2:$T$26</definedName>
    <definedName name="_xlnm.Print_Area" localSheetId="4">'2.k.DouD_Chra'!$B$2:$T$26</definedName>
    <definedName name="_xlnm.Print_Area" localSheetId="5">'2.k.DouD_Nej'!$B$2:$T$26</definedName>
    <definedName name="_xlnm.Print_Area" localSheetId="7">'2.k.Chra_Kla'!$B$2:$T$26</definedName>
    <definedName name="_xlnm.Print_Area" localSheetId="6">'2.k.JuA_DouC'!$B$2:$T$26</definedName>
    <definedName name="_xlnm.Print_Area" localSheetId="3">'2.k.JuA_Sla'!$B$2:$T$26</definedName>
    <definedName name="_xlnm.Print_Area" localSheetId="9">'2.k.Sla_Nej'!$B$2:$T$26</definedName>
  </definedNames>
  <calcPr fullCalcOnLoad="1"/>
</workbook>
</file>

<file path=xl/sharedStrings.xml><?xml version="1.0" encoding="utf-8"?>
<sst xmlns="http://schemas.openxmlformats.org/spreadsheetml/2006/main" count="1497" uniqueCount="311">
  <si>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</si>
  <si>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</si>
  <si>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</si>
  <si>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</si>
  <si>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</si>
  <si>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</si>
  <si>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</si>
  <si>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</si>
  <si>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</si>
  <si>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</si>
  <si>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</si>
  <si>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</si>
  <si>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</si>
  <si>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</si>
  <si>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</si>
  <si>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</si>
  <si>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</si>
  <si>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</si>
  <si>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</si>
  <si>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</si>
  <si>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</si>
  <si>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</si>
  <si>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</si>
  <si>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</si>
  <si>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</si>
  <si>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</si>
  <si>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</si>
  <si>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</si>
  <si>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Havíř František</t>
  </si>
  <si>
    <t>Tupý</t>
  </si>
  <si>
    <t>scr.</t>
  </si>
  <si>
    <t>TJ Sokol Doubravka D</t>
  </si>
  <si>
    <t>SK Jupiter A</t>
  </si>
  <si>
    <t>Spartak Chrást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</si>
  <si>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</si>
  <si>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</si>
  <si>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</si>
  <si>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</si>
  <si>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</si>
  <si>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</si>
  <si>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</si>
  <si>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</si>
  <si>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</si>
  <si>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</si>
  <si>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</si>
  <si>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</si>
  <si>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</si>
  <si>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</si>
  <si>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</si>
  <si>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TJ Slavoj Plzeň</t>
  </si>
  <si>
    <t>OPB družstev - dospělí - ZpčBaS - 2017/18</t>
  </si>
  <si>
    <r>
      <t xml:space="preserve">neúplná tabulka po </t>
    </r>
    <r>
      <rPr>
        <b/>
        <sz val="12"/>
        <rFont val="Arial"/>
        <family val="2"/>
      </rPr>
      <t>1. kole - 14.10.2017</t>
    </r>
  </si>
  <si>
    <t>ZpčBaS - ZÁPIS O UTKÁNÍ SMÍŠENÝCH DRUŽSTEV</t>
  </si>
  <si>
    <t>Sezona:</t>
  </si>
  <si>
    <t>2017/18</t>
  </si>
  <si>
    <t>14.10.2017</t>
  </si>
  <si>
    <t>Klatovy</t>
  </si>
  <si>
    <t>Jan Piorecký</t>
  </si>
  <si>
    <t>Slavík Tomáš, Sazamová Petra</t>
  </si>
  <si>
    <t>Brejcha Josef, Křížová Monika</t>
  </si>
  <si>
    <t>Matoušek O.</t>
  </si>
  <si>
    <t>Koranda Michal, Matoušek Ondřej</t>
  </si>
  <si>
    <t>Brejcha Josef, Fricek Jiří</t>
  </si>
  <si>
    <t>Sazamová</t>
  </si>
  <si>
    <t>Novotná Lucie, Sazamová Petra</t>
  </si>
  <si>
    <t>Piorecký Jan, Slavík Tomáš</t>
  </si>
  <si>
    <t>Slabý Otto st., Hlávka Pavel</t>
  </si>
  <si>
    <t>Novotná</t>
  </si>
  <si>
    <t>Koranda Michal</t>
  </si>
  <si>
    <t>Fricek Jiří</t>
  </si>
  <si>
    <t>Slavík</t>
  </si>
  <si>
    <t xml:space="preserve">Piorecký Jan </t>
  </si>
  <si>
    <t>Hlávka Pavel</t>
  </si>
  <si>
    <t>Havíř Fr.</t>
  </si>
  <si>
    <t xml:space="preserve">Novotná Lucie </t>
  </si>
  <si>
    <t>Křížová Monika</t>
  </si>
  <si>
    <t>Dvořák Martin</t>
  </si>
  <si>
    <t>Hanyk Jiří, Rathová Anita</t>
  </si>
  <si>
    <t>Matoušek Jan</t>
  </si>
  <si>
    <t>Hanyk Jiří, Tupý Jan</t>
  </si>
  <si>
    <t>Kolovrátníková Jolana, Rathová Anita</t>
  </si>
  <si>
    <t>Dvořák Martin, Slavík Tomáš</t>
  </si>
  <si>
    <t>Žambůrek Tomáš, Borkovec Tomáš</t>
  </si>
  <si>
    <t>Matoušek Ondřej</t>
  </si>
  <si>
    <t>Borkovec Tomáš</t>
  </si>
  <si>
    <t>Koranda</t>
  </si>
  <si>
    <t xml:space="preserve">Koranda Michal </t>
  </si>
  <si>
    <t>Tupý Jan</t>
  </si>
  <si>
    <t xml:space="preserve">Kolovrátníková Jolana </t>
  </si>
  <si>
    <t xml:space="preserve">Žambůrek Tomáš </t>
  </si>
  <si>
    <t>Borkovec</t>
  </si>
  <si>
    <t>TJ Sokol Doubravka C</t>
  </si>
  <si>
    <t>ZÚ Badminton Klatovy</t>
  </si>
  <si>
    <t>dopolední utkání - začátek 9:00</t>
  </si>
  <si>
    <t>polední utkání - začátek 12:00</t>
  </si>
  <si>
    <t>odpolední utkání - začátek 15:00</t>
  </si>
  <si>
    <t>Sokol Doubravka C</t>
  </si>
  <si>
    <t>-</t>
  </si>
  <si>
    <t>Sokol Doubravka D</t>
  </si>
  <si>
    <t>5 : 3</t>
  </si>
  <si>
    <t>TJ Slavoj</t>
  </si>
  <si>
    <t>8 : 0</t>
  </si>
  <si>
    <t>ZÚ Klatovy</t>
  </si>
  <si>
    <t>0 : 8</t>
  </si>
  <si>
    <t>2 : 6</t>
  </si>
  <si>
    <t>"volno"</t>
  </si>
  <si>
    <t>Jiskra Nejdek</t>
  </si>
  <si>
    <t>0 : 0</t>
  </si>
  <si>
    <t>3. kolo - 20.1.2018 - OPB</t>
  </si>
  <si>
    <t>Play OFF - 17.3.2018 - OPB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</si>
  <si>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</si>
  <si>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</si>
  <si>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</si>
  <si>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</si>
  <si>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</si>
  <si>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</si>
  <si>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</si>
  <si>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</si>
  <si>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</si>
  <si>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</si>
  <si>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1. kolo - 14.10.2017 - OPB</t>
  </si>
  <si>
    <t>2. kolo - 5.11.2017  (neděle) - OPB</t>
  </si>
  <si>
    <t>Piorecký Jan, Sazamová Petra</t>
  </si>
  <si>
    <t>Schröfel Erik, Beranová Štěpánka</t>
  </si>
  <si>
    <t>Dvořák</t>
  </si>
  <si>
    <t>Egermaier Jiří, Schröfel Erik</t>
  </si>
  <si>
    <t>Matoušek J.</t>
  </si>
  <si>
    <t>Bláhová Barbara, Beranová Štěpánka</t>
  </si>
  <si>
    <t>Knopp Tomáš, Kavan Pavel</t>
  </si>
  <si>
    <t>Egermaier Jiří</t>
  </si>
  <si>
    <t xml:space="preserve">Knopp Tomáš </t>
  </si>
  <si>
    <t xml:space="preserve">Bláhová Barbara </t>
  </si>
  <si>
    <t>Kavan Pavel</t>
  </si>
  <si>
    <t>OPB družstev - dospělí - ZpčBaS</t>
  </si>
  <si>
    <t>Brychta, Brychtová</t>
  </si>
  <si>
    <t>Hanyk, Rathová</t>
  </si>
  <si>
    <t>Pánek, Svoboda</t>
  </si>
  <si>
    <t>Hanyk, Tupý</t>
  </si>
  <si>
    <t>Brychtová, Horová</t>
  </si>
  <si>
    <t>Kolovrátníková, Rathová</t>
  </si>
  <si>
    <t>Brož, Brychta</t>
  </si>
  <si>
    <t>Žambůrek, Borkovec T.</t>
  </si>
  <si>
    <t>Pánek</t>
  </si>
  <si>
    <t>Borkovec T.</t>
  </si>
  <si>
    <t>Brož</t>
  </si>
  <si>
    <t>Horová</t>
  </si>
  <si>
    <t>Kolovrátníková</t>
  </si>
  <si>
    <t>Svoboda</t>
  </si>
  <si>
    <t>Žambůrek</t>
  </si>
  <si>
    <t>Plzeň, Hřbitovní 24</t>
  </si>
  <si>
    <t>Jaromír Brychta</t>
  </si>
  <si>
    <t>TJ Jiskra Nejdek</t>
  </si>
  <si>
    <t>TJ SPARTAK CHRÁST</t>
  </si>
  <si>
    <t>TJ SOKOL DOUBRAVKA C</t>
  </si>
  <si>
    <t>Chrást</t>
  </si>
  <si>
    <t>Behenský Roman</t>
  </si>
  <si>
    <t>Mirvald - Glaserová</t>
  </si>
  <si>
    <t>Brychta - Brychtová</t>
  </si>
  <si>
    <t>Behenský - Vicenda</t>
  </si>
  <si>
    <t>Brož - Pánek</t>
  </si>
  <si>
    <t>Voráčková - Slozberg</t>
  </si>
  <si>
    <t>Čečková - Horová</t>
  </si>
  <si>
    <t>Suttr - Mirvald</t>
  </si>
  <si>
    <t>Brychta - Svoboda</t>
  </si>
  <si>
    <t xml:space="preserve">Brunclík </t>
  </si>
  <si>
    <t xml:space="preserve">Behenský </t>
  </si>
  <si>
    <t>Slozberg</t>
  </si>
  <si>
    <t xml:space="preserve">Čečková </t>
  </si>
  <si>
    <t xml:space="preserve">Suttr </t>
  </si>
  <si>
    <t>7.</t>
  </si>
  <si>
    <t>6.</t>
  </si>
  <si>
    <t>TJ SLAVOJ PLZEŇ</t>
  </si>
  <si>
    <t>Brejcha - Křížová</t>
  </si>
  <si>
    <t>Behenský - Brunclík</t>
  </si>
  <si>
    <t>Fricek - Brejcha</t>
  </si>
  <si>
    <t>Voráčková - Glaserová</t>
  </si>
  <si>
    <t>Slabý - Hlávka</t>
  </si>
  <si>
    <t xml:space="preserve">Fricek </t>
  </si>
  <si>
    <t>Hlávka</t>
  </si>
  <si>
    <t xml:space="preserve">Voráčková </t>
  </si>
  <si>
    <t>Křížová</t>
  </si>
  <si>
    <t>ZÁPIS O UTKÁNÍ SMÍŠENÝCH DRUŽSTEV</t>
  </si>
  <si>
    <t>Plzeň, Chválenická ul.</t>
  </si>
  <si>
    <t>Martin Slepička</t>
  </si>
  <si>
    <t>Mirvald Václav, Voráčková Lenka</t>
  </si>
  <si>
    <t>Schröfel Erik, Egermaier Jiří</t>
  </si>
  <si>
    <t>Behenský Roman, Vicenda Petr</t>
  </si>
  <si>
    <t>Beranová Š., Bláhová B.</t>
  </si>
  <si>
    <t>Voráčková L., Slozberg R.</t>
  </si>
  <si>
    <t>Kavan Pavel, Knopp Tomáš</t>
  </si>
  <si>
    <t>Mirvald Václav, Suttr Martin</t>
  </si>
  <si>
    <t>Brunclík Jiří</t>
  </si>
  <si>
    <t>Knopp Tomáš</t>
  </si>
  <si>
    <t>Bláhová Barbara</t>
  </si>
  <si>
    <t>Slozberg Roni</t>
  </si>
  <si>
    <t>Suttr Martin</t>
  </si>
  <si>
    <t>TJ Spartak Chrást</t>
  </si>
  <si>
    <t>5.</t>
  </si>
  <si>
    <r>
      <t xml:space="preserve">tabulka po </t>
    </r>
    <r>
      <rPr>
        <b/>
        <sz val="12"/>
        <rFont val="Arial"/>
        <family val="2"/>
      </rPr>
      <t>2. kole - 5.11.2017</t>
    </r>
  </si>
  <si>
    <t>Matoušek Jan, Novotná</t>
  </si>
  <si>
    <t>Legát, Švimberský</t>
  </si>
  <si>
    <t>Matoušek O., Koranda</t>
  </si>
  <si>
    <t>Brychtová, Čečková</t>
  </si>
  <si>
    <t>Matoušek J., Piorecký</t>
  </si>
  <si>
    <t>Švimberský</t>
  </si>
  <si>
    <t>Piorecký</t>
  </si>
  <si>
    <t>Legát</t>
  </si>
  <si>
    <t>Plzeň, 25. ZŠ</t>
  </si>
  <si>
    <t>5.11. 2017</t>
  </si>
  <si>
    <t>5.11.2017</t>
  </si>
  <si>
    <t>7 : 1</t>
  </si>
  <si>
    <t>Švimberský, Brychtová</t>
  </si>
  <si>
    <t>Lutsak, Pazderová</t>
  </si>
  <si>
    <t>Svoboda, Brož</t>
  </si>
  <si>
    <t>Lutsak, Nesveda</t>
  </si>
  <si>
    <t>Růžička M., Pazderová</t>
  </si>
  <si>
    <t>Legát, Brychta</t>
  </si>
  <si>
    <t>Šilhan, Kamaryt</t>
  </si>
  <si>
    <t>Kamaryt</t>
  </si>
  <si>
    <t>Šilhan</t>
  </si>
  <si>
    <t>Růžička M.</t>
  </si>
  <si>
    <t>Nesveda A.</t>
  </si>
  <si>
    <t>Plzeň, 25.ZŠ</t>
  </si>
  <si>
    <t>Kavan Pavel, Beranová Štěpánka</t>
  </si>
  <si>
    <t>Brychta Jaromír, Brychtová Iva</t>
  </si>
  <si>
    <t>Švimberský Petr, Legát Vojtěch</t>
  </si>
  <si>
    <t>Bláhová B., Beranová Š.</t>
  </si>
  <si>
    <t>Čečková V,. Horová M.</t>
  </si>
  <si>
    <t>Knopp Tomáš, Vild Petr</t>
  </si>
  <si>
    <t>Brychta Jaromír, Brož Jan</t>
  </si>
  <si>
    <t>Švimberský Petr</t>
  </si>
  <si>
    <t>Svoboda Jindřich</t>
  </si>
  <si>
    <t>Čečková Veronika</t>
  </si>
  <si>
    <t>Legát Vojtěch</t>
  </si>
  <si>
    <t>Za SK Jupiter A nastoupil hráč P.Vild z družstva SK Jupiter M2</t>
  </si>
  <si>
    <t>3 : 5</t>
  </si>
  <si>
    <t>Vild Petr, Pašek Michal</t>
  </si>
  <si>
    <t>Brejchová M., Křížová M.</t>
  </si>
  <si>
    <t>Knopp Tomáš, Schröfel Erik</t>
  </si>
  <si>
    <t>Brejcha Josef, Hlávka Pavel</t>
  </si>
  <si>
    <t>Schröfel Erik</t>
  </si>
  <si>
    <t>Brejchová Martina</t>
  </si>
  <si>
    <t>Za SK Jupiter A nastoupili hráči P.Vild a M.Pašek z družstva SK Jupiter M2</t>
  </si>
  <si>
    <t>6 : 2</t>
  </si>
  <si>
    <t>Schröfel, Beranová</t>
  </si>
  <si>
    <t>Hanyk, Borkovec F.</t>
  </si>
  <si>
    <t xml:space="preserve">    Egermaier, Schröfel</t>
  </si>
  <si>
    <t>Beranová, Bláhová</t>
  </si>
  <si>
    <t>Žambůrek, Tupý</t>
  </si>
  <si>
    <t>Kavan, Vild</t>
  </si>
  <si>
    <t xml:space="preserve">Egermaier </t>
  </si>
  <si>
    <t>Borkovec F.</t>
  </si>
  <si>
    <t>Knopp</t>
  </si>
  <si>
    <t xml:space="preserve">Kolovrátníková </t>
  </si>
  <si>
    <t>Bláhová</t>
  </si>
  <si>
    <t xml:space="preserve">Kavan </t>
  </si>
  <si>
    <t>Za SK Jupiter nastoupil P.Vild z SK Jupiter M2</t>
  </si>
  <si>
    <t>1 : 7</t>
  </si>
  <si>
    <t>Hanyk, Kolovrátníková</t>
  </si>
  <si>
    <t>Šilhan, Pazderová</t>
  </si>
  <si>
    <t>Hanyk, Borkovec</t>
  </si>
  <si>
    <t>Nesveda, Lutsak</t>
  </si>
  <si>
    <t>Ružička, Pazderová</t>
  </si>
  <si>
    <t>Kamaryt , Šilhan</t>
  </si>
  <si>
    <t>Lutsak</t>
  </si>
  <si>
    <t xml:space="preserve">Kamaryt </t>
  </si>
  <si>
    <t>Rathová</t>
  </si>
  <si>
    <t>Ružička</t>
  </si>
  <si>
    <t xml:space="preserve">Žambůrek </t>
  </si>
  <si>
    <t xml:space="preserve">Nesveda </t>
  </si>
  <si>
    <t>Jiří Hanyk</t>
  </si>
  <si>
    <t>MIRVALD, GLASEROVÁ</t>
  </si>
  <si>
    <t>PIORECKÝ, NOVOTNÁ</t>
  </si>
  <si>
    <t>VICENDA, BRUNCLÍK</t>
  </si>
  <si>
    <t>KORANDA, MATOUŠEK Ondřej</t>
  </si>
  <si>
    <t>VORÁČKOVÁ, GLASEROVÁ</t>
  </si>
  <si>
    <t>MIRVALD, SUTTR M.</t>
  </si>
  <si>
    <t>PIORECKÝ, MATOUŠEK Jan</t>
  </si>
  <si>
    <t>VICENDA Petr</t>
  </si>
  <si>
    <t>MATOUŠEK Ondřej</t>
  </si>
  <si>
    <t>BRUNCLÍK Jiří</t>
  </si>
  <si>
    <t>KORANDA Michal</t>
  </si>
  <si>
    <t>VORÁČKOVÁ Lenka</t>
  </si>
  <si>
    <t>NOVOTNÁ Lucie</t>
  </si>
  <si>
    <t>SUTTR Martin</t>
  </si>
  <si>
    <t>DVOŘÁK Martin</t>
  </si>
  <si>
    <t>Záhorcová Zdeňka</t>
  </si>
  <si>
    <t>SCR.</t>
  </si>
  <si>
    <t>TJ JISKRA NEJDEK</t>
  </si>
  <si>
    <t>Slavoj Plzen</t>
  </si>
  <si>
    <t>S.Newiak</t>
  </si>
  <si>
    <t>Brejcha, Křížová</t>
  </si>
  <si>
    <t>Gonda, Pazderová</t>
  </si>
  <si>
    <t>Gonda, Lutsak</t>
  </si>
  <si>
    <t>Brejchová, Křížová</t>
  </si>
  <si>
    <t>Růžička, Pazderová</t>
  </si>
  <si>
    <t>Brejcha, Hlávka</t>
  </si>
  <si>
    <t>Šilhan, Nesveda</t>
  </si>
  <si>
    <t>Brejchová</t>
  </si>
  <si>
    <t>Růžička</t>
  </si>
  <si>
    <t>Nesveda</t>
  </si>
  <si>
    <t>Mirvald, Glaserová</t>
  </si>
  <si>
    <t>Borkovec, Tupý</t>
  </si>
  <si>
    <t>Brunclík, Vicenda</t>
  </si>
  <si>
    <t>Voráčková, Slozberg</t>
  </si>
  <si>
    <t>Žambůrk, Hanyk</t>
  </si>
  <si>
    <t>Suttr, Mirvald</t>
  </si>
  <si>
    <t xml:space="preserve">Borkovec </t>
  </si>
  <si>
    <t>Vicenda</t>
  </si>
  <si>
    <t>Voráčková</t>
  </si>
  <si>
    <t>Suttr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</si>
</sst>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_-* #,##0.00&quot; Kč&quot;_-;\-* #,##0.00&quot; Kč&quot;_-;_-* \-??&quot; Kč&quot;_-;_-@_-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176" fontId="5" fillId="0" borderId="0" applyFill="0" applyBorder="0" applyProtection="0">
      <alignment horizontal="center"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1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1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0" fontId="16" fillId="0" borderId="4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5" fillId="12" borderId="41" xfId="49" applyFont="1" applyFill="1" applyBorder="1" applyAlignment="1">
      <alignment horizontal="center" wrapText="1"/>
      <protection/>
    </xf>
    <xf numFmtId="0" fontId="23" fillId="0" borderId="42" xfId="49" applyFont="1" applyBorder="1" applyAlignment="1">
      <alignment horizontal="right" wrapText="1"/>
      <protection/>
    </xf>
    <xf numFmtId="0" fontId="17" fillId="0" borderId="43" xfId="49" applyFont="1" applyBorder="1" applyAlignment="1">
      <alignment horizontal="right" wrapText="1"/>
      <protection/>
    </xf>
    <xf numFmtId="0" fontId="24" fillId="0" borderId="27" xfId="49" applyFont="1" applyBorder="1" applyAlignment="1">
      <alignment horizontal="center" wrapText="1"/>
      <protection/>
    </xf>
    <xf numFmtId="0" fontId="24" fillId="0" borderId="44" xfId="49" applyFont="1" applyBorder="1" applyAlignment="1">
      <alignment horizontal="center" wrapText="1"/>
      <protection/>
    </xf>
    <xf numFmtId="0" fontId="24" fillId="0" borderId="45" xfId="49" applyFont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5" fillId="0" borderId="46" xfId="49" applyFont="1" applyBorder="1" applyAlignment="1">
      <alignment horizontal="center" vertical="center"/>
      <protection/>
    </xf>
    <xf numFmtId="0" fontId="15" fillId="0" borderId="47" xfId="49" applyFont="1" applyFill="1" applyBorder="1" applyAlignment="1">
      <alignment horizontal="center" vertical="center"/>
      <protection/>
    </xf>
    <xf numFmtId="0" fontId="16" fillId="0" borderId="48" xfId="49" applyFont="1" applyFill="1" applyBorder="1" applyAlignment="1">
      <alignment horizontal="center" vertical="center"/>
      <protection/>
    </xf>
    <xf numFmtId="0" fontId="24" fillId="0" borderId="42" xfId="49" applyFont="1" applyBorder="1" applyAlignment="1">
      <alignment horizontal="center" wrapText="1"/>
      <protection/>
    </xf>
    <xf numFmtId="0" fontId="10" fillId="0" borderId="46" xfId="49" applyFill="1" applyBorder="1" applyAlignment="1">
      <alignment horizontal="center" vertical="center"/>
      <protection/>
    </xf>
    <xf numFmtId="14" fontId="10" fillId="0" borderId="49" xfId="49" applyNumberFormat="1" applyFill="1" applyBorder="1" applyAlignment="1">
      <alignment horizontal="center"/>
      <protection/>
    </xf>
    <xf numFmtId="0" fontId="24" fillId="12" borderId="27" xfId="49" applyFont="1" applyFill="1" applyBorder="1" applyAlignment="1">
      <alignment horizontal="center" wrapText="1"/>
      <protection/>
    </xf>
    <xf numFmtId="0" fontId="24" fillId="12" borderId="43" xfId="49" applyFont="1" applyFill="1" applyBorder="1" applyAlignment="1">
      <alignment horizontal="center" wrapText="1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15" fillId="12" borderId="51" xfId="49" applyFont="1" applyFill="1" applyBorder="1" applyAlignment="1">
      <alignment horizontal="center" vertical="center"/>
      <protection/>
    </xf>
    <xf numFmtId="0" fontId="15" fillId="12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15" fillId="12" borderId="54" xfId="49" applyFont="1" applyFill="1" applyBorder="1" applyAlignment="1">
      <alignment horizontal="center" vertical="center"/>
      <protection/>
    </xf>
    <xf numFmtId="0" fontId="15" fillId="12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26" fillId="0" borderId="57" xfId="49" applyFont="1" applyFill="1" applyBorder="1" applyAlignment="1" applyProtection="1">
      <alignment horizontal="center" vertical="center"/>
      <protection hidden="1"/>
    </xf>
    <xf numFmtId="0" fontId="26" fillId="0" borderId="58" xfId="49" applyFont="1" applyFill="1" applyBorder="1" applyAlignment="1" applyProtection="1">
      <alignment horizontal="center" vertical="center"/>
      <protection hidden="1"/>
    </xf>
    <xf numFmtId="0" fontId="26" fillId="0" borderId="50" xfId="49" applyFont="1" applyFill="1" applyBorder="1" applyAlignment="1" applyProtection="1">
      <alignment horizontal="center" vertical="center"/>
      <protection hidden="1"/>
    </xf>
    <xf numFmtId="0" fontId="26" fillId="0" borderId="59" xfId="49" applyFont="1" applyFill="1" applyBorder="1" applyAlignment="1" applyProtection="1">
      <alignment horizontal="center" vertical="center"/>
      <protection hidden="1"/>
    </xf>
    <xf numFmtId="0" fontId="16" fillId="12" borderId="60" xfId="49" applyFont="1" applyFill="1" applyBorder="1" applyAlignment="1" applyProtection="1">
      <alignment horizontal="center" vertical="center"/>
      <protection hidden="1"/>
    </xf>
    <xf numFmtId="0" fontId="26" fillId="0" borderId="61" xfId="49" applyFont="1" applyFill="1" applyBorder="1" applyAlignment="1" applyProtection="1">
      <alignment horizontal="center" vertical="center"/>
      <protection hidden="1"/>
    </xf>
    <xf numFmtId="0" fontId="26" fillId="0" borderId="62" xfId="49" applyFont="1" applyFill="1" applyBorder="1" applyAlignment="1" applyProtection="1">
      <alignment horizontal="center" vertical="center"/>
      <protection hidden="1"/>
    </xf>
    <xf numFmtId="0" fontId="16" fillId="12" borderId="63" xfId="49" applyFont="1" applyFill="1" applyBorder="1" applyAlignment="1" applyProtection="1">
      <alignment horizontal="center" vertical="center"/>
      <protection hidden="1"/>
    </xf>
    <xf numFmtId="0" fontId="15" fillId="12" borderId="64" xfId="49" applyFont="1" applyFill="1" applyBorder="1" applyAlignment="1">
      <alignment horizontal="center" vertical="center"/>
      <protection/>
    </xf>
    <xf numFmtId="0" fontId="26" fillId="0" borderId="65" xfId="49" applyFont="1" applyFill="1" applyBorder="1" applyAlignment="1" applyProtection="1">
      <alignment horizontal="center" vertical="center"/>
      <protection hidden="1"/>
    </xf>
    <xf numFmtId="0" fontId="26" fillId="0" borderId="66" xfId="49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locked="0"/>
    </xf>
    <xf numFmtId="0" fontId="27" fillId="0" borderId="0" xfId="54" applyFont="1" applyFill="1" applyAlignment="1">
      <alignment horizontal="center"/>
      <protection/>
    </xf>
    <xf numFmtId="0" fontId="17" fillId="0" borderId="0" xfId="54" applyFont="1">
      <alignment/>
      <protection/>
    </xf>
    <xf numFmtId="0" fontId="28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49" fontId="17" fillId="0" borderId="0" xfId="54" applyNumberFormat="1" applyFont="1" applyFill="1" applyAlignment="1">
      <alignment horizontal="center"/>
      <protection/>
    </xf>
    <xf numFmtId="0" fontId="30" fillId="0" borderId="0" xfId="54" applyFont="1" applyFill="1" applyAlignment="1">
      <alignment/>
      <protection/>
    </xf>
    <xf numFmtId="0" fontId="31" fillId="0" borderId="0" xfId="54" applyFont="1" applyFill="1" applyAlignment="1">
      <alignment horizontal="right"/>
      <protection/>
    </xf>
    <xf numFmtId="0" fontId="17" fillId="0" borderId="0" xfId="54" applyFont="1" applyFill="1" applyAlignment="1" quotePrefix="1">
      <alignment horizontal="center"/>
      <protection/>
    </xf>
    <xf numFmtId="0" fontId="30" fillId="0" borderId="0" xfId="54" applyFont="1" applyFill="1">
      <alignment/>
      <protection/>
    </xf>
    <xf numFmtId="0" fontId="31" fillId="0" borderId="0" xfId="54" applyFont="1" applyFill="1" applyAlignment="1">
      <alignment horizontal="left"/>
      <protection/>
    </xf>
    <xf numFmtId="0" fontId="17" fillId="0" borderId="0" xfId="54" applyFont="1" applyFill="1" applyAlignment="1">
      <alignment/>
      <protection/>
    </xf>
    <xf numFmtId="0" fontId="10" fillId="0" borderId="46" xfId="49" applyBorder="1" applyAlignment="1">
      <alignment horizontal="center" vertical="center"/>
      <protection/>
    </xf>
    <xf numFmtId="0" fontId="10" fillId="0" borderId="47" xfId="49" applyFill="1" applyBorder="1" applyAlignment="1">
      <alignment horizontal="center" vertical="center"/>
      <protection/>
    </xf>
    <xf numFmtId="0" fontId="26" fillId="0" borderId="57" xfId="49" applyFont="1" applyBorder="1" applyAlignment="1" applyProtection="1">
      <alignment horizontal="center" vertical="center"/>
      <protection hidden="1"/>
    </xf>
    <xf numFmtId="0" fontId="26" fillId="0" borderId="67" xfId="49" applyFont="1" applyFill="1" applyBorder="1" applyAlignment="1" applyProtection="1">
      <alignment horizontal="center" vertical="center"/>
      <protection hidden="1"/>
    </xf>
    <xf numFmtId="0" fontId="26" fillId="0" borderId="65" xfId="49" applyFont="1" applyBorder="1" applyAlignment="1" applyProtection="1">
      <alignment horizontal="center" vertical="center"/>
      <protection hidden="1"/>
    </xf>
    <xf numFmtId="0" fontId="26" fillId="0" borderId="68" xfId="49" applyFont="1" applyFill="1" applyBorder="1" applyAlignment="1" applyProtection="1">
      <alignment horizontal="center" vertical="center"/>
      <protection hidden="1"/>
    </xf>
    <xf numFmtId="0" fontId="26" fillId="0" borderId="50" xfId="49" applyFont="1" applyBorder="1" applyAlignment="1" applyProtection="1">
      <alignment horizontal="center" vertical="center"/>
      <protection hidden="1"/>
    </xf>
    <xf numFmtId="0" fontId="26" fillId="0" borderId="54" xfId="49" applyFont="1" applyFill="1" applyBorder="1" applyAlignment="1" applyProtection="1">
      <alignment horizontal="center" vertical="center"/>
      <protection hidden="1"/>
    </xf>
    <xf numFmtId="0" fontId="26" fillId="0" borderId="66" xfId="49" applyFont="1" applyBorder="1" applyAlignment="1" applyProtection="1">
      <alignment horizontal="center" vertical="center"/>
      <protection hidden="1"/>
    </xf>
    <xf numFmtId="0" fontId="26" fillId="0" borderId="69" xfId="49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26" fillId="0" borderId="61" xfId="49" applyFont="1" applyBorder="1" applyAlignment="1" applyProtection="1">
      <alignment horizontal="center" vertical="center"/>
      <protection hidden="1"/>
    </xf>
    <xf numFmtId="0" fontId="26" fillId="0" borderId="62" xfId="49" applyFont="1" applyBorder="1" applyAlignment="1" applyProtection="1">
      <alignment horizontal="center" vertical="center"/>
      <protection hidden="1"/>
    </xf>
    <xf numFmtId="0" fontId="0" fillId="0" borderId="0" xfId="53" applyFont="1">
      <alignment/>
      <protection/>
    </xf>
    <xf numFmtId="0" fontId="14" fillId="0" borderId="70" xfId="58" applyFont="1" applyBorder="1" applyAlignment="1">
      <alignment vertical="center"/>
      <protection/>
    </xf>
    <xf numFmtId="0" fontId="10" fillId="0" borderId="71" xfId="53" applyFont="1" applyBorder="1" applyAlignment="1">
      <alignment vertical="center"/>
      <protection/>
    </xf>
    <xf numFmtId="0" fontId="14" fillId="0" borderId="72" xfId="58" applyFont="1" applyBorder="1" applyAlignment="1">
      <alignment vertical="center"/>
      <protection/>
    </xf>
    <xf numFmtId="176" fontId="16" fillId="0" borderId="73" xfId="40" applyFont="1" applyFill="1" applyBorder="1" applyAlignment="1" applyProtection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4" fillId="0" borderId="74" xfId="58" applyFont="1" applyBorder="1" applyAlignment="1">
      <alignment vertical="center"/>
      <protection/>
    </xf>
    <xf numFmtId="0" fontId="17" fillId="0" borderId="75" xfId="66" applyFont="1" applyBorder="1" applyAlignment="1">
      <alignment horizontal="center" vertical="center"/>
      <protection/>
    </xf>
    <xf numFmtId="0" fontId="10" fillId="0" borderId="76" xfId="53" applyFont="1" applyBorder="1" applyAlignment="1">
      <alignment vertical="center"/>
      <protection/>
    </xf>
    <xf numFmtId="0" fontId="10" fillId="0" borderId="75" xfId="53" applyFont="1" applyBorder="1" applyAlignment="1">
      <alignment vertical="center"/>
      <protection/>
    </xf>
    <xf numFmtId="0" fontId="10" fillId="0" borderId="77" xfId="53" applyFont="1" applyBorder="1" applyAlignment="1" applyProtection="1">
      <alignment horizontal="center" vertical="center"/>
      <protection locked="0"/>
    </xf>
    <xf numFmtId="0" fontId="10" fillId="0" borderId="78" xfId="53" applyFont="1" applyBorder="1" applyAlignment="1">
      <alignment vertical="center"/>
      <protection/>
    </xf>
    <xf numFmtId="0" fontId="16" fillId="0" borderId="79" xfId="62" applyFont="1" applyBorder="1">
      <alignment horizontal="center" vertical="center"/>
      <protection/>
    </xf>
    <xf numFmtId="0" fontId="16" fillId="0" borderId="80" xfId="62" applyFont="1" applyBorder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6" fillId="0" borderId="82" xfId="62" applyFont="1" applyBorder="1">
      <alignment horizontal="center" vertical="center"/>
      <protection/>
    </xf>
    <xf numFmtId="176" fontId="16" fillId="0" borderId="83" xfId="40" applyFont="1" applyFill="1" applyBorder="1" applyProtection="1">
      <alignment horizontal="center"/>
      <protection/>
    </xf>
    <xf numFmtId="0" fontId="16" fillId="0" borderId="83" xfId="62" applyFont="1" applyBorder="1">
      <alignment horizontal="center" vertical="center"/>
      <protection/>
    </xf>
    <xf numFmtId="0" fontId="10" fillId="0" borderId="84" xfId="53" applyFont="1" applyBorder="1">
      <alignment/>
      <protection/>
    </xf>
    <xf numFmtId="0" fontId="10" fillId="0" borderId="83" xfId="53" applyFont="1" applyBorder="1">
      <alignment/>
      <protection/>
    </xf>
    <xf numFmtId="0" fontId="10" fillId="0" borderId="85" xfId="53" applyFont="1" applyBorder="1">
      <alignment/>
      <protection/>
    </xf>
    <xf numFmtId="0" fontId="17" fillId="0" borderId="86" xfId="39" applyFont="1" applyBorder="1" applyAlignment="1">
      <alignment horizontal="center" vertical="center" wrapText="1"/>
      <protection/>
    </xf>
    <xf numFmtId="0" fontId="10" fillId="0" borderId="73" xfId="53" applyFont="1" applyBorder="1" applyAlignment="1" applyProtection="1">
      <alignment horizontal="left" vertical="center" indent="1"/>
      <protection locked="0"/>
    </xf>
    <xf numFmtId="0" fontId="10" fillId="0" borderId="73" xfId="62" applyFont="1" applyBorder="1" applyAlignment="1" applyProtection="1">
      <alignment horizontal="left" vertical="center" indent="1"/>
      <protection locked="0"/>
    </xf>
    <xf numFmtId="0" fontId="14" fillId="0" borderId="87" xfId="64" applyFont="1" applyBorder="1" applyProtection="1">
      <alignment horizontal="center" vertical="center"/>
      <protection locked="0"/>
    </xf>
    <xf numFmtId="0" fontId="14" fillId="0" borderId="88" xfId="64" applyFont="1" applyBorder="1">
      <alignment horizontal="center" vertical="center"/>
      <protection/>
    </xf>
    <xf numFmtId="0" fontId="14" fillId="0" borderId="73" xfId="64" applyFont="1" applyBorder="1" applyProtection="1">
      <alignment horizontal="center" vertical="center"/>
      <protection locked="0"/>
    </xf>
    <xf numFmtId="0" fontId="14" fillId="0" borderId="89" xfId="64" applyFont="1" applyBorder="1" applyProtection="1">
      <alignment horizontal="center" vertical="center"/>
      <protection hidden="1"/>
    </xf>
    <xf numFmtId="0" fontId="14" fillId="0" borderId="73" xfId="64" applyFont="1" applyBorder="1" applyProtection="1">
      <alignment horizontal="center" vertical="center"/>
      <protection hidden="1"/>
    </xf>
    <xf numFmtId="0" fontId="14" fillId="0" borderId="89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90" xfId="64" applyFont="1" applyBorder="1">
      <alignment horizontal="center" vertical="center"/>
      <protection/>
    </xf>
    <xf numFmtId="0" fontId="14" fillId="0" borderId="73" xfId="64" applyFont="1" applyBorder="1">
      <alignment horizontal="center" vertical="center"/>
      <protection/>
    </xf>
    <xf numFmtId="0" fontId="10" fillId="0" borderId="91" xfId="53" applyFont="1" applyBorder="1" applyAlignment="1" applyProtection="1">
      <alignment horizontal="left" vertical="center" indent="1"/>
      <protection locked="0"/>
    </xf>
    <xf numFmtId="0" fontId="10" fillId="0" borderId="73" xfId="53" applyFont="1" applyBorder="1" applyAlignment="1" applyProtection="1">
      <alignment horizontal="left" vertical="center"/>
      <protection locked="0"/>
    </xf>
    <xf numFmtId="0" fontId="14" fillId="0" borderId="92" xfId="64" applyFont="1" applyBorder="1">
      <alignment horizontal="center" vertical="center"/>
      <protection/>
    </xf>
    <xf numFmtId="0" fontId="19" fillId="33" borderId="93" xfId="63" applyFont="1" applyFill="1" applyBorder="1">
      <alignment vertical="center"/>
      <protection/>
    </xf>
    <xf numFmtId="0" fontId="16" fillId="0" borderId="94" xfId="62" applyFont="1" applyBorder="1" applyProtection="1">
      <alignment horizontal="center" vertical="center"/>
      <protection hidden="1"/>
    </xf>
    <xf numFmtId="0" fontId="16" fillId="0" borderId="95" xfId="62" applyFont="1" applyBorder="1" applyProtection="1">
      <alignment horizontal="center" vertical="center"/>
      <protection hidden="1"/>
    </xf>
    <xf numFmtId="0" fontId="16" fillId="0" borderId="96" xfId="62" applyFont="1" applyBorder="1" applyProtection="1">
      <alignment horizontal="center" vertical="center"/>
      <protection hidden="1"/>
    </xf>
    <xf numFmtId="0" fontId="10" fillId="0" borderId="97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8" xfId="53" applyFont="1" applyBorder="1" applyProtection="1">
      <alignment/>
      <protection locked="0"/>
    </xf>
    <xf numFmtId="0" fontId="10" fillId="0" borderId="99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5" fillId="0" borderId="47" xfId="49" applyFont="1" applyBorder="1" applyAlignment="1">
      <alignment horizontal="center" vertical="center"/>
      <protection/>
    </xf>
    <xf numFmtId="0" fontId="27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7" fillId="0" borderId="0" xfId="54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3" fillId="2" borderId="100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101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22" fillId="0" borderId="54" xfId="66" applyFont="1" applyBorder="1" applyAlignment="1" applyProtection="1">
      <alignment horizontal="left" vertical="center"/>
      <protection locked="0"/>
    </xf>
    <xf numFmtId="0" fontId="22" fillId="0" borderId="67" xfId="66" applyFont="1" applyBorder="1" applyAlignment="1" applyProtection="1">
      <alignment horizontal="left" vertical="center"/>
      <protection locked="0"/>
    </xf>
    <xf numFmtId="0" fontId="22" fillId="0" borderId="102" xfId="66" applyFont="1" applyBorder="1" applyAlignment="1" applyProtection="1">
      <alignment horizontal="left" vertical="center"/>
      <protection locked="0"/>
    </xf>
    <xf numFmtId="0" fontId="17" fillId="0" borderId="103" xfId="39" applyFont="1" applyBorder="1" applyAlignment="1">
      <alignment horizontal="center" vertical="center"/>
      <protection/>
    </xf>
    <xf numFmtId="0" fontId="17" fillId="0" borderId="104" xfId="39" applyFont="1" applyBorder="1" applyAlignment="1">
      <alignment horizontal="center" vertical="center"/>
      <protection/>
    </xf>
    <xf numFmtId="0" fontId="17" fillId="0" borderId="105" xfId="39" applyFont="1" applyBorder="1" applyAlignment="1">
      <alignment horizontal="center" vertical="center"/>
      <protection/>
    </xf>
    <xf numFmtId="0" fontId="17" fillId="0" borderId="106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9" xfId="63" applyFont="1" applyBorder="1" applyAlignment="1">
      <alignment horizontal="center" vertical="center"/>
      <protection/>
    </xf>
    <xf numFmtId="0" fontId="15" fillId="0" borderId="107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108" xfId="0" applyFont="1" applyBorder="1" applyAlignment="1" applyProtection="1">
      <alignment horizontal="left" vertical="center"/>
      <protection locked="0"/>
    </xf>
    <xf numFmtId="0" fontId="10" fillId="0" borderId="107" xfId="0" applyFont="1" applyBorder="1" applyAlignment="1" applyProtection="1">
      <alignment horizontal="center" vertical="center"/>
      <protection/>
    </xf>
    <xf numFmtId="0" fontId="10" fillId="0" borderId="108" xfId="0" applyFont="1" applyBorder="1" applyAlignment="1" applyProtection="1">
      <alignment horizontal="center" vertical="center"/>
      <protection/>
    </xf>
    <xf numFmtId="0" fontId="15" fillId="0" borderId="107" xfId="0" applyFont="1" applyBorder="1" applyAlignment="1" applyProtection="1">
      <alignment horizontal="left" vertical="center"/>
      <protection/>
    </xf>
    <xf numFmtId="0" fontId="15" fillId="0" borderId="109" xfId="0" applyFont="1" applyBorder="1" applyAlignment="1" applyProtection="1">
      <alignment horizontal="left" vertical="center"/>
      <protection/>
    </xf>
    <xf numFmtId="0" fontId="16" fillId="0" borderId="110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1" xfId="66" applyFont="1" applyBorder="1" applyAlignment="1" applyProtection="1">
      <alignment horizontal="left" vertical="center"/>
      <protection locked="0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49" fontId="10" fillId="0" borderId="110" xfId="0" applyNumberFormat="1" applyFont="1" applyBorder="1" applyAlignment="1" applyProtection="1">
      <alignment horizontal="left" vertical="center"/>
      <protection locked="0"/>
    </xf>
    <xf numFmtId="49" fontId="10" fillId="0" borderId="112" xfId="0" applyNumberFormat="1" applyFont="1" applyBorder="1" applyAlignment="1" applyProtection="1">
      <alignment horizontal="left" vertical="center"/>
      <protection locked="0"/>
    </xf>
    <xf numFmtId="0" fontId="18" fillId="0" borderId="83" xfId="39" applyFont="1" applyBorder="1" applyAlignment="1">
      <alignment horizontal="center" vertical="center"/>
      <protection/>
    </xf>
    <xf numFmtId="0" fontId="13" fillId="33" borderId="97" xfId="53" applyFont="1" applyFill="1" applyBorder="1" applyAlignment="1" applyProtection="1">
      <alignment horizontal="left" vertical="center"/>
      <protection hidden="1"/>
    </xf>
    <xf numFmtId="0" fontId="16" fillId="0" borderId="113" xfId="53" applyFont="1" applyBorder="1" applyAlignment="1" applyProtection="1">
      <alignment horizontal="left" vertical="center"/>
      <protection locked="0"/>
    </xf>
    <xf numFmtId="0" fontId="10" fillId="0" borderId="113" xfId="53" applyFont="1" applyBorder="1" applyAlignment="1">
      <alignment horizontal="center" vertical="center"/>
      <protection/>
    </xf>
    <xf numFmtId="0" fontId="10" fillId="0" borderId="114" xfId="53" applyFont="1" applyBorder="1" applyAlignment="1" applyProtection="1">
      <alignment horizontal="left" vertical="center"/>
      <protection locked="0"/>
    </xf>
    <xf numFmtId="0" fontId="22" fillId="0" borderId="115" xfId="66" applyFont="1" applyBorder="1" applyAlignment="1" applyProtection="1">
      <alignment horizontal="left" vertical="center"/>
      <protection locked="0"/>
    </xf>
    <xf numFmtId="0" fontId="17" fillId="0" borderId="116" xfId="39" applyFont="1" applyBorder="1" applyAlignment="1">
      <alignment horizontal="center" vertical="center"/>
      <protection/>
    </xf>
    <xf numFmtId="0" fontId="17" fillId="0" borderId="117" xfId="39" applyFont="1" applyBorder="1" applyAlignment="1">
      <alignment horizontal="center" vertical="center"/>
      <protection/>
    </xf>
    <xf numFmtId="0" fontId="13" fillId="0" borderId="77" xfId="63" applyFont="1" applyBorder="1" applyAlignment="1">
      <alignment horizontal="center" vertical="center"/>
      <protection/>
    </xf>
    <xf numFmtId="0" fontId="10" fillId="0" borderId="118" xfId="53" applyFont="1" applyBorder="1" applyAlignment="1" applyProtection="1">
      <alignment horizontal="center" vertical="center"/>
      <protection/>
    </xf>
    <xf numFmtId="0" fontId="15" fillId="0" borderId="119" xfId="53" applyFont="1" applyBorder="1" applyAlignment="1" applyProtection="1">
      <alignment horizontal="left" vertical="center"/>
      <protection/>
    </xf>
    <xf numFmtId="0" fontId="16" fillId="0" borderId="120" xfId="66" applyFont="1" applyBorder="1" applyAlignment="1" applyProtection="1">
      <alignment horizontal="left" vertical="center"/>
      <protection locked="0"/>
    </xf>
    <xf numFmtId="0" fontId="10" fillId="0" borderId="120" xfId="53" applyFont="1" applyBorder="1" applyAlignment="1">
      <alignment horizontal="center" vertical="center"/>
      <protection/>
    </xf>
    <xf numFmtId="49" fontId="10" fillId="0" borderId="121" xfId="53" applyNumberFormat="1" applyFont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Měna 2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 2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172" t="s">
        <v>50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2:14" ht="18" customHeight="1">
      <c r="B3" s="173" t="s">
        <v>198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2:14" ht="13.5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23.25" customHeight="1" thickBot="1">
      <c r="B5" s="61"/>
      <c r="C5" s="62" t="s">
        <v>34</v>
      </c>
      <c r="D5" s="70" t="s">
        <v>48</v>
      </c>
      <c r="E5" s="73" t="s">
        <v>35</v>
      </c>
      <c r="F5" s="73" t="s">
        <v>36</v>
      </c>
      <c r="G5" s="74" t="s">
        <v>37</v>
      </c>
      <c r="H5" s="63" t="s">
        <v>42</v>
      </c>
      <c r="I5" s="64" t="s">
        <v>43</v>
      </c>
      <c r="J5" s="64" t="s">
        <v>44</v>
      </c>
      <c r="K5" s="64" t="s">
        <v>45</v>
      </c>
      <c r="L5" s="64" t="s">
        <v>46</v>
      </c>
      <c r="M5" s="65" t="s">
        <v>47</v>
      </c>
      <c r="N5" s="60" t="s">
        <v>38</v>
      </c>
    </row>
    <row r="6" spans="2:14" ht="23.25" customHeight="1">
      <c r="B6" s="66" t="s">
        <v>27</v>
      </c>
      <c r="C6" s="58" t="s">
        <v>196</v>
      </c>
      <c r="D6" s="71">
        <v>5</v>
      </c>
      <c r="E6" s="75">
        <v>4</v>
      </c>
      <c r="F6" s="76">
        <v>0</v>
      </c>
      <c r="G6" s="77">
        <v>1</v>
      </c>
      <c r="H6" s="82">
        <f>'1.k.JuA_Chra'!S17+'1.k.Chra_Sla'!R17+'1.k.Chra_DouC'!R17+'2.k.DouD_Chra'!S17+'2.k.Chra_Kla'!R17</f>
        <v>30</v>
      </c>
      <c r="I6" s="83">
        <f>'1.k.JuA_Chra'!R17+'1.k.Chra_Sla'!S17+'1.k.Chra_DouC'!S17+'2.k.DouD_Chra'!R17+'2.k.Chra_Kla'!S17</f>
        <v>10</v>
      </c>
      <c r="J6" s="84">
        <f>'1.k.JuA_Chra'!Q17+'1.k.Chra_Sla'!P17+'1.k.Chra_DouC'!P17+'2.k.DouD_Chra'!Q17+'2.k.Chra_Kla'!P17</f>
        <v>63</v>
      </c>
      <c r="K6" s="83">
        <f>'1.k.JuA_Chra'!Q17+'1.k.Chra_Sla'!Q17+'1.k.Chra_DouC'!Q17+'2.k.DouD_Chra'!P17+'2.k.Chra_Kla'!Q17</f>
        <v>20</v>
      </c>
      <c r="L6" s="84">
        <f>'1.k.JuA_Chra'!O17+'1.k.Chra_Sla'!N17+'1.k.Chra_DouC'!N17+'2.k.DouD_Chra'!O17+'2.k.Chra_Kla'!N17</f>
        <v>1695</v>
      </c>
      <c r="M6" s="85">
        <f>'1.k.JuA_Chra'!N17+'1.k.Chra_Sla'!O17+'1.k.Chra_DouC'!O17+'2.k.DouD_Chra'!N17+'2.k.Chra_Kla'!O17</f>
        <v>1322</v>
      </c>
      <c r="N6" s="86">
        <f aca="true" t="shared" si="0" ref="N6:N12">E6*3+F6*2+G6*1</f>
        <v>13</v>
      </c>
    </row>
    <row r="7" spans="2:14" ht="23.25" customHeight="1">
      <c r="B7" s="66" t="s">
        <v>39</v>
      </c>
      <c r="C7" s="58" t="s">
        <v>32</v>
      </c>
      <c r="D7" s="71">
        <v>5</v>
      </c>
      <c r="E7" s="75">
        <v>4</v>
      </c>
      <c r="F7" s="90">
        <v>0</v>
      </c>
      <c r="G7" s="77">
        <v>1</v>
      </c>
      <c r="H7" s="82">
        <f>'1.k.Kla_JuA'!S17+'1.k.JuA_Chra'!R17+'2.k.JuA_Sla'!R17+'2.k.JuA_DouC'!R17+'2.k._DouD_JuA'!S17</f>
        <v>29</v>
      </c>
      <c r="I7" s="91">
        <f>'1.k.Kla_JuA'!R17+'1.k.JuA_Chra'!S17+'2.k.JuA_Sla'!S17+'2.k.JuA_DouC'!S17+'2.k._DouD_JuA'!R17</f>
        <v>11</v>
      </c>
      <c r="J7" s="84">
        <f>'1.k.Kla_JuA'!Q17+'1.k.JuA_Chra'!P17+'2.k.JuA_Sla'!P17+'2.k.JuA_DouC'!P17+'2.k._DouD_JuA'!Q17</f>
        <v>60</v>
      </c>
      <c r="K7" s="91">
        <f>'1.k.Kla_JuA'!P17+'1.k.JuA_Chra'!Q17+'2.k.JuA_Sla'!Q17+'2.k.JuA_DouC'!Q17+'2.k._DouD_JuA'!P17</f>
        <v>26</v>
      </c>
      <c r="L7" s="84">
        <f>'1.k.Kla_JuA'!O17+'1.k.JuA_Chra'!N17+'2.k.JuA_Sla'!N17+'2.k.JuA_DouC'!N17+'2.k._DouD_JuA'!O17</f>
        <v>1634</v>
      </c>
      <c r="M7" s="92">
        <f>'1.k.Kla_JuA'!N17+'1.k.JuA_Chra'!O17+'2.k.JuA_Sla'!O17+'2.k.JuA_DouC'!O17+'2.k._DouD_JuA'!N17</f>
        <v>1317</v>
      </c>
      <c r="N7" s="86">
        <f t="shared" si="0"/>
        <v>13</v>
      </c>
    </row>
    <row r="8" spans="2:14" ht="23.25" customHeight="1">
      <c r="B8" s="66" t="s">
        <v>40</v>
      </c>
      <c r="C8" s="58" t="s">
        <v>91</v>
      </c>
      <c r="D8" s="71">
        <v>5</v>
      </c>
      <c r="E8" s="75">
        <v>3</v>
      </c>
      <c r="F8" s="90">
        <v>0</v>
      </c>
      <c r="G8" s="77">
        <v>2</v>
      </c>
      <c r="H8" s="82">
        <f>'1.k.DouC_DouD'!R17+'1.k.Chra_DouC'!S17+'2.k.DouC_Nej'!R17+'2.k.JuA_DouC'!S17+'2.k.DouC_Kla'!R17</f>
        <v>22</v>
      </c>
      <c r="I8" s="91">
        <f>'1.k.DouC_DouD'!S17+'1.k.Chra_DouC'!R17+'2.k.DouC_Nej'!S17+'2.k.JuA_DouC'!R17+'2.k.DouC_Kla'!S17</f>
        <v>18</v>
      </c>
      <c r="J8" s="84">
        <f>'1.k.DouC_DouD'!P17+'1.k.Chra_DouC'!Q17+'2.k.DouC_Nej'!P17+'2.k.JuA_DouC'!Q17+'2.k.DouC_Kla'!P17</f>
        <v>49</v>
      </c>
      <c r="K8" s="91">
        <f>'1.k.DouC_DouD'!Q17+'1.k.Chra_DouC'!P17+'2.k.DouC_Nej'!Q17+'2.k.JuA_DouC'!P17+'2.k.DouC_Kla'!Q17</f>
        <v>42</v>
      </c>
      <c r="L8" s="84">
        <f>'1.k.DouC_DouD'!N17+'1.k.Chra_DouC'!O17+'2.k.DouC_Nej'!N17+'2.k.JuA_DouC'!O17+'2.k.DouC_Kla'!N17</f>
        <v>1618</v>
      </c>
      <c r="M8" s="92">
        <f>'1.k.DouC_DouD'!O17+'1.k.Chra_DouC'!N17+'2.k.DouC_Nej'!O17+'2.k.JuA_DouC'!N17+'2.k.DouC_Kla'!O17</f>
        <v>1597</v>
      </c>
      <c r="N8" s="86">
        <f t="shared" si="0"/>
        <v>11</v>
      </c>
    </row>
    <row r="9" spans="2:14" ht="23.25" customHeight="1">
      <c r="B9" s="66" t="s">
        <v>41</v>
      </c>
      <c r="C9" s="58" t="s">
        <v>151</v>
      </c>
      <c r="D9" s="71">
        <v>3</v>
      </c>
      <c r="E9" s="75">
        <v>3</v>
      </c>
      <c r="F9" s="90">
        <v>0</v>
      </c>
      <c r="G9" s="77">
        <v>0</v>
      </c>
      <c r="H9" s="82">
        <f>'2.k.DouC_Nej'!S17+'2.k.DouD_Nej'!S17+'2.k.Sla_Nej'!S17</f>
        <v>21</v>
      </c>
      <c r="I9" s="91">
        <f>'2.k.DouC_Nej'!R17+'2.k.DouD_Nej'!R17+'2.k.Sla_Nej'!R17</f>
        <v>3</v>
      </c>
      <c r="J9" s="84">
        <f>'2.k.DouC_Nej'!Q17+'2.k.DouD_Nej'!Q17+'2.k.Sla_Nej'!Q17</f>
        <v>43</v>
      </c>
      <c r="K9" s="91">
        <f>'2.k.DouC_Nej'!P17+'2.k.DouD_Nej'!P17+'2.k.Sla_Nej'!P17</f>
        <v>7</v>
      </c>
      <c r="L9" s="84">
        <f>'2.k.DouC_Nej'!O17+'2.k.DouD_Nej'!O17+'2.k.Sla_Nej'!O17</f>
        <v>1029</v>
      </c>
      <c r="M9" s="92">
        <f>'2.k.DouC_Nej'!N17+'2.k.DouD_Nej'!N17+'2.k.Sla_Nej'!N17</f>
        <v>594</v>
      </c>
      <c r="N9" s="86">
        <f t="shared" si="0"/>
        <v>9</v>
      </c>
    </row>
    <row r="10" spans="2:14" ht="23.25" customHeight="1">
      <c r="B10" s="66" t="s">
        <v>197</v>
      </c>
      <c r="C10" s="58" t="s">
        <v>31</v>
      </c>
      <c r="D10" s="110">
        <v>5</v>
      </c>
      <c r="E10" s="75">
        <v>1</v>
      </c>
      <c r="F10" s="78">
        <v>0</v>
      </c>
      <c r="G10" s="77">
        <v>4</v>
      </c>
      <c r="H10" s="112">
        <f>'1.k.Kla_DouD'!S17+'1.k.DouC_DouD'!S17+'2.k.DouD_Chra'!R17+'2.k.DouD_Nej'!R17+'2.k._DouD_JuA'!R17</f>
        <v>11</v>
      </c>
      <c r="I10" s="121">
        <f>'1.k.Kla_DouD'!R17+'1.k.DouC_DouD'!R17+'2.k.DouD_Chra'!S17+'2.k.DouD_Nej'!S17+'2.k._DouD_JuA'!S17</f>
        <v>29</v>
      </c>
      <c r="J10" s="116">
        <f>'1.k.Kla_DouD'!Q17+'1.k.DouC_DouD'!Q17+'2.k.DouD_Chra'!P17+'2.k.DouD_Nej'!P17+'2.k._DouD_JuA'!P17</f>
        <v>26</v>
      </c>
      <c r="K10" s="121">
        <f>'1.k.Kla_DouD'!P17+'1.k.DouC_DouD'!P17+'2.k.DouD_Chra'!Q17+'2.k.DouD_Nej'!Q17+'2.k._DouD_JuA'!Q17</f>
        <v>63</v>
      </c>
      <c r="L10" s="116">
        <f>'1.k.Kla_DouD'!O17+'1.k.DouC_DouD'!O17+'2.k.DouD_Chra'!N17+'2.k.DouD_Nej'!N17+'2.k._DouD_JuA'!N17</f>
        <v>1350</v>
      </c>
      <c r="M10" s="122">
        <f>'1.k.Kla_DouD'!N17+'1.k.DouC_DouD'!N17+'2.k.DouD_Chra'!O17+'2.k.DouD_Nej'!O17+'2.k._DouD_JuA'!O17</f>
        <v>1756</v>
      </c>
      <c r="N10" s="86">
        <f t="shared" si="0"/>
        <v>7</v>
      </c>
    </row>
    <row r="11" spans="2:14" ht="23.25" customHeight="1">
      <c r="B11" s="66" t="s">
        <v>170</v>
      </c>
      <c r="C11" s="58" t="s">
        <v>92</v>
      </c>
      <c r="D11" s="71">
        <v>5</v>
      </c>
      <c r="E11" s="75">
        <v>1</v>
      </c>
      <c r="F11" s="78">
        <v>0</v>
      </c>
      <c r="G11" s="77">
        <v>4</v>
      </c>
      <c r="H11" s="82">
        <f>'1.k.Kla_Sla'!R17+'1.k.Kla_JuA'!R17+'1.k.Kla_DouD'!R17+'2.k.Chra_Kla'!S17+'2.k.DouC_Kla'!S17</f>
        <v>9</v>
      </c>
      <c r="I11" s="87">
        <f>'1.k.Kla_Sla'!S17+'1.k.Kla_JuA'!S17+'1.k.Kla_DouD'!S17+'2.k.Chra_Kla'!R17+'2.k.DouC_Kla'!R17</f>
        <v>31</v>
      </c>
      <c r="J11" s="84">
        <f>'1.k.Kla_Sla'!P17+'1.k.Kla_JuA'!P17+'1.k.Kla_DouD'!P17+'2.k.Chra_Kla'!Q17+'2.k.DouC_Kla'!Q17</f>
        <v>24</v>
      </c>
      <c r="K11" s="87">
        <f>'1.k.Kla_Sla'!Q17+'1.k.Kla_JuA'!Q17+'1.k.Kla_DouD'!Q17+'2.k.Chra_Kla'!P17+'2.k.DouC_Kla'!P17</f>
        <v>64</v>
      </c>
      <c r="L11" s="84">
        <f>'1.k.Kla_Sla'!N17+'1.k.Kla_JuA'!N17+'1.k.Kla_DouD'!N17+'2.k.Chra_Kla'!O17+'2.k.DouC_Kla'!O17</f>
        <v>1396</v>
      </c>
      <c r="M11" s="88">
        <f>'1.k.Kla_Sla'!O17+'1.k.Kla_JuA'!O17+'1.k.Kla_DouD'!O17+'2.k.Chra_Kla'!N17+'2.k.DouC_Kla'!N17</f>
        <v>1713</v>
      </c>
      <c r="N11" s="86">
        <f t="shared" si="0"/>
        <v>7</v>
      </c>
    </row>
    <row r="12" spans="2:14" ht="23.25" customHeight="1" thickBot="1">
      <c r="B12" s="171" t="s">
        <v>169</v>
      </c>
      <c r="C12" s="69" t="s">
        <v>49</v>
      </c>
      <c r="D12" s="111">
        <v>4</v>
      </c>
      <c r="E12" s="79">
        <v>0</v>
      </c>
      <c r="F12" s="80">
        <v>0</v>
      </c>
      <c r="G12" s="81">
        <v>4</v>
      </c>
      <c r="H12" s="113">
        <f>'1.k.Kla_Sla'!S17+'1.k.Chra_Sla'!S17+'2.k.JuA_Sla'!S17+'2.k.Sla_Nej'!R17</f>
        <v>6</v>
      </c>
      <c r="I12" s="115">
        <f>'1.k.Kla_Sla'!R17+'1.k.Chra_Sla'!R17+'2.k.JuA_Sla'!R17+'2.k.Sla_Nej'!S17</f>
        <v>26</v>
      </c>
      <c r="J12" s="117">
        <f>'1.k.Kla_Sla'!Q17+'1.k.Chra_Sla'!Q17+'2.k.JuA_Sla'!Q17+'2.k.Sla_Nej'!P17</f>
        <v>13</v>
      </c>
      <c r="K12" s="115">
        <f>'1.k.Kla_Sla'!P17+'1.k.Chra_Sla'!P17+'2.k.JuA_Sla'!P17+'2.k.Sla_Nej'!Q17</f>
        <v>52</v>
      </c>
      <c r="L12" s="117">
        <f>'1.k.Kla_Sla'!O17+'1.k.Chra_Sla'!O17+'2.k.JuA_Sla'!O17+'2.k.Sla_Nej'!N17</f>
        <v>849</v>
      </c>
      <c r="M12" s="119">
        <f>'1.k.Kla_Sla'!N17+'1.k.Chra_Sla'!N17+'2.k.JuA_Sla'!N17+'2.k.Sla_Nej'!O17</f>
        <v>1272</v>
      </c>
      <c r="N12" s="89">
        <f t="shared" si="0"/>
        <v>4</v>
      </c>
    </row>
    <row r="13" ht="16.5" customHeight="1">
      <c r="C13" s="59"/>
    </row>
    <row r="14" spans="2:14" ht="23.25">
      <c r="B14" s="172" t="s">
        <v>50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</row>
    <row r="15" spans="2:14" ht="17.25" customHeight="1">
      <c r="B15" s="173" t="s">
        <v>51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</row>
    <row r="16" spans="2:14" ht="13.5" thickBot="1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14" ht="23.25" customHeight="1" thickBot="1">
      <c r="B17" s="61"/>
      <c r="C17" s="62" t="s">
        <v>34</v>
      </c>
      <c r="D17" s="70" t="s">
        <v>48</v>
      </c>
      <c r="E17" s="73" t="s">
        <v>35</v>
      </c>
      <c r="F17" s="73" t="s">
        <v>36</v>
      </c>
      <c r="G17" s="74" t="s">
        <v>37</v>
      </c>
      <c r="H17" s="63" t="s">
        <v>42</v>
      </c>
      <c r="I17" s="64" t="s">
        <v>43</v>
      </c>
      <c r="J17" s="64" t="s">
        <v>44</v>
      </c>
      <c r="K17" s="64" t="s">
        <v>45</v>
      </c>
      <c r="L17" s="64" t="s">
        <v>46</v>
      </c>
      <c r="M17" s="65" t="s">
        <v>47</v>
      </c>
      <c r="N17" s="60" t="s">
        <v>38</v>
      </c>
    </row>
    <row r="18" spans="2:14" ht="23.25" customHeight="1">
      <c r="B18" s="66" t="s">
        <v>27</v>
      </c>
      <c r="C18" s="58" t="s">
        <v>196</v>
      </c>
      <c r="D18" s="71">
        <v>3</v>
      </c>
      <c r="E18" s="75">
        <v>2</v>
      </c>
      <c r="F18" s="76">
        <v>0</v>
      </c>
      <c r="G18" s="77">
        <v>1</v>
      </c>
      <c r="H18" s="82">
        <v>16</v>
      </c>
      <c r="I18" s="83">
        <v>8</v>
      </c>
      <c r="J18" s="84">
        <v>35</v>
      </c>
      <c r="K18" s="83">
        <v>15</v>
      </c>
      <c r="L18" s="84">
        <v>1026</v>
      </c>
      <c r="M18" s="85">
        <v>861</v>
      </c>
      <c r="N18" s="86">
        <f aca="true" t="shared" si="1" ref="N18:N24">E18*3+F18*2+G18*1</f>
        <v>7</v>
      </c>
    </row>
    <row r="19" spans="2:14" ht="23.25" customHeight="1">
      <c r="B19" s="66" t="s">
        <v>39</v>
      </c>
      <c r="C19" s="58" t="s">
        <v>32</v>
      </c>
      <c r="D19" s="71">
        <v>2</v>
      </c>
      <c r="E19" s="75">
        <v>2</v>
      </c>
      <c r="F19" s="90">
        <v>0</v>
      </c>
      <c r="G19" s="77">
        <v>0</v>
      </c>
      <c r="H19" s="82">
        <v>13</v>
      </c>
      <c r="I19" s="91">
        <v>3</v>
      </c>
      <c r="J19" s="84">
        <v>27</v>
      </c>
      <c r="K19" s="91">
        <v>8</v>
      </c>
      <c r="L19" s="84">
        <v>686</v>
      </c>
      <c r="M19" s="92">
        <v>566</v>
      </c>
      <c r="N19" s="86">
        <f t="shared" si="1"/>
        <v>6</v>
      </c>
    </row>
    <row r="20" spans="2:14" ht="23.25" customHeight="1">
      <c r="B20" s="66" t="s">
        <v>40</v>
      </c>
      <c r="C20" s="58" t="s">
        <v>92</v>
      </c>
      <c r="D20" s="71">
        <v>3</v>
      </c>
      <c r="E20" s="75">
        <v>1</v>
      </c>
      <c r="F20" s="90">
        <v>0</v>
      </c>
      <c r="G20" s="77">
        <v>2</v>
      </c>
      <c r="H20" s="82">
        <v>7</v>
      </c>
      <c r="I20" s="91">
        <v>17</v>
      </c>
      <c r="J20" s="84">
        <v>18</v>
      </c>
      <c r="K20" s="91">
        <v>35</v>
      </c>
      <c r="L20" s="84">
        <v>916</v>
      </c>
      <c r="M20" s="92">
        <v>992</v>
      </c>
      <c r="N20" s="86">
        <f t="shared" si="1"/>
        <v>5</v>
      </c>
    </row>
    <row r="21" spans="2:14" ht="23.25" customHeight="1">
      <c r="B21" s="66" t="s">
        <v>41</v>
      </c>
      <c r="C21" s="58" t="s">
        <v>31</v>
      </c>
      <c r="D21" s="110">
        <v>2</v>
      </c>
      <c r="E21" s="75">
        <v>1</v>
      </c>
      <c r="F21" s="90">
        <v>0</v>
      </c>
      <c r="G21" s="77">
        <v>1</v>
      </c>
      <c r="H21" s="112">
        <v>9</v>
      </c>
      <c r="I21" s="114">
        <v>7</v>
      </c>
      <c r="J21" s="116">
        <v>20</v>
      </c>
      <c r="K21" s="114">
        <v>19</v>
      </c>
      <c r="L21" s="116">
        <v>704</v>
      </c>
      <c r="M21" s="118">
        <v>730</v>
      </c>
      <c r="N21" s="86">
        <f t="shared" si="1"/>
        <v>4</v>
      </c>
    </row>
    <row r="22" spans="2:14" ht="23.25" customHeight="1">
      <c r="B22" s="66" t="s">
        <v>197</v>
      </c>
      <c r="C22" s="58" t="s">
        <v>91</v>
      </c>
      <c r="D22" s="71">
        <v>2</v>
      </c>
      <c r="E22" s="75">
        <v>1</v>
      </c>
      <c r="F22" s="78">
        <v>0</v>
      </c>
      <c r="G22" s="77">
        <v>1</v>
      </c>
      <c r="H22" s="82">
        <v>8</v>
      </c>
      <c r="I22" s="87">
        <v>8</v>
      </c>
      <c r="J22" s="84">
        <v>19</v>
      </c>
      <c r="K22" s="87">
        <v>19</v>
      </c>
      <c r="L22" s="84">
        <v>681</v>
      </c>
      <c r="M22" s="88">
        <v>683</v>
      </c>
      <c r="N22" s="86">
        <f t="shared" si="1"/>
        <v>4</v>
      </c>
    </row>
    <row r="23" spans="2:14" ht="23.25" customHeight="1">
      <c r="B23" s="67" t="s">
        <v>170</v>
      </c>
      <c r="C23" s="58" t="s">
        <v>49</v>
      </c>
      <c r="D23" s="71">
        <v>2</v>
      </c>
      <c r="E23" s="75">
        <v>0</v>
      </c>
      <c r="F23" s="78">
        <v>0</v>
      </c>
      <c r="G23" s="77">
        <v>2</v>
      </c>
      <c r="H23" s="82">
        <v>3</v>
      </c>
      <c r="I23" s="87">
        <v>13</v>
      </c>
      <c r="J23" s="84">
        <v>7</v>
      </c>
      <c r="K23" s="87">
        <v>26</v>
      </c>
      <c r="L23" s="84">
        <v>473</v>
      </c>
      <c r="M23" s="88">
        <v>654</v>
      </c>
      <c r="N23" s="86">
        <f t="shared" si="1"/>
        <v>2</v>
      </c>
    </row>
    <row r="24" spans="2:14" ht="22.5" customHeight="1" thickBot="1">
      <c r="B24" s="68" t="s">
        <v>169</v>
      </c>
      <c r="C24" s="69" t="s">
        <v>151</v>
      </c>
      <c r="D24" s="111">
        <v>0</v>
      </c>
      <c r="E24" s="79">
        <v>0</v>
      </c>
      <c r="F24" s="80">
        <v>0</v>
      </c>
      <c r="G24" s="81">
        <v>0</v>
      </c>
      <c r="H24" s="113">
        <v>0</v>
      </c>
      <c r="I24" s="115">
        <v>0</v>
      </c>
      <c r="J24" s="117">
        <v>0</v>
      </c>
      <c r="K24" s="115">
        <v>0</v>
      </c>
      <c r="L24" s="117">
        <v>0</v>
      </c>
      <c r="M24" s="119">
        <v>0</v>
      </c>
      <c r="N24" s="89">
        <f t="shared" si="1"/>
        <v>0</v>
      </c>
    </row>
  </sheetData>
  <sheetProtection password="CC26" sheet="1"/>
  <mergeCells count="4">
    <mergeCell ref="B2:N2"/>
    <mergeCell ref="B3:N3"/>
    <mergeCell ref="B14:N14"/>
    <mergeCell ref="B15:N1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171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209</v>
      </c>
      <c r="T4" s="208"/>
    </row>
    <row r="5" spans="2:20" ht="19.5" customHeight="1">
      <c r="B5" s="6" t="s">
        <v>3</v>
      </c>
      <c r="C5" s="47"/>
      <c r="D5" s="179" t="s">
        <v>288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289</v>
      </c>
      <c r="T5" s="185"/>
    </row>
    <row r="6" spans="2:20" ht="19.5" customHeight="1" thickBot="1">
      <c r="B6" s="8" t="s">
        <v>4</v>
      </c>
      <c r="C6" s="9"/>
      <c r="D6" s="186" t="s">
        <v>290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39</v>
      </c>
      <c r="T6" s="38" t="s">
        <v>26</v>
      </c>
    </row>
    <row r="7" spans="2:20" ht="24.75" customHeight="1">
      <c r="B7" s="10"/>
      <c r="C7" s="11" t="str">
        <f>D4</f>
        <v>TJ SLAVOJ PLZEŇ</v>
      </c>
      <c r="D7" s="11" t="str">
        <f>D5</f>
        <v>TJ JISKRA NEJDEK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291</v>
      </c>
      <c r="D9" s="44" t="s">
        <v>292</v>
      </c>
      <c r="E9" s="39">
        <v>17</v>
      </c>
      <c r="F9" s="20" t="s">
        <v>23</v>
      </c>
      <c r="G9" s="40">
        <v>21</v>
      </c>
      <c r="H9" s="39">
        <v>16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6">E9+H9+K9</f>
        <v>33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30</v>
      </c>
      <c r="D10" s="43" t="s">
        <v>293</v>
      </c>
      <c r="E10" s="39">
        <v>0</v>
      </c>
      <c r="F10" s="19" t="s">
        <v>23</v>
      </c>
      <c r="G10" s="40">
        <v>21</v>
      </c>
      <c r="H10" s="39">
        <v>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0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294</v>
      </c>
      <c r="D11" s="43" t="s">
        <v>295</v>
      </c>
      <c r="E11" s="39">
        <v>18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37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296</v>
      </c>
      <c r="D12" s="43" t="s">
        <v>297</v>
      </c>
      <c r="E12" s="39">
        <v>12</v>
      </c>
      <c r="F12" s="19" t="s">
        <v>23</v>
      </c>
      <c r="G12" s="40">
        <v>21</v>
      </c>
      <c r="H12" s="39">
        <v>18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30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30</v>
      </c>
      <c r="D13" s="43" t="s">
        <v>218</v>
      </c>
      <c r="E13" s="39">
        <v>0</v>
      </c>
      <c r="F13" s="19" t="s">
        <v>23</v>
      </c>
      <c r="G13" s="40">
        <v>21</v>
      </c>
      <c r="H13" s="39">
        <v>0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0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178</v>
      </c>
      <c r="D14" s="43" t="s">
        <v>219</v>
      </c>
      <c r="E14" s="39">
        <v>18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32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298</v>
      </c>
      <c r="D15" s="43" t="s">
        <v>299</v>
      </c>
      <c r="E15" s="39">
        <v>21</v>
      </c>
      <c r="F15" s="19" t="s">
        <v>23</v>
      </c>
      <c r="G15" s="40">
        <v>18</v>
      </c>
      <c r="H15" s="39">
        <v>21</v>
      </c>
      <c r="I15" s="19" t="s">
        <v>23</v>
      </c>
      <c r="J15" s="40">
        <v>17</v>
      </c>
      <c r="K15" s="39"/>
      <c r="L15" s="19" t="s">
        <v>23</v>
      </c>
      <c r="M15" s="40"/>
      <c r="N15" s="22">
        <f>E15+H15+K15</f>
        <v>42</v>
      </c>
      <c r="O15" s="23">
        <f>G15+J15+M15</f>
        <v>35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17</v>
      </c>
      <c r="C16" s="43" t="s">
        <v>73</v>
      </c>
      <c r="D16" s="43" t="s">
        <v>300</v>
      </c>
      <c r="E16" s="39">
        <v>5</v>
      </c>
      <c r="F16" s="19" t="s">
        <v>23</v>
      </c>
      <c r="G16" s="40">
        <v>21</v>
      </c>
      <c r="H16" s="39">
        <v>6</v>
      </c>
      <c r="I16" s="19" t="s">
        <v>23</v>
      </c>
      <c r="J16" s="40">
        <v>21</v>
      </c>
      <c r="K16" s="39"/>
      <c r="L16" s="19" t="s">
        <v>23</v>
      </c>
      <c r="M16" s="40"/>
      <c r="N16" s="22">
        <f t="shared" si="0"/>
        <v>11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JISKRA NEJDEK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185</v>
      </c>
      <c r="O17" s="27">
        <f t="shared" si="5"/>
        <v>329</v>
      </c>
      <c r="P17" s="26">
        <f t="shared" si="5"/>
        <v>2</v>
      </c>
      <c r="Q17" s="28">
        <f t="shared" si="5"/>
        <v>14</v>
      </c>
      <c r="R17" s="26">
        <f t="shared" si="5"/>
        <v>1</v>
      </c>
      <c r="S17" s="27">
        <f t="shared" si="5"/>
        <v>7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91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209</v>
      </c>
      <c r="T4" s="208"/>
    </row>
    <row r="5" spans="2:20" ht="19.5" customHeight="1">
      <c r="B5" s="6" t="s">
        <v>3</v>
      </c>
      <c r="C5" s="47"/>
      <c r="D5" s="179" t="s">
        <v>92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207</v>
      </c>
      <c r="T5" s="185"/>
    </row>
    <row r="6" spans="2:20" ht="19.5" customHeight="1" thickBot="1">
      <c r="B6" s="8" t="s">
        <v>4</v>
      </c>
      <c r="C6" s="9"/>
      <c r="D6" s="186" t="s">
        <v>150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39</v>
      </c>
      <c r="T6" s="38" t="s">
        <v>26</v>
      </c>
    </row>
    <row r="7" spans="2:20" ht="24.75" customHeight="1">
      <c r="B7" s="10"/>
      <c r="C7" s="11" t="str">
        <f>D4</f>
        <v>TJ Sokol Doubravka C</v>
      </c>
      <c r="D7" s="11" t="str">
        <f>D5</f>
        <v>ZÚ Badminton Klatovy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134</v>
      </c>
      <c r="D9" s="44" t="s">
        <v>199</v>
      </c>
      <c r="E9" s="39">
        <v>21</v>
      </c>
      <c r="F9" s="20" t="s">
        <v>23</v>
      </c>
      <c r="G9" s="40">
        <v>9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21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200</v>
      </c>
      <c r="D10" s="43" t="s">
        <v>201</v>
      </c>
      <c r="E10" s="39">
        <v>21</v>
      </c>
      <c r="F10" s="19" t="s">
        <v>23</v>
      </c>
      <c r="G10" s="40">
        <v>18</v>
      </c>
      <c r="H10" s="39">
        <v>21</v>
      </c>
      <c r="I10" s="19" t="s">
        <v>23</v>
      </c>
      <c r="J10" s="40">
        <v>17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202</v>
      </c>
      <c r="D11" s="43" t="s">
        <v>30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140</v>
      </c>
      <c r="D12" s="43" t="s">
        <v>203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16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30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204</v>
      </c>
      <c r="D13" s="43" t="s">
        <v>85</v>
      </c>
      <c r="E13" s="39">
        <v>21</v>
      </c>
      <c r="F13" s="19" t="s">
        <v>23</v>
      </c>
      <c r="G13" s="40">
        <v>19</v>
      </c>
      <c r="H13" s="39">
        <v>26</v>
      </c>
      <c r="I13" s="19" t="s">
        <v>23</v>
      </c>
      <c r="J13" s="40">
        <v>28</v>
      </c>
      <c r="K13" s="39">
        <v>19</v>
      </c>
      <c r="L13" s="19" t="s">
        <v>23</v>
      </c>
      <c r="M13" s="40">
        <v>21</v>
      </c>
      <c r="N13" s="22">
        <f t="shared" si="0"/>
        <v>66</v>
      </c>
      <c r="O13" s="23">
        <f t="shared" si="1"/>
        <v>68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144</v>
      </c>
      <c r="D14" s="43" t="s">
        <v>205</v>
      </c>
      <c r="E14" s="39">
        <v>21</v>
      </c>
      <c r="F14" s="19" t="s">
        <v>23</v>
      </c>
      <c r="G14" s="40">
        <v>14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27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145</v>
      </c>
      <c r="D15" s="43" t="s">
        <v>67</v>
      </c>
      <c r="E15" s="39">
        <v>21</v>
      </c>
      <c r="F15" s="19" t="s">
        <v>23</v>
      </c>
      <c r="G15" s="40">
        <v>14</v>
      </c>
      <c r="H15" s="39">
        <v>18</v>
      </c>
      <c r="I15" s="19" t="s">
        <v>23</v>
      </c>
      <c r="J15" s="40">
        <v>21</v>
      </c>
      <c r="K15" s="39">
        <v>21</v>
      </c>
      <c r="L15" s="19" t="s">
        <v>23</v>
      </c>
      <c r="M15" s="40">
        <v>12</v>
      </c>
      <c r="N15" s="22">
        <f>E15+H15+K15</f>
        <v>60</v>
      </c>
      <c r="O15" s="23">
        <f>G15+J15+M15</f>
        <v>47</v>
      </c>
      <c r="P15" s="24">
        <f>IF(E15&gt;G15,1,0)+IF(H15&gt;J15,1,0)+IF(K15&gt;M15,1,0)</f>
        <v>2</v>
      </c>
      <c r="Q15" s="19">
        <f>IF(E15&lt;G15,1,0)+IF(H15&lt;J15,1,0)+IF(K15&lt;M15,1,0)</f>
        <v>1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17</v>
      </c>
      <c r="C16" s="43" t="s">
        <v>206</v>
      </c>
      <c r="D16" s="43" t="s">
        <v>124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15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27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Sokol Doubravka C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378</v>
      </c>
      <c r="O17" s="27">
        <f t="shared" si="5"/>
        <v>255</v>
      </c>
      <c r="P17" s="26">
        <f t="shared" si="5"/>
        <v>15</v>
      </c>
      <c r="Q17" s="28">
        <f t="shared" si="5"/>
        <v>3</v>
      </c>
      <c r="R17" s="26">
        <f t="shared" si="5"/>
        <v>7</v>
      </c>
      <c r="S17" s="27">
        <f t="shared" si="5"/>
        <v>1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3" sqref="D3:P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91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55</v>
      </c>
      <c r="T4" s="208"/>
    </row>
    <row r="5" spans="2:20" ht="19.5" customHeight="1">
      <c r="B5" s="6" t="s">
        <v>3</v>
      </c>
      <c r="C5" s="47"/>
      <c r="D5" s="179" t="s">
        <v>31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149</v>
      </c>
      <c r="T5" s="185"/>
    </row>
    <row r="6" spans="2:20" ht="19.5" customHeight="1" thickBot="1">
      <c r="B6" s="8" t="s">
        <v>4</v>
      </c>
      <c r="C6" s="9"/>
      <c r="D6" s="186" t="s">
        <v>150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TJ Sokol Doubravka C</v>
      </c>
      <c r="D7" s="11" t="str">
        <f>D5</f>
        <v>TJ Sokol Doubravka D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134</v>
      </c>
      <c r="D9" s="44" t="s">
        <v>135</v>
      </c>
      <c r="E9" s="39">
        <v>21</v>
      </c>
      <c r="F9" s="20" t="s">
        <v>23</v>
      </c>
      <c r="G9" s="40">
        <v>10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22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136</v>
      </c>
      <c r="D10" s="43" t="s">
        <v>137</v>
      </c>
      <c r="E10" s="39">
        <v>21</v>
      </c>
      <c r="F10" s="19" t="s">
        <v>23</v>
      </c>
      <c r="G10" s="40">
        <v>19</v>
      </c>
      <c r="H10" s="39">
        <v>22</v>
      </c>
      <c r="I10" s="19" t="s">
        <v>23</v>
      </c>
      <c r="J10" s="40">
        <v>20</v>
      </c>
      <c r="K10" s="39"/>
      <c r="L10" s="19" t="s">
        <v>23</v>
      </c>
      <c r="M10" s="40"/>
      <c r="N10" s="22">
        <f t="shared" si="0"/>
        <v>43</v>
      </c>
      <c r="O10" s="23">
        <f t="shared" si="1"/>
        <v>39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138</v>
      </c>
      <c r="D11" s="43" t="s">
        <v>139</v>
      </c>
      <c r="E11" s="39">
        <v>21</v>
      </c>
      <c r="F11" s="19" t="s">
        <v>23</v>
      </c>
      <c r="G11" s="40">
        <v>9</v>
      </c>
      <c r="H11" s="39">
        <v>21</v>
      </c>
      <c r="I11" s="19" t="s">
        <v>23</v>
      </c>
      <c r="J11" s="40">
        <v>10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19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140</v>
      </c>
      <c r="D12" s="43" t="s">
        <v>141</v>
      </c>
      <c r="E12" s="39">
        <v>21</v>
      </c>
      <c r="F12" s="19" t="s">
        <v>23</v>
      </c>
      <c r="G12" s="40">
        <v>7</v>
      </c>
      <c r="H12" s="39">
        <v>21</v>
      </c>
      <c r="I12" s="19" t="s">
        <v>23</v>
      </c>
      <c r="J12" s="40">
        <v>16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142</v>
      </c>
      <c r="D13" s="43" t="s">
        <v>143</v>
      </c>
      <c r="E13" s="39">
        <v>14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18</v>
      </c>
      <c r="K13" s="39">
        <v>18</v>
      </c>
      <c r="L13" s="19" t="s">
        <v>23</v>
      </c>
      <c r="M13" s="40">
        <v>21</v>
      </c>
      <c r="N13" s="22">
        <f t="shared" si="0"/>
        <v>53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144</v>
      </c>
      <c r="D14" s="43" t="s">
        <v>29</v>
      </c>
      <c r="E14" s="39">
        <v>21</v>
      </c>
      <c r="F14" s="19" t="s">
        <v>23</v>
      </c>
      <c r="G14" s="40">
        <v>12</v>
      </c>
      <c r="H14" s="39">
        <v>17</v>
      </c>
      <c r="I14" s="19" t="s">
        <v>23</v>
      </c>
      <c r="J14" s="40">
        <v>21</v>
      </c>
      <c r="K14" s="39">
        <v>21</v>
      </c>
      <c r="L14" s="19" t="s">
        <v>23</v>
      </c>
      <c r="M14" s="40">
        <v>16</v>
      </c>
      <c r="N14" s="22">
        <f t="shared" si="0"/>
        <v>59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145</v>
      </c>
      <c r="D15" s="43" t="s">
        <v>146</v>
      </c>
      <c r="E15" s="39">
        <v>20</v>
      </c>
      <c r="F15" s="19" t="s">
        <v>23</v>
      </c>
      <c r="G15" s="40">
        <v>22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147</v>
      </c>
      <c r="D16" s="43" t="s">
        <v>148</v>
      </c>
      <c r="E16" s="39">
        <v>18</v>
      </c>
      <c r="F16" s="19" t="s">
        <v>23</v>
      </c>
      <c r="G16" s="40">
        <v>21</v>
      </c>
      <c r="H16" s="39">
        <v>24</v>
      </c>
      <c r="I16" s="19" t="s">
        <v>23</v>
      </c>
      <c r="J16" s="40">
        <v>22</v>
      </c>
      <c r="K16" s="39">
        <v>14</v>
      </c>
      <c r="L16" s="19" t="s">
        <v>23</v>
      </c>
      <c r="M16" s="40">
        <v>21</v>
      </c>
      <c r="N16" s="22">
        <f t="shared" si="0"/>
        <v>56</v>
      </c>
      <c r="O16" s="23">
        <f t="shared" si="1"/>
        <v>64</v>
      </c>
      <c r="P16" s="24">
        <f t="shared" si="2"/>
        <v>1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Sokol Doubravka C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372</v>
      </c>
      <c r="O17" s="27">
        <f t="shared" si="5"/>
        <v>319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181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32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55</v>
      </c>
      <c r="T4" s="208"/>
    </row>
    <row r="5" spans="2:20" ht="19.5" customHeight="1">
      <c r="B5" s="6" t="s">
        <v>3</v>
      </c>
      <c r="C5" s="47"/>
      <c r="D5" s="179" t="s">
        <v>196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182</v>
      </c>
      <c r="T5" s="185"/>
    </row>
    <row r="6" spans="2:20" ht="19.5" customHeight="1" thickBot="1">
      <c r="B6" s="8" t="s">
        <v>4</v>
      </c>
      <c r="C6" s="9"/>
      <c r="D6" s="186" t="s">
        <v>183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123</v>
      </c>
      <c r="D9" s="44" t="s">
        <v>184</v>
      </c>
      <c r="E9" s="39">
        <v>18</v>
      </c>
      <c r="F9" s="20" t="s">
        <v>23</v>
      </c>
      <c r="G9" s="40">
        <v>21</v>
      </c>
      <c r="H9" s="39">
        <v>17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6">E9+H9+K9</f>
        <v>35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185</v>
      </c>
      <c r="D10" s="43" t="s">
        <v>186</v>
      </c>
      <c r="E10" s="39">
        <v>21</v>
      </c>
      <c r="F10" s="19" t="s">
        <v>23</v>
      </c>
      <c r="G10" s="40">
        <v>10</v>
      </c>
      <c r="H10" s="39">
        <v>24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45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187</v>
      </c>
      <c r="D11" s="43" t="s">
        <v>188</v>
      </c>
      <c r="E11" s="39">
        <v>21</v>
      </c>
      <c r="F11" s="19" t="s">
        <v>23</v>
      </c>
      <c r="G11" s="40">
        <v>17</v>
      </c>
      <c r="H11" s="39">
        <v>16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18</v>
      </c>
      <c r="N11" s="22">
        <f t="shared" si="0"/>
        <v>58</v>
      </c>
      <c r="O11" s="23">
        <f t="shared" si="1"/>
        <v>56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189</v>
      </c>
      <c r="D12" s="43" t="s">
        <v>190</v>
      </c>
      <c r="E12" s="39">
        <v>11</v>
      </c>
      <c r="F12" s="19" t="s">
        <v>23</v>
      </c>
      <c r="G12" s="40">
        <v>21</v>
      </c>
      <c r="H12" s="39">
        <v>10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129</v>
      </c>
      <c r="D13" s="43" t="s">
        <v>191</v>
      </c>
      <c r="E13" s="39">
        <v>21</v>
      </c>
      <c r="F13" s="19" t="s">
        <v>23</v>
      </c>
      <c r="G13" s="40">
        <v>7</v>
      </c>
      <c r="H13" s="39">
        <v>21</v>
      </c>
      <c r="I13" s="19" t="s">
        <v>23</v>
      </c>
      <c r="J13" s="40">
        <v>7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14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192</v>
      </c>
      <c r="D14" s="43" t="s">
        <v>155</v>
      </c>
      <c r="E14" s="39">
        <v>21</v>
      </c>
      <c r="F14" s="19" t="s">
        <v>23</v>
      </c>
      <c r="G14" s="40">
        <v>18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193</v>
      </c>
      <c r="D15" s="43" t="s">
        <v>194</v>
      </c>
      <c r="E15" s="39">
        <v>21</v>
      </c>
      <c r="F15" s="19" t="s">
        <v>23</v>
      </c>
      <c r="G15" s="40">
        <v>19</v>
      </c>
      <c r="H15" s="39">
        <v>18</v>
      </c>
      <c r="I15" s="19" t="s">
        <v>23</v>
      </c>
      <c r="J15" s="40">
        <v>21</v>
      </c>
      <c r="K15" s="39">
        <v>7</v>
      </c>
      <c r="L15" s="19" t="s">
        <v>23</v>
      </c>
      <c r="M15" s="40">
        <v>21</v>
      </c>
      <c r="N15" s="22">
        <f>E15+H15+K15</f>
        <v>46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132</v>
      </c>
      <c r="D16" s="43" t="s">
        <v>195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30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SK Jupiter A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331</v>
      </c>
      <c r="O17" s="27">
        <f t="shared" si="5"/>
        <v>307</v>
      </c>
      <c r="P17" s="26">
        <f t="shared" si="5"/>
        <v>11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D4" sqref="D4:P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92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55</v>
      </c>
      <c r="T4" s="208"/>
    </row>
    <row r="5" spans="2:20" ht="19.5" customHeight="1">
      <c r="B5" s="6" t="s">
        <v>3</v>
      </c>
      <c r="C5" s="47"/>
      <c r="D5" s="179" t="s">
        <v>49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56</v>
      </c>
      <c r="T5" s="185"/>
    </row>
    <row r="6" spans="2:20" ht="19.5" customHeight="1" thickBot="1">
      <c r="B6" s="8" t="s">
        <v>4</v>
      </c>
      <c r="C6" s="9"/>
      <c r="D6" s="186" t="s">
        <v>57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Slavoj Plzeň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58</v>
      </c>
      <c r="D9" s="44" t="s">
        <v>59</v>
      </c>
      <c r="E9" s="39">
        <v>16</v>
      </c>
      <c r="F9" s="20" t="s">
        <v>23</v>
      </c>
      <c r="G9" s="40">
        <v>21</v>
      </c>
      <c r="H9" s="39">
        <v>7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6">E9+H9+K9</f>
        <v>23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 t="s">
        <v>60</v>
      </c>
    </row>
    <row r="10" spans="2:20" ht="30" customHeight="1">
      <c r="B10" s="18" t="s">
        <v>22</v>
      </c>
      <c r="C10" s="43" t="s">
        <v>61</v>
      </c>
      <c r="D10" s="43" t="s">
        <v>62</v>
      </c>
      <c r="E10" s="39">
        <v>23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44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 t="s">
        <v>63</v>
      </c>
    </row>
    <row r="11" spans="2:20" ht="30" customHeight="1">
      <c r="B11" s="18" t="s">
        <v>21</v>
      </c>
      <c r="C11" s="43" t="s">
        <v>64</v>
      </c>
      <c r="D11" s="43" t="s">
        <v>30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65</v>
      </c>
      <c r="D12" s="43" t="s">
        <v>66</v>
      </c>
      <c r="E12" s="39">
        <v>18</v>
      </c>
      <c r="F12" s="19" t="s">
        <v>23</v>
      </c>
      <c r="G12" s="40">
        <v>21</v>
      </c>
      <c r="H12" s="39">
        <v>20</v>
      </c>
      <c r="I12" s="19" t="s">
        <v>23</v>
      </c>
      <c r="J12" s="40">
        <v>22</v>
      </c>
      <c r="K12" s="39"/>
      <c r="L12" s="19" t="s">
        <v>23</v>
      </c>
      <c r="M12" s="40"/>
      <c r="N12" s="22">
        <f t="shared" si="0"/>
        <v>38</v>
      </c>
      <c r="O12" s="23">
        <f t="shared" si="1"/>
        <v>43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67</v>
      </c>
    </row>
    <row r="13" spans="2:20" ht="30" customHeight="1">
      <c r="B13" s="18" t="s">
        <v>19</v>
      </c>
      <c r="C13" s="43" t="s">
        <v>68</v>
      </c>
      <c r="D13" s="43" t="s">
        <v>69</v>
      </c>
      <c r="E13" s="39">
        <v>21</v>
      </c>
      <c r="F13" s="19" t="s">
        <v>23</v>
      </c>
      <c r="G13" s="40">
        <v>19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33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 t="s">
        <v>70</v>
      </c>
    </row>
    <row r="14" spans="2:20" ht="30" customHeight="1">
      <c r="B14" s="18" t="s">
        <v>18</v>
      </c>
      <c r="C14" s="43" t="s">
        <v>71</v>
      </c>
      <c r="D14" s="43" t="s">
        <v>72</v>
      </c>
      <c r="E14" s="39">
        <v>11</v>
      </c>
      <c r="F14" s="19" t="s">
        <v>23</v>
      </c>
      <c r="G14" s="40">
        <v>21</v>
      </c>
      <c r="H14" s="39">
        <v>15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73</v>
      </c>
    </row>
    <row r="15" spans="2:20" ht="30" customHeight="1">
      <c r="B15" s="18" t="s">
        <v>24</v>
      </c>
      <c r="C15" s="43" t="s">
        <v>74</v>
      </c>
      <c r="D15" s="43" t="s">
        <v>75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17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 t="s">
        <v>70</v>
      </c>
    </row>
    <row r="16" spans="2:20" ht="30" customHeight="1" thickBot="1">
      <c r="B16" s="18" t="s">
        <v>17</v>
      </c>
      <c r="C16" s="43" t="s">
        <v>76</v>
      </c>
      <c r="D16" s="43" t="s">
        <v>28</v>
      </c>
      <c r="E16" s="39">
        <v>21</v>
      </c>
      <c r="F16" s="19" t="s">
        <v>23</v>
      </c>
      <c r="G16" s="40">
        <v>16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25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 t="s">
        <v>60</v>
      </c>
    </row>
    <row r="17" spans="2:20" ht="34.5" customHeight="1" thickBot="1">
      <c r="B17" s="25" t="s">
        <v>7</v>
      </c>
      <c r="C17" s="177" t="str">
        <f>IF(R17&gt;S17,D4,IF(S17&gt;R17,D5,"remíza"))</f>
        <v>ZÚ Badminton Klatovy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299</v>
      </c>
      <c r="O17" s="27">
        <f t="shared" si="5"/>
        <v>252</v>
      </c>
      <c r="P17" s="26">
        <f t="shared" si="5"/>
        <v>10</v>
      </c>
      <c r="Q17" s="28">
        <f t="shared" si="5"/>
        <v>6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152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55</v>
      </c>
      <c r="T4" s="208"/>
    </row>
    <row r="5" spans="2:20" ht="19.5" customHeight="1">
      <c r="B5" s="6" t="s">
        <v>3</v>
      </c>
      <c r="C5" s="47"/>
      <c r="D5" s="179" t="s">
        <v>153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154</v>
      </c>
      <c r="T5" s="185"/>
    </row>
    <row r="6" spans="2:20" ht="19.5" customHeight="1" thickBot="1">
      <c r="B6" s="8" t="s">
        <v>4</v>
      </c>
      <c r="C6" s="9"/>
      <c r="D6" s="186" t="s">
        <v>155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TJ SPARTAK CHRÁST</v>
      </c>
      <c r="D7" s="11" t="str">
        <f>D5</f>
        <v>TJ SOKOL DOUBRAVKA C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156</v>
      </c>
      <c r="D9" s="44" t="s">
        <v>157</v>
      </c>
      <c r="E9" s="39">
        <v>21</v>
      </c>
      <c r="F9" s="20" t="s">
        <v>23</v>
      </c>
      <c r="G9" s="40">
        <v>19</v>
      </c>
      <c r="H9" s="39">
        <v>21</v>
      </c>
      <c r="I9" s="20" t="s">
        <v>23</v>
      </c>
      <c r="J9" s="40">
        <v>18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37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158</v>
      </c>
      <c r="D10" s="43" t="s">
        <v>159</v>
      </c>
      <c r="E10" s="39">
        <v>21</v>
      </c>
      <c r="F10" s="19" t="s">
        <v>23</v>
      </c>
      <c r="G10" s="40">
        <v>12</v>
      </c>
      <c r="H10" s="39">
        <v>19</v>
      </c>
      <c r="I10" s="19" t="s">
        <v>23</v>
      </c>
      <c r="J10" s="40">
        <v>21</v>
      </c>
      <c r="K10" s="39">
        <v>17</v>
      </c>
      <c r="L10" s="19" t="s">
        <v>23</v>
      </c>
      <c r="M10" s="40">
        <v>21</v>
      </c>
      <c r="N10" s="22">
        <f t="shared" si="0"/>
        <v>57</v>
      </c>
      <c r="O10" s="23">
        <f t="shared" si="1"/>
        <v>54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160</v>
      </c>
      <c r="D11" s="43" t="s">
        <v>161</v>
      </c>
      <c r="E11" s="39">
        <v>19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13</v>
      </c>
      <c r="K11" s="39">
        <v>21</v>
      </c>
      <c r="L11" s="19" t="s">
        <v>23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162</v>
      </c>
      <c r="D12" s="43" t="s">
        <v>163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11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164</v>
      </c>
      <c r="D13" s="43" t="s">
        <v>142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11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165</v>
      </c>
      <c r="D14" s="43" t="s">
        <v>144</v>
      </c>
      <c r="E14" s="39">
        <v>21</v>
      </c>
      <c r="F14" s="19" t="s">
        <v>23</v>
      </c>
      <c r="G14" s="40">
        <v>11</v>
      </c>
      <c r="H14" s="39">
        <v>12</v>
      </c>
      <c r="I14" s="19" t="s">
        <v>23</v>
      </c>
      <c r="J14" s="40">
        <v>21</v>
      </c>
      <c r="K14" s="39">
        <v>17</v>
      </c>
      <c r="L14" s="19" t="s">
        <v>23</v>
      </c>
      <c r="M14" s="40">
        <v>21</v>
      </c>
      <c r="N14" s="22">
        <f t="shared" si="0"/>
        <v>50</v>
      </c>
      <c r="O14" s="23">
        <f t="shared" si="1"/>
        <v>53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166</v>
      </c>
      <c r="D15" s="43" t="s">
        <v>167</v>
      </c>
      <c r="E15" s="39">
        <v>15</v>
      </c>
      <c r="F15" s="19" t="s">
        <v>23</v>
      </c>
      <c r="G15" s="40">
        <v>21</v>
      </c>
      <c r="H15" s="39">
        <v>13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168</v>
      </c>
      <c r="D16" s="43" t="s">
        <v>147</v>
      </c>
      <c r="E16" s="39">
        <v>21</v>
      </c>
      <c r="F16" s="19" t="s">
        <v>23</v>
      </c>
      <c r="G16" s="40">
        <v>5</v>
      </c>
      <c r="H16" s="39">
        <v>21</v>
      </c>
      <c r="I16" s="19" t="s">
        <v>23</v>
      </c>
      <c r="J16" s="40">
        <v>18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23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SPARTAK CHRÁST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364</v>
      </c>
      <c r="O17" s="27">
        <f t="shared" si="5"/>
        <v>309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92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55</v>
      </c>
      <c r="T4" s="208"/>
    </row>
    <row r="5" spans="2:20" ht="19.5" customHeight="1">
      <c r="B5" s="6" t="s">
        <v>3</v>
      </c>
      <c r="C5" s="47"/>
      <c r="D5" s="179" t="s">
        <v>32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56</v>
      </c>
      <c r="T5" s="185"/>
    </row>
    <row r="6" spans="2:20" ht="19.5" customHeight="1" thickBot="1">
      <c r="B6" s="8" t="s">
        <v>4</v>
      </c>
      <c r="C6" s="9"/>
      <c r="D6" s="186" t="s">
        <v>57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122</v>
      </c>
      <c r="D9" s="44" t="s">
        <v>123</v>
      </c>
      <c r="E9" s="39">
        <v>7</v>
      </c>
      <c r="F9" s="20" t="s">
        <v>23</v>
      </c>
      <c r="G9" s="40">
        <v>21</v>
      </c>
      <c r="H9" s="39">
        <v>7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6">E9+H9+K9</f>
        <v>14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 t="s">
        <v>124</v>
      </c>
    </row>
    <row r="10" spans="2:20" ht="30" customHeight="1">
      <c r="B10" s="18" t="s">
        <v>22</v>
      </c>
      <c r="C10" s="43" t="s">
        <v>61</v>
      </c>
      <c r="D10" s="43" t="s">
        <v>125</v>
      </c>
      <c r="E10" s="39">
        <v>18</v>
      </c>
      <c r="F10" s="19" t="s">
        <v>23</v>
      </c>
      <c r="G10" s="40">
        <v>21</v>
      </c>
      <c r="H10" s="39">
        <v>10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 t="s">
        <v>126</v>
      </c>
    </row>
    <row r="11" spans="2:20" ht="30" customHeight="1">
      <c r="B11" s="18" t="s">
        <v>21</v>
      </c>
      <c r="C11" s="43" t="s">
        <v>64</v>
      </c>
      <c r="D11" s="43" t="s">
        <v>127</v>
      </c>
      <c r="E11" s="39">
        <v>16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126</v>
      </c>
    </row>
    <row r="12" spans="2:20" ht="30" customHeight="1">
      <c r="B12" s="18" t="s">
        <v>20</v>
      </c>
      <c r="C12" s="43" t="s">
        <v>65</v>
      </c>
      <c r="D12" s="43" t="s">
        <v>128</v>
      </c>
      <c r="E12" s="39">
        <v>19</v>
      </c>
      <c r="F12" s="19" t="s">
        <v>23</v>
      </c>
      <c r="G12" s="40">
        <v>21</v>
      </c>
      <c r="H12" s="39">
        <v>19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38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124</v>
      </c>
    </row>
    <row r="13" spans="2:20" ht="30" customHeight="1">
      <c r="B13" s="18" t="s">
        <v>19</v>
      </c>
      <c r="C13" s="43" t="s">
        <v>83</v>
      </c>
      <c r="D13" s="43" t="s">
        <v>129</v>
      </c>
      <c r="E13" s="39">
        <v>17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85</v>
      </c>
    </row>
    <row r="14" spans="2:20" ht="30" customHeight="1">
      <c r="B14" s="18" t="s">
        <v>18</v>
      </c>
      <c r="C14" s="43" t="s">
        <v>86</v>
      </c>
      <c r="D14" s="43" t="s">
        <v>130</v>
      </c>
      <c r="E14" s="39">
        <v>20</v>
      </c>
      <c r="F14" s="19" t="s">
        <v>23</v>
      </c>
      <c r="G14" s="40">
        <v>22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124</v>
      </c>
    </row>
    <row r="15" spans="2:20" ht="30" customHeight="1">
      <c r="B15" s="18" t="s">
        <v>24</v>
      </c>
      <c r="C15" s="43" t="s">
        <v>74</v>
      </c>
      <c r="D15" s="43" t="s">
        <v>131</v>
      </c>
      <c r="E15" s="39">
        <v>13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17</v>
      </c>
      <c r="K15" s="39">
        <v>20</v>
      </c>
      <c r="L15" s="19" t="s">
        <v>23</v>
      </c>
      <c r="M15" s="40">
        <v>22</v>
      </c>
      <c r="N15" s="22">
        <f>E15+H15+K15</f>
        <v>54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126</v>
      </c>
    </row>
    <row r="16" spans="2:20" ht="30" customHeight="1" thickBot="1">
      <c r="B16" s="18" t="s">
        <v>17</v>
      </c>
      <c r="C16" s="43" t="s">
        <v>76</v>
      </c>
      <c r="D16" s="43" t="s">
        <v>132</v>
      </c>
      <c r="E16" s="39">
        <v>10</v>
      </c>
      <c r="F16" s="19" t="s">
        <v>23</v>
      </c>
      <c r="G16" s="40">
        <v>21</v>
      </c>
      <c r="H16" s="39">
        <v>14</v>
      </c>
      <c r="I16" s="19" t="s">
        <v>23</v>
      </c>
      <c r="J16" s="40">
        <v>21</v>
      </c>
      <c r="K16" s="39"/>
      <c r="L16" s="19" t="s">
        <v>23</v>
      </c>
      <c r="M16" s="40"/>
      <c r="N16" s="22">
        <f t="shared" si="0"/>
        <v>24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60</v>
      </c>
    </row>
    <row r="17" spans="2:20" ht="34.5" customHeight="1" thickBot="1">
      <c r="B17" s="25" t="s">
        <v>7</v>
      </c>
      <c r="C17" s="177" t="str">
        <f>IF(R17&gt;S17,D4,IF(S17&gt;R17,D5,"remíza"))</f>
        <v>SK Jupiter A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259</v>
      </c>
      <c r="O17" s="27">
        <f t="shared" si="5"/>
        <v>355</v>
      </c>
      <c r="P17" s="26">
        <f t="shared" si="5"/>
        <v>1</v>
      </c>
      <c r="Q17" s="28">
        <f t="shared" si="5"/>
        <v>16</v>
      </c>
      <c r="R17" s="26">
        <f t="shared" si="5"/>
        <v>0</v>
      </c>
      <c r="S17" s="27">
        <f t="shared" si="5"/>
        <v>8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152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55</v>
      </c>
      <c r="T4" s="208"/>
    </row>
    <row r="5" spans="2:20" ht="19.5" customHeight="1">
      <c r="B5" s="6" t="s">
        <v>3</v>
      </c>
      <c r="C5" s="47"/>
      <c r="D5" s="179" t="s">
        <v>171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154</v>
      </c>
      <c r="T5" s="185"/>
    </row>
    <row r="6" spans="2:20" ht="19.5" customHeight="1" thickBot="1">
      <c r="B6" s="8" t="s">
        <v>4</v>
      </c>
      <c r="C6" s="9"/>
      <c r="D6" s="186" t="s">
        <v>155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TJ SPARTAK CHRÁST</v>
      </c>
      <c r="D7" s="11" t="str">
        <f>D5</f>
        <v>TJ SLAVOJ PLZEŇ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156</v>
      </c>
      <c r="D9" s="44" t="s">
        <v>172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14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29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173</v>
      </c>
      <c r="D10" s="43" t="s">
        <v>174</v>
      </c>
      <c r="E10" s="39">
        <v>19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19</v>
      </c>
      <c r="K10" s="39">
        <v>21</v>
      </c>
      <c r="L10" s="19" t="s">
        <v>23</v>
      </c>
      <c r="M10" s="40">
        <v>15</v>
      </c>
      <c r="N10" s="22">
        <f t="shared" si="0"/>
        <v>61</v>
      </c>
      <c r="O10" s="23">
        <f t="shared" si="1"/>
        <v>55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175</v>
      </c>
      <c r="D11" s="120" t="s">
        <v>30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162</v>
      </c>
      <c r="D12" s="43" t="s">
        <v>176</v>
      </c>
      <c r="E12" s="39">
        <v>21</v>
      </c>
      <c r="F12" s="19" t="s">
        <v>23</v>
      </c>
      <c r="G12" s="40">
        <v>16</v>
      </c>
      <c r="H12" s="39">
        <v>21</v>
      </c>
      <c r="I12" s="19" t="s">
        <v>23</v>
      </c>
      <c r="J12" s="40">
        <v>17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164</v>
      </c>
      <c r="D13" s="43" t="s">
        <v>177</v>
      </c>
      <c r="E13" s="39">
        <v>21</v>
      </c>
      <c r="F13" s="19" t="s">
        <v>23</v>
      </c>
      <c r="G13" s="40">
        <v>15</v>
      </c>
      <c r="H13" s="39">
        <v>21</v>
      </c>
      <c r="I13" s="19" t="s">
        <v>23</v>
      </c>
      <c r="J13" s="40">
        <v>11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165</v>
      </c>
      <c r="D14" s="43" t="s">
        <v>178</v>
      </c>
      <c r="E14" s="39">
        <v>21</v>
      </c>
      <c r="F14" s="19" t="s">
        <v>23</v>
      </c>
      <c r="G14" s="40">
        <v>11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179</v>
      </c>
      <c r="D15" s="43" t="s">
        <v>180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17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17</v>
      </c>
      <c r="C16" s="43" t="s">
        <v>168</v>
      </c>
      <c r="D16" s="43" t="s">
        <v>73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10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22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SPARTAK CHRÁST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355</v>
      </c>
      <c r="O17" s="27">
        <f t="shared" si="5"/>
        <v>221</v>
      </c>
      <c r="P17" s="26">
        <f t="shared" si="5"/>
        <v>16</v>
      </c>
      <c r="Q17" s="28">
        <f t="shared" si="5"/>
        <v>1</v>
      </c>
      <c r="R17" s="26">
        <f t="shared" si="5"/>
        <v>8</v>
      </c>
      <c r="S17" s="27">
        <f t="shared" si="5"/>
        <v>0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92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55</v>
      </c>
      <c r="T4" s="208"/>
    </row>
    <row r="5" spans="2:20" ht="19.5" customHeight="1">
      <c r="B5" s="6" t="s">
        <v>3</v>
      </c>
      <c r="C5" s="47"/>
      <c r="D5" s="179" t="s">
        <v>31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56</v>
      </c>
      <c r="T5" s="185"/>
    </row>
    <row r="6" spans="2:20" ht="19.5" customHeight="1" thickBot="1">
      <c r="B6" s="8" t="s">
        <v>4</v>
      </c>
      <c r="C6" s="9"/>
      <c r="D6" s="186" t="s">
        <v>57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Sokol Doubravka D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58</v>
      </c>
      <c r="D9" s="44" t="s">
        <v>77</v>
      </c>
      <c r="E9" s="39">
        <v>21</v>
      </c>
      <c r="F9" s="20" t="s">
        <v>23</v>
      </c>
      <c r="G9" s="40">
        <v>16</v>
      </c>
      <c r="H9" s="39">
        <v>21</v>
      </c>
      <c r="I9" s="20" t="s">
        <v>23</v>
      </c>
      <c r="J9" s="40">
        <v>16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32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 t="s">
        <v>78</v>
      </c>
    </row>
    <row r="10" spans="2:20" ht="30" customHeight="1">
      <c r="B10" s="18" t="s">
        <v>22</v>
      </c>
      <c r="C10" s="43" t="s">
        <v>61</v>
      </c>
      <c r="D10" s="43" t="s">
        <v>79</v>
      </c>
      <c r="E10" s="39">
        <v>21</v>
      </c>
      <c r="F10" s="19" t="s">
        <v>23</v>
      </c>
      <c r="G10" s="40">
        <v>18</v>
      </c>
      <c r="H10" s="39">
        <v>18</v>
      </c>
      <c r="I10" s="19" t="s">
        <v>23</v>
      </c>
      <c r="J10" s="40">
        <v>21</v>
      </c>
      <c r="K10" s="39">
        <v>21</v>
      </c>
      <c r="L10" s="19" t="s">
        <v>23</v>
      </c>
      <c r="M10" s="40">
        <v>9</v>
      </c>
      <c r="N10" s="22">
        <f t="shared" si="0"/>
        <v>60</v>
      </c>
      <c r="O10" s="23">
        <f t="shared" si="1"/>
        <v>48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 t="s">
        <v>78</v>
      </c>
    </row>
    <row r="11" spans="2:20" ht="30" customHeight="1">
      <c r="B11" s="18" t="s">
        <v>21</v>
      </c>
      <c r="C11" s="43" t="s">
        <v>64</v>
      </c>
      <c r="D11" s="43" t="s">
        <v>80</v>
      </c>
      <c r="E11" s="39">
        <v>21</v>
      </c>
      <c r="F11" s="19" t="s">
        <v>23</v>
      </c>
      <c r="G11" s="40">
        <v>19</v>
      </c>
      <c r="H11" s="39">
        <v>14</v>
      </c>
      <c r="I11" s="19" t="s">
        <v>23</v>
      </c>
      <c r="J11" s="40">
        <v>21</v>
      </c>
      <c r="K11" s="39">
        <v>19</v>
      </c>
      <c r="L11" s="19" t="s">
        <v>23</v>
      </c>
      <c r="M11" s="40">
        <v>21</v>
      </c>
      <c r="N11" s="22">
        <f t="shared" si="0"/>
        <v>54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29</v>
      </c>
    </row>
    <row r="12" spans="2:20" ht="30" customHeight="1">
      <c r="B12" s="18" t="s">
        <v>20</v>
      </c>
      <c r="C12" s="43" t="s">
        <v>81</v>
      </c>
      <c r="D12" s="43" t="s">
        <v>82</v>
      </c>
      <c r="E12" s="39">
        <v>14</v>
      </c>
      <c r="F12" s="19" t="s">
        <v>23</v>
      </c>
      <c r="G12" s="40">
        <v>21</v>
      </c>
      <c r="H12" s="39">
        <v>22</v>
      </c>
      <c r="I12" s="19" t="s">
        <v>23</v>
      </c>
      <c r="J12" s="40">
        <v>24</v>
      </c>
      <c r="K12" s="39"/>
      <c r="L12" s="19" t="s">
        <v>23</v>
      </c>
      <c r="M12" s="40"/>
      <c r="N12" s="22">
        <f t="shared" si="0"/>
        <v>36</v>
      </c>
      <c r="O12" s="23">
        <f t="shared" si="1"/>
        <v>45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78</v>
      </c>
    </row>
    <row r="13" spans="2:20" ht="30" customHeight="1">
      <c r="B13" s="18" t="s">
        <v>19</v>
      </c>
      <c r="C13" s="43" t="s">
        <v>83</v>
      </c>
      <c r="D13" s="43" t="s">
        <v>84</v>
      </c>
      <c r="E13" s="39">
        <v>21</v>
      </c>
      <c r="F13" s="19" t="s">
        <v>23</v>
      </c>
      <c r="G13" s="40">
        <v>14</v>
      </c>
      <c r="H13" s="39">
        <v>15</v>
      </c>
      <c r="I13" s="19" t="s">
        <v>23</v>
      </c>
      <c r="J13" s="40">
        <v>21</v>
      </c>
      <c r="K13" s="39">
        <v>12</v>
      </c>
      <c r="L13" s="19" t="s">
        <v>23</v>
      </c>
      <c r="M13" s="40">
        <v>21</v>
      </c>
      <c r="N13" s="22">
        <f t="shared" si="0"/>
        <v>48</v>
      </c>
      <c r="O13" s="23">
        <f t="shared" si="1"/>
        <v>56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85</v>
      </c>
    </row>
    <row r="14" spans="2:20" ht="30" customHeight="1">
      <c r="B14" s="18" t="s">
        <v>18</v>
      </c>
      <c r="C14" s="43" t="s">
        <v>86</v>
      </c>
      <c r="D14" s="43" t="s">
        <v>87</v>
      </c>
      <c r="E14" s="39">
        <v>21</v>
      </c>
      <c r="F14" s="19" t="s">
        <v>23</v>
      </c>
      <c r="G14" s="40">
        <v>17</v>
      </c>
      <c r="H14" s="39">
        <v>16</v>
      </c>
      <c r="I14" s="19" t="s">
        <v>23</v>
      </c>
      <c r="J14" s="40">
        <v>21</v>
      </c>
      <c r="K14" s="39">
        <v>14</v>
      </c>
      <c r="L14" s="19" t="s">
        <v>23</v>
      </c>
      <c r="M14" s="40">
        <v>21</v>
      </c>
      <c r="N14" s="22">
        <f t="shared" si="0"/>
        <v>51</v>
      </c>
      <c r="O14" s="23">
        <f t="shared" si="1"/>
        <v>59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78</v>
      </c>
    </row>
    <row r="15" spans="2:20" ht="30" customHeight="1">
      <c r="B15" s="18" t="s">
        <v>24</v>
      </c>
      <c r="C15" s="43" t="s">
        <v>74</v>
      </c>
      <c r="D15" s="43" t="s">
        <v>88</v>
      </c>
      <c r="E15" s="39">
        <v>18</v>
      </c>
      <c r="F15" s="19" t="s">
        <v>23</v>
      </c>
      <c r="G15" s="40">
        <v>21</v>
      </c>
      <c r="H15" s="39">
        <v>14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70</v>
      </c>
    </row>
    <row r="16" spans="2:20" ht="30" customHeight="1" thickBot="1">
      <c r="B16" s="18" t="s">
        <v>17</v>
      </c>
      <c r="C16" s="43" t="s">
        <v>76</v>
      </c>
      <c r="D16" s="43" t="s">
        <v>89</v>
      </c>
      <c r="E16" s="39">
        <v>18</v>
      </c>
      <c r="F16" s="19" t="s">
        <v>23</v>
      </c>
      <c r="G16" s="40">
        <v>21</v>
      </c>
      <c r="H16" s="39">
        <v>17</v>
      </c>
      <c r="I16" s="19" t="s">
        <v>23</v>
      </c>
      <c r="J16" s="40">
        <v>21</v>
      </c>
      <c r="K16" s="39"/>
      <c r="L16" s="19" t="s">
        <v>23</v>
      </c>
      <c r="M16" s="40"/>
      <c r="N16" s="22">
        <f t="shared" si="0"/>
        <v>35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90</v>
      </c>
    </row>
    <row r="17" spans="2:20" ht="34.5" customHeight="1" thickBot="1">
      <c r="B17" s="25" t="s">
        <v>7</v>
      </c>
      <c r="C17" s="177" t="str">
        <f>IF(R17&gt;S17,D4,IF(S17&gt;R17,D5,"remíza"))</f>
        <v>TJ Sokol Doubravka D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358</v>
      </c>
      <c r="O17" s="27">
        <f t="shared" si="5"/>
        <v>385</v>
      </c>
      <c r="P17" s="26">
        <f t="shared" si="5"/>
        <v>7</v>
      </c>
      <c r="Q17" s="28">
        <f t="shared" si="5"/>
        <v>13</v>
      </c>
      <c r="R17" s="26">
        <f t="shared" si="5"/>
        <v>2</v>
      </c>
      <c r="S17" s="27">
        <f t="shared" si="5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95" customWidth="1"/>
    <col min="2" max="2" width="1.75390625" style="99" customWidth="1"/>
    <col min="3" max="3" width="15.375" style="95" customWidth="1"/>
    <col min="4" max="4" width="5.875" style="109" customWidth="1"/>
    <col min="5" max="5" width="15.625" style="95" customWidth="1"/>
    <col min="6" max="6" width="1.75390625" style="95" customWidth="1"/>
    <col min="7" max="7" width="15.375" style="95" customWidth="1"/>
    <col min="8" max="8" width="6.00390625" style="95" customWidth="1"/>
    <col min="9" max="9" width="15.25390625" style="95" customWidth="1"/>
    <col min="10" max="10" width="1.75390625" style="95" customWidth="1"/>
    <col min="11" max="11" width="15.625" style="95" customWidth="1"/>
    <col min="12" max="12" width="6.125" style="95" customWidth="1"/>
    <col min="13" max="16384" width="9.125" style="95" customWidth="1"/>
  </cols>
  <sheetData>
    <row r="2" spans="1:11" ht="23.25">
      <c r="A2" s="175" t="s">
        <v>50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8" ht="14.25" customHeight="1">
      <c r="A3" s="94"/>
      <c r="B3" s="94"/>
      <c r="C3" s="94"/>
      <c r="D3" s="94"/>
      <c r="E3" s="94"/>
      <c r="F3" s="94"/>
      <c r="G3" s="94"/>
      <c r="H3" s="94"/>
    </row>
    <row r="4" spans="1:11" ht="16.5" customHeight="1">
      <c r="A4" s="176" t="s">
        <v>120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8" ht="12" customHeight="1">
      <c r="A5" s="96"/>
      <c r="B5" s="96"/>
      <c r="C5" s="96"/>
      <c r="D5" s="96"/>
      <c r="E5" s="96"/>
      <c r="F5" s="96"/>
      <c r="G5" s="96"/>
      <c r="H5" s="96"/>
    </row>
    <row r="6" spans="1:13" ht="12" customHeight="1">
      <c r="A6" s="174" t="s">
        <v>93</v>
      </c>
      <c r="B6" s="174"/>
      <c r="C6" s="174"/>
      <c r="D6" s="98"/>
      <c r="E6" s="174" t="s">
        <v>94</v>
      </c>
      <c r="F6" s="174"/>
      <c r="G6" s="174"/>
      <c r="H6" s="99"/>
      <c r="I6" s="174" t="s">
        <v>95</v>
      </c>
      <c r="J6" s="174"/>
      <c r="K6" s="174"/>
      <c r="L6" s="99"/>
      <c r="M6" s="99"/>
    </row>
    <row r="7" spans="1:13" ht="12" customHeight="1">
      <c r="A7" s="100" t="s">
        <v>96</v>
      </c>
      <c r="B7" s="101" t="s">
        <v>97</v>
      </c>
      <c r="C7" s="102" t="s">
        <v>98</v>
      </c>
      <c r="D7" s="103" t="s">
        <v>99</v>
      </c>
      <c r="E7" s="100" t="s">
        <v>33</v>
      </c>
      <c r="F7" s="101" t="s">
        <v>97</v>
      </c>
      <c r="G7" s="102" t="s">
        <v>96</v>
      </c>
      <c r="H7" s="103" t="s">
        <v>99</v>
      </c>
      <c r="I7" s="100" t="s">
        <v>33</v>
      </c>
      <c r="J7" s="101" t="s">
        <v>97</v>
      </c>
      <c r="K7" s="102" t="s">
        <v>100</v>
      </c>
      <c r="L7" s="103" t="s">
        <v>101</v>
      </c>
      <c r="M7" s="99"/>
    </row>
    <row r="8" spans="1:13" ht="12">
      <c r="A8" s="100" t="s">
        <v>102</v>
      </c>
      <c r="B8" s="101" t="s">
        <v>97</v>
      </c>
      <c r="C8" s="102" t="s">
        <v>100</v>
      </c>
      <c r="D8" s="103" t="s">
        <v>99</v>
      </c>
      <c r="E8" s="100" t="s">
        <v>102</v>
      </c>
      <c r="F8" s="101" t="s">
        <v>97</v>
      </c>
      <c r="G8" s="102" t="s">
        <v>32</v>
      </c>
      <c r="H8" s="103" t="s">
        <v>103</v>
      </c>
      <c r="I8" s="100" t="s">
        <v>102</v>
      </c>
      <c r="J8" s="101" t="s">
        <v>97</v>
      </c>
      <c r="K8" s="102" t="s">
        <v>98</v>
      </c>
      <c r="L8" s="103" t="s">
        <v>104</v>
      </c>
      <c r="M8" s="99"/>
    </row>
    <row r="9" spans="1:13" ht="12">
      <c r="A9" s="100" t="s">
        <v>32</v>
      </c>
      <c r="B9" s="101" t="s">
        <v>97</v>
      </c>
      <c r="C9" s="102" t="s">
        <v>33</v>
      </c>
      <c r="D9" s="103" t="s">
        <v>99</v>
      </c>
      <c r="E9" s="100" t="s">
        <v>98</v>
      </c>
      <c r="F9" s="101" t="s">
        <v>97</v>
      </c>
      <c r="G9" s="102" t="s">
        <v>105</v>
      </c>
      <c r="H9" s="103" t="s">
        <v>97</v>
      </c>
      <c r="I9" s="100" t="s">
        <v>96</v>
      </c>
      <c r="J9" s="101" t="s">
        <v>97</v>
      </c>
      <c r="K9" s="102" t="s">
        <v>105</v>
      </c>
      <c r="L9" s="103" t="s">
        <v>97</v>
      </c>
      <c r="M9" s="99"/>
    </row>
    <row r="10" spans="1:12" ht="12">
      <c r="A10" s="100" t="s">
        <v>106</v>
      </c>
      <c r="B10" s="101" t="s">
        <v>97</v>
      </c>
      <c r="C10" s="102" t="s">
        <v>105</v>
      </c>
      <c r="D10" s="103" t="s">
        <v>97</v>
      </c>
      <c r="E10" s="100" t="s">
        <v>100</v>
      </c>
      <c r="F10" s="101" t="s">
        <v>97</v>
      </c>
      <c r="G10" s="102" t="s">
        <v>105</v>
      </c>
      <c r="H10" s="103" t="s">
        <v>97</v>
      </c>
      <c r="I10" s="100" t="s">
        <v>32</v>
      </c>
      <c r="J10" s="101" t="s">
        <v>97</v>
      </c>
      <c r="K10" s="102" t="s">
        <v>105</v>
      </c>
      <c r="L10" s="103" t="s">
        <v>97</v>
      </c>
    </row>
    <row r="11" spans="1:12" ht="12">
      <c r="A11" s="100"/>
      <c r="B11" s="101"/>
      <c r="C11" s="102"/>
      <c r="D11" s="104"/>
      <c r="E11" s="100" t="s">
        <v>106</v>
      </c>
      <c r="F11" s="101" t="s">
        <v>97</v>
      </c>
      <c r="G11" s="102" t="s">
        <v>105</v>
      </c>
      <c r="H11" s="103" t="s">
        <v>97</v>
      </c>
      <c r="I11" s="100" t="s">
        <v>106</v>
      </c>
      <c r="J11" s="101" t="s">
        <v>97</v>
      </c>
      <c r="K11" s="102" t="s">
        <v>105</v>
      </c>
      <c r="L11" s="103" t="s">
        <v>97</v>
      </c>
    </row>
    <row r="12" spans="1:11" ht="12">
      <c r="A12" s="105"/>
      <c r="B12" s="106"/>
      <c r="C12" s="102"/>
      <c r="D12" s="107"/>
      <c r="E12" s="100"/>
      <c r="F12" s="106"/>
      <c r="G12" s="102"/>
      <c r="H12" s="99"/>
      <c r="I12" s="99"/>
      <c r="J12" s="99"/>
      <c r="K12" s="99"/>
    </row>
    <row r="13" spans="1:11" ht="16.5" customHeight="1">
      <c r="A13" s="176" t="s">
        <v>121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1" ht="12" customHeight="1">
      <c r="A14" s="96"/>
      <c r="B14" s="96"/>
      <c r="C14" s="96"/>
      <c r="D14" s="96"/>
      <c r="E14" s="96"/>
      <c r="F14" s="96"/>
      <c r="G14" s="96"/>
      <c r="H14" s="96"/>
      <c r="I14" s="99"/>
      <c r="J14" s="99"/>
      <c r="K14" s="99"/>
    </row>
    <row r="15" spans="1:11" ht="12" customHeight="1">
      <c r="A15" s="174" t="s">
        <v>93</v>
      </c>
      <c r="B15" s="174"/>
      <c r="C15" s="174"/>
      <c r="D15" s="98"/>
      <c r="E15" s="174" t="s">
        <v>94</v>
      </c>
      <c r="F15" s="174"/>
      <c r="G15" s="174"/>
      <c r="H15" s="99"/>
      <c r="I15" s="174" t="s">
        <v>95</v>
      </c>
      <c r="J15" s="174"/>
      <c r="K15" s="174"/>
    </row>
    <row r="16" spans="1:12" ht="12">
      <c r="A16" s="100" t="s">
        <v>96</v>
      </c>
      <c r="B16" s="101" t="s">
        <v>97</v>
      </c>
      <c r="C16" s="102" t="s">
        <v>106</v>
      </c>
      <c r="D16" s="103" t="s">
        <v>104</v>
      </c>
      <c r="E16" s="100" t="s">
        <v>98</v>
      </c>
      <c r="F16" s="101" t="s">
        <v>97</v>
      </c>
      <c r="G16" s="102" t="s">
        <v>106</v>
      </c>
      <c r="H16" s="103" t="s">
        <v>103</v>
      </c>
      <c r="I16" s="100" t="s">
        <v>100</v>
      </c>
      <c r="J16" s="101" t="s">
        <v>97</v>
      </c>
      <c r="K16" s="102" t="s">
        <v>106</v>
      </c>
      <c r="L16" s="103" t="s">
        <v>257</v>
      </c>
    </row>
    <row r="17" spans="1:13" ht="12" customHeight="1">
      <c r="A17" s="100" t="s">
        <v>32</v>
      </c>
      <c r="B17" s="101" t="s">
        <v>97</v>
      </c>
      <c r="C17" s="102" t="s">
        <v>100</v>
      </c>
      <c r="D17" s="103" t="s">
        <v>243</v>
      </c>
      <c r="E17" s="100" t="s">
        <v>32</v>
      </c>
      <c r="F17" s="101" t="s">
        <v>97</v>
      </c>
      <c r="G17" s="102" t="s">
        <v>96</v>
      </c>
      <c r="H17" s="103" t="s">
        <v>235</v>
      </c>
      <c r="I17" s="100" t="s">
        <v>96</v>
      </c>
      <c r="J17" s="101" t="s">
        <v>97</v>
      </c>
      <c r="K17" s="102" t="s">
        <v>102</v>
      </c>
      <c r="L17" s="103" t="s">
        <v>210</v>
      </c>
      <c r="M17" s="100"/>
    </row>
    <row r="18" spans="1:12" ht="12" customHeight="1">
      <c r="A18" s="100" t="s">
        <v>98</v>
      </c>
      <c r="B18" s="101" t="s">
        <v>97</v>
      </c>
      <c r="C18" s="102" t="s">
        <v>33</v>
      </c>
      <c r="D18" s="103" t="s">
        <v>257</v>
      </c>
      <c r="E18" s="100" t="s">
        <v>33</v>
      </c>
      <c r="F18" s="101" t="s">
        <v>97</v>
      </c>
      <c r="G18" s="102" t="s">
        <v>102</v>
      </c>
      <c r="H18" s="103" t="s">
        <v>210</v>
      </c>
      <c r="I18" s="100" t="s">
        <v>98</v>
      </c>
      <c r="J18" s="101" t="s">
        <v>97</v>
      </c>
      <c r="K18" s="102" t="s">
        <v>32</v>
      </c>
      <c r="L18" s="103" t="s">
        <v>257</v>
      </c>
    </row>
    <row r="19" spans="1:12" ht="12" customHeight="1">
      <c r="A19" s="100" t="s">
        <v>102</v>
      </c>
      <c r="B19" s="101" t="s">
        <v>97</v>
      </c>
      <c r="C19" s="102" t="s">
        <v>105</v>
      </c>
      <c r="D19" s="103" t="s">
        <v>97</v>
      </c>
      <c r="E19" s="100" t="s">
        <v>100</v>
      </c>
      <c r="F19" s="101" t="s">
        <v>97</v>
      </c>
      <c r="G19" s="102" t="s">
        <v>105</v>
      </c>
      <c r="H19" s="103" t="s">
        <v>97</v>
      </c>
      <c r="I19" s="100" t="s">
        <v>33</v>
      </c>
      <c r="J19" s="101" t="s">
        <v>97</v>
      </c>
      <c r="K19" s="102" t="s">
        <v>105</v>
      </c>
      <c r="L19" s="103" t="s">
        <v>97</v>
      </c>
    </row>
    <row r="20" spans="1:11" ht="12" customHeight="1">
      <c r="A20" s="100"/>
      <c r="B20" s="101"/>
      <c r="C20" s="102"/>
      <c r="D20" s="107"/>
      <c r="E20" s="100"/>
      <c r="F20" s="101"/>
      <c r="G20" s="102"/>
      <c r="H20" s="99"/>
      <c r="I20" s="100"/>
      <c r="J20" s="101"/>
      <c r="K20" s="102"/>
    </row>
    <row r="21" spans="1:11" ht="16.5" customHeight="1">
      <c r="A21" s="176" t="s">
        <v>108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2" spans="1:11" ht="12" customHeight="1">
      <c r="A22" s="96"/>
      <c r="B22" s="96"/>
      <c r="C22" s="96"/>
      <c r="D22" s="96"/>
      <c r="E22" s="96"/>
      <c r="F22" s="96"/>
      <c r="G22" s="96"/>
      <c r="H22" s="96"/>
      <c r="I22" s="99"/>
      <c r="J22" s="99"/>
      <c r="K22" s="99"/>
    </row>
    <row r="23" spans="1:11" ht="12" customHeight="1">
      <c r="A23" s="174" t="s">
        <v>93</v>
      </c>
      <c r="B23" s="174"/>
      <c r="C23" s="174"/>
      <c r="D23" s="98"/>
      <c r="E23" s="174" t="s">
        <v>94</v>
      </c>
      <c r="F23" s="174"/>
      <c r="G23" s="174"/>
      <c r="H23" s="99"/>
      <c r="I23" s="174" t="s">
        <v>95</v>
      </c>
      <c r="J23" s="174"/>
      <c r="K23" s="174"/>
    </row>
    <row r="24" spans="1:12" ht="12">
      <c r="A24" s="100" t="s">
        <v>106</v>
      </c>
      <c r="B24" s="101" t="s">
        <v>97</v>
      </c>
      <c r="C24" s="102" t="s">
        <v>33</v>
      </c>
      <c r="D24" s="103" t="s">
        <v>107</v>
      </c>
      <c r="E24" s="100" t="s">
        <v>106</v>
      </c>
      <c r="F24" s="101" t="s">
        <v>97</v>
      </c>
      <c r="G24" s="102" t="s">
        <v>102</v>
      </c>
      <c r="H24" s="103" t="s">
        <v>107</v>
      </c>
      <c r="I24" s="100" t="s">
        <v>106</v>
      </c>
      <c r="J24" s="101" t="s">
        <v>97</v>
      </c>
      <c r="K24" s="102" t="s">
        <v>32</v>
      </c>
      <c r="L24" s="103" t="s">
        <v>107</v>
      </c>
    </row>
    <row r="25" spans="1:13" ht="12">
      <c r="A25" s="100" t="s">
        <v>100</v>
      </c>
      <c r="B25" s="101" t="s">
        <v>97</v>
      </c>
      <c r="C25" s="102" t="s">
        <v>96</v>
      </c>
      <c r="D25" s="103" t="s">
        <v>107</v>
      </c>
      <c r="E25" s="100" t="s">
        <v>100</v>
      </c>
      <c r="F25" s="101" t="s">
        <v>97</v>
      </c>
      <c r="G25" s="102" t="s">
        <v>105</v>
      </c>
      <c r="H25" s="103" t="s">
        <v>97</v>
      </c>
      <c r="I25" s="100" t="s">
        <v>100</v>
      </c>
      <c r="J25" s="101" t="s">
        <v>97</v>
      </c>
      <c r="K25" s="102" t="s">
        <v>98</v>
      </c>
      <c r="L25" s="103" t="s">
        <v>107</v>
      </c>
      <c r="M25" s="101"/>
    </row>
    <row r="26" spans="1:12" ht="12">
      <c r="A26" s="100" t="s">
        <v>98</v>
      </c>
      <c r="B26" s="101" t="s">
        <v>97</v>
      </c>
      <c r="C26" s="102" t="s">
        <v>105</v>
      </c>
      <c r="D26" s="103" t="s">
        <v>97</v>
      </c>
      <c r="E26" s="100" t="s">
        <v>33</v>
      </c>
      <c r="F26" s="101" t="s">
        <v>97</v>
      </c>
      <c r="G26" s="102" t="s">
        <v>105</v>
      </c>
      <c r="H26" s="103" t="s">
        <v>97</v>
      </c>
      <c r="I26" s="100" t="s">
        <v>96</v>
      </c>
      <c r="J26" s="101" t="s">
        <v>97</v>
      </c>
      <c r="K26" s="102" t="s">
        <v>105</v>
      </c>
      <c r="L26" s="103" t="s">
        <v>97</v>
      </c>
    </row>
    <row r="27" spans="1:12" ht="12">
      <c r="A27" s="100" t="s">
        <v>32</v>
      </c>
      <c r="B27" s="101" t="s">
        <v>97</v>
      </c>
      <c r="C27" s="102" t="s">
        <v>105</v>
      </c>
      <c r="D27" s="103" t="s">
        <v>97</v>
      </c>
      <c r="E27" s="100" t="s">
        <v>96</v>
      </c>
      <c r="F27" s="101" t="s">
        <v>97</v>
      </c>
      <c r="G27" s="102" t="s">
        <v>105</v>
      </c>
      <c r="H27" s="103" t="s">
        <v>97</v>
      </c>
      <c r="I27" s="100" t="s">
        <v>33</v>
      </c>
      <c r="J27" s="101" t="s">
        <v>97</v>
      </c>
      <c r="K27" s="102" t="s">
        <v>105</v>
      </c>
      <c r="L27" s="103" t="s">
        <v>97</v>
      </c>
    </row>
    <row r="28" spans="1:12" s="99" customFormat="1" ht="12">
      <c r="A28" s="100" t="s">
        <v>102</v>
      </c>
      <c r="B28" s="101" t="s">
        <v>97</v>
      </c>
      <c r="C28" s="102" t="s">
        <v>105</v>
      </c>
      <c r="D28" s="103" t="s">
        <v>97</v>
      </c>
      <c r="E28" s="100" t="s">
        <v>32</v>
      </c>
      <c r="F28" s="101" t="s">
        <v>97</v>
      </c>
      <c r="G28" s="102" t="s">
        <v>105</v>
      </c>
      <c r="H28" s="103" t="s">
        <v>97</v>
      </c>
      <c r="I28" s="100" t="s">
        <v>102</v>
      </c>
      <c r="J28" s="101" t="s">
        <v>97</v>
      </c>
      <c r="K28" s="102" t="s">
        <v>105</v>
      </c>
      <c r="L28" s="103" t="s">
        <v>97</v>
      </c>
    </row>
    <row r="29" spans="1:11" s="99" customFormat="1" ht="12">
      <c r="A29" s="100"/>
      <c r="B29" s="101"/>
      <c r="C29" s="102"/>
      <c r="D29" s="107"/>
      <c r="E29" s="100" t="s">
        <v>98</v>
      </c>
      <c r="F29" s="101" t="s">
        <v>97</v>
      </c>
      <c r="G29" s="102" t="s">
        <v>105</v>
      </c>
      <c r="H29" s="103" t="s">
        <v>97</v>
      </c>
      <c r="I29" s="100"/>
      <c r="J29" s="101"/>
      <c r="K29" s="102"/>
    </row>
    <row r="30" spans="1:11" s="99" customFormat="1" ht="12">
      <c r="A30" s="100"/>
      <c r="B30" s="106"/>
      <c r="C30" s="102"/>
      <c r="D30" s="107"/>
      <c r="E30" s="105"/>
      <c r="F30" s="106"/>
      <c r="G30" s="102"/>
      <c r="I30" s="100"/>
      <c r="J30" s="101"/>
      <c r="K30" s="102"/>
    </row>
    <row r="31" spans="1:11" s="99" customFormat="1" ht="15.75">
      <c r="A31" s="176" t="s">
        <v>109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</row>
    <row r="32" spans="1:8" s="99" customFormat="1" ht="12" customHeight="1">
      <c r="A32" s="96"/>
      <c r="B32" s="96"/>
      <c r="C32" s="96"/>
      <c r="D32" s="96"/>
      <c r="E32" s="96"/>
      <c r="F32" s="96"/>
      <c r="G32" s="96"/>
      <c r="H32" s="96"/>
    </row>
    <row r="33" spans="1:13" s="99" customFormat="1" ht="12" customHeight="1">
      <c r="A33" s="174" t="s">
        <v>110</v>
      </c>
      <c r="B33" s="174"/>
      <c r="C33" s="174"/>
      <c r="D33" s="174"/>
      <c r="E33" s="174"/>
      <c r="F33" s="174"/>
      <c r="G33" s="174"/>
      <c r="H33" s="174"/>
      <c r="I33" s="174" t="s">
        <v>111</v>
      </c>
      <c r="J33" s="174"/>
      <c r="K33" s="174"/>
      <c r="L33" s="97"/>
      <c r="M33" s="97"/>
    </row>
    <row r="34" spans="1:13" ht="12" customHeight="1">
      <c r="A34" s="100" t="s">
        <v>112</v>
      </c>
      <c r="B34" s="101" t="s">
        <v>97</v>
      </c>
      <c r="C34" s="109" t="s">
        <v>113</v>
      </c>
      <c r="D34" s="103" t="s">
        <v>107</v>
      </c>
      <c r="E34" s="100"/>
      <c r="F34" s="101"/>
      <c r="G34" s="102"/>
      <c r="H34" s="99"/>
      <c r="I34" s="100" t="s">
        <v>114</v>
      </c>
      <c r="J34" s="101" t="s">
        <v>97</v>
      </c>
      <c r="K34" s="102" t="s">
        <v>115</v>
      </c>
      <c r="L34" s="103" t="s">
        <v>107</v>
      </c>
      <c r="M34" s="99"/>
    </row>
    <row r="35" spans="1:13" ht="11.25" customHeight="1">
      <c r="A35" s="100" t="s">
        <v>116</v>
      </c>
      <c r="B35" s="101" t="s">
        <v>97</v>
      </c>
      <c r="C35" s="102" t="s">
        <v>117</v>
      </c>
      <c r="D35" s="103" t="s">
        <v>107</v>
      </c>
      <c r="E35" s="105"/>
      <c r="F35" s="101"/>
      <c r="G35" s="108"/>
      <c r="H35" s="99"/>
      <c r="I35" s="105" t="s">
        <v>118</v>
      </c>
      <c r="J35" s="101" t="s">
        <v>97</v>
      </c>
      <c r="K35" s="108" t="s">
        <v>119</v>
      </c>
      <c r="L35" s="103" t="s">
        <v>107</v>
      </c>
      <c r="M35" s="99"/>
    </row>
    <row r="36" spans="1:11" ht="12">
      <c r="A36" s="100"/>
      <c r="B36" s="101"/>
      <c r="C36" s="102"/>
      <c r="D36" s="107"/>
      <c r="E36" s="100"/>
      <c r="F36" s="101"/>
      <c r="G36" s="108"/>
      <c r="H36" s="99"/>
      <c r="I36" s="99"/>
      <c r="J36" s="99"/>
      <c r="K36" s="99"/>
    </row>
    <row r="37" spans="1:11" ht="12">
      <c r="A37" s="99"/>
      <c r="C37" s="99"/>
      <c r="E37" s="99"/>
      <c r="F37" s="99"/>
      <c r="G37" s="99"/>
      <c r="H37" s="99"/>
      <c r="I37" s="99"/>
      <c r="J37" s="99"/>
      <c r="K37" s="99"/>
    </row>
    <row r="38" spans="1:11" ht="12">
      <c r="A38" s="99"/>
      <c r="C38" s="99"/>
      <c r="E38" s="99"/>
      <c r="F38" s="99"/>
      <c r="G38" s="99"/>
      <c r="H38" s="99"/>
      <c r="I38" s="99"/>
      <c r="J38" s="99"/>
      <c r="K38" s="99"/>
    </row>
    <row r="39" spans="1:11" ht="12">
      <c r="A39" s="99"/>
      <c r="C39" s="99"/>
      <c r="E39" s="99"/>
      <c r="F39" s="99"/>
      <c r="G39" s="99"/>
      <c r="H39" s="99"/>
      <c r="I39" s="99"/>
      <c r="J39" s="99"/>
      <c r="K39" s="99"/>
    </row>
  </sheetData>
  <sheetProtection password="CC26" sheet="1"/>
  <mergeCells count="17">
    <mergeCell ref="A31:K31"/>
    <mergeCell ref="A33:C33"/>
    <mergeCell ref="D33:H33"/>
    <mergeCell ref="I33:K33"/>
    <mergeCell ref="A21:K21"/>
    <mergeCell ref="A23:C23"/>
    <mergeCell ref="E23:G23"/>
    <mergeCell ref="I23:K23"/>
    <mergeCell ref="A15:C15"/>
    <mergeCell ref="E15:G15"/>
    <mergeCell ref="I15:K15"/>
    <mergeCell ref="A2:K2"/>
    <mergeCell ref="A4:K4"/>
    <mergeCell ref="A6:C6"/>
    <mergeCell ref="E6:G6"/>
    <mergeCell ref="I6:K6"/>
    <mergeCell ref="A13:K13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91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209</v>
      </c>
      <c r="T4" s="208"/>
    </row>
    <row r="5" spans="2:20" ht="19.5" customHeight="1">
      <c r="B5" s="6" t="s">
        <v>3</v>
      </c>
      <c r="C5" s="47"/>
      <c r="D5" s="179" t="s">
        <v>151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207</v>
      </c>
      <c r="T5" s="185"/>
    </row>
    <row r="6" spans="2:20" ht="19.5" customHeight="1" thickBot="1">
      <c r="B6" s="8" t="s">
        <v>4</v>
      </c>
      <c r="C6" s="9"/>
      <c r="D6" s="186" t="s">
        <v>150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39</v>
      </c>
      <c r="T6" s="38" t="s">
        <v>26</v>
      </c>
    </row>
    <row r="7" spans="2:20" ht="24.75" customHeight="1">
      <c r="B7" s="10"/>
      <c r="C7" s="11" t="str">
        <f>D4</f>
        <v>TJ Sokol Doubravka C</v>
      </c>
      <c r="D7" s="11" t="str">
        <f>D5</f>
        <v>TJ Jiskra Nejdek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211</v>
      </c>
      <c r="D9" s="44" t="s">
        <v>212</v>
      </c>
      <c r="E9" s="39">
        <v>15</v>
      </c>
      <c r="F9" s="20" t="s">
        <v>23</v>
      </c>
      <c r="G9" s="40">
        <v>21</v>
      </c>
      <c r="H9" s="39">
        <v>21</v>
      </c>
      <c r="I9" s="20" t="s">
        <v>23</v>
      </c>
      <c r="J9" s="40">
        <v>14</v>
      </c>
      <c r="K9" s="39">
        <v>21</v>
      </c>
      <c r="L9" s="20" t="s">
        <v>23</v>
      </c>
      <c r="M9" s="40">
        <v>17</v>
      </c>
      <c r="N9" s="22">
        <f aca="true" t="shared" si="0" ref="N9:N16">E9+H9+K9</f>
        <v>57</v>
      </c>
      <c r="O9" s="23">
        <f aca="true" t="shared" si="1" ref="O9:O16">G9+J9+M9</f>
        <v>52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1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213</v>
      </c>
      <c r="D10" s="43" t="s">
        <v>214</v>
      </c>
      <c r="E10" s="39">
        <v>11</v>
      </c>
      <c r="F10" s="19" t="s">
        <v>23</v>
      </c>
      <c r="G10" s="40">
        <v>21</v>
      </c>
      <c r="H10" s="39">
        <v>10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138</v>
      </c>
      <c r="D11" s="43" t="s">
        <v>215</v>
      </c>
      <c r="E11" s="39">
        <v>7</v>
      </c>
      <c r="F11" s="19" t="s">
        <v>23</v>
      </c>
      <c r="G11" s="40">
        <v>21</v>
      </c>
      <c r="H11" s="39">
        <v>10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17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216</v>
      </c>
      <c r="D12" s="43" t="s">
        <v>217</v>
      </c>
      <c r="E12" s="39">
        <v>21</v>
      </c>
      <c r="F12" s="19" t="s">
        <v>23</v>
      </c>
      <c r="G12" s="40">
        <v>18</v>
      </c>
      <c r="H12" s="39">
        <v>24</v>
      </c>
      <c r="I12" s="19" t="s">
        <v>23</v>
      </c>
      <c r="J12" s="40">
        <v>22</v>
      </c>
      <c r="K12" s="39"/>
      <c r="L12" s="19" t="s">
        <v>23</v>
      </c>
      <c r="M12" s="40"/>
      <c r="N12" s="22">
        <f t="shared" si="0"/>
        <v>45</v>
      </c>
      <c r="O12" s="23">
        <f t="shared" si="1"/>
        <v>40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204</v>
      </c>
      <c r="D13" s="43" t="s">
        <v>218</v>
      </c>
      <c r="E13" s="39">
        <v>10</v>
      </c>
      <c r="F13" s="19" t="s">
        <v>23</v>
      </c>
      <c r="G13" s="40">
        <v>21</v>
      </c>
      <c r="H13" s="39">
        <v>14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24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147</v>
      </c>
      <c r="D14" s="43" t="s">
        <v>219</v>
      </c>
      <c r="E14" s="39">
        <v>7</v>
      </c>
      <c r="F14" s="19" t="s">
        <v>23</v>
      </c>
      <c r="G14" s="40">
        <v>21</v>
      </c>
      <c r="H14" s="39">
        <v>11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18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145</v>
      </c>
      <c r="D15" s="43" t="s">
        <v>220</v>
      </c>
      <c r="E15" s="39">
        <v>16</v>
      </c>
      <c r="F15" s="19" t="s">
        <v>23</v>
      </c>
      <c r="G15" s="40">
        <v>21</v>
      </c>
      <c r="H15" s="39">
        <v>6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206</v>
      </c>
      <c r="D16" s="43" t="s">
        <v>221</v>
      </c>
      <c r="E16" s="39">
        <v>15</v>
      </c>
      <c r="F16" s="19" t="s">
        <v>23</v>
      </c>
      <c r="G16" s="40">
        <v>21</v>
      </c>
      <c r="H16" s="39">
        <v>20</v>
      </c>
      <c r="I16" s="19" t="s">
        <v>23</v>
      </c>
      <c r="J16" s="40">
        <v>22</v>
      </c>
      <c r="K16" s="39"/>
      <c r="L16" s="19" t="s">
        <v>23</v>
      </c>
      <c r="M16" s="40"/>
      <c r="N16" s="22">
        <f t="shared" si="0"/>
        <v>35</v>
      </c>
      <c r="O16" s="23">
        <f t="shared" si="1"/>
        <v>43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Jiskra Nejdek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239</v>
      </c>
      <c r="O17" s="27">
        <f t="shared" si="5"/>
        <v>345</v>
      </c>
      <c r="P17" s="26">
        <f t="shared" si="5"/>
        <v>4</v>
      </c>
      <c r="Q17" s="28">
        <f t="shared" si="5"/>
        <v>13</v>
      </c>
      <c r="R17" s="26">
        <f t="shared" si="5"/>
        <v>2</v>
      </c>
      <c r="S17" s="27">
        <f t="shared" si="5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181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32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209</v>
      </c>
      <c r="T4" s="208"/>
    </row>
    <row r="5" spans="2:20" ht="19.5" customHeight="1">
      <c r="B5" s="6" t="s">
        <v>3</v>
      </c>
      <c r="C5" s="47"/>
      <c r="D5" s="179" t="s">
        <v>49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222</v>
      </c>
      <c r="T5" s="185"/>
    </row>
    <row r="6" spans="2:20" ht="19.5" customHeight="1" thickBot="1">
      <c r="B6" s="8" t="s">
        <v>4</v>
      </c>
      <c r="C6" s="9"/>
      <c r="D6" s="186" t="s">
        <v>183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39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Slavoj Plzeň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223</v>
      </c>
      <c r="D9" s="44" t="s">
        <v>59</v>
      </c>
      <c r="E9" s="39">
        <v>21</v>
      </c>
      <c r="F9" s="20" t="s">
        <v>23</v>
      </c>
      <c r="G9" s="40">
        <v>17</v>
      </c>
      <c r="H9" s="39">
        <v>21</v>
      </c>
      <c r="I9" s="20" t="s">
        <v>23</v>
      </c>
      <c r="J9" s="40">
        <v>14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31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236</v>
      </c>
      <c r="D10" s="43" t="s">
        <v>30</v>
      </c>
      <c r="E10" s="39">
        <v>21</v>
      </c>
      <c r="F10" s="19" t="s">
        <v>23</v>
      </c>
      <c r="G10" s="40">
        <v>0</v>
      </c>
      <c r="H10" s="39">
        <v>21</v>
      </c>
      <c r="I10" s="19" t="s">
        <v>23</v>
      </c>
      <c r="J10" s="40">
        <v>0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0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226</v>
      </c>
      <c r="D11" s="43" t="s">
        <v>237</v>
      </c>
      <c r="E11" s="39">
        <v>14</v>
      </c>
      <c r="F11" s="19" t="s">
        <v>23</v>
      </c>
      <c r="G11" s="40">
        <v>21</v>
      </c>
      <c r="H11" s="39">
        <v>8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22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/>
    </row>
    <row r="12" spans="2:20" ht="30" customHeight="1">
      <c r="B12" s="18" t="s">
        <v>20</v>
      </c>
      <c r="C12" s="43" t="s">
        <v>238</v>
      </c>
      <c r="D12" s="43" t="s">
        <v>239</v>
      </c>
      <c r="E12" s="39">
        <v>22</v>
      </c>
      <c r="F12" s="19" t="s">
        <v>23</v>
      </c>
      <c r="G12" s="40">
        <v>20</v>
      </c>
      <c r="H12" s="39">
        <v>21</v>
      </c>
      <c r="I12" s="19" t="s">
        <v>23</v>
      </c>
      <c r="J12" s="40">
        <v>11</v>
      </c>
      <c r="K12" s="39"/>
      <c r="L12" s="19" t="s">
        <v>23</v>
      </c>
      <c r="M12" s="40"/>
      <c r="N12" s="22">
        <f t="shared" si="0"/>
        <v>43</v>
      </c>
      <c r="O12" s="23">
        <f t="shared" si="1"/>
        <v>31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240</v>
      </c>
      <c r="D13" s="43" t="s">
        <v>30</v>
      </c>
      <c r="E13" s="39">
        <v>21</v>
      </c>
      <c r="F13" s="19" t="s">
        <v>23</v>
      </c>
      <c r="G13" s="40">
        <v>0</v>
      </c>
      <c r="H13" s="39">
        <v>21</v>
      </c>
      <c r="I13" s="19" t="s">
        <v>23</v>
      </c>
      <c r="J13" s="40">
        <v>0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0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129</v>
      </c>
      <c r="D14" s="43" t="s">
        <v>72</v>
      </c>
      <c r="E14" s="39">
        <v>21</v>
      </c>
      <c r="F14" s="19" t="s">
        <v>23</v>
      </c>
      <c r="G14" s="40">
        <v>13</v>
      </c>
      <c r="H14" s="39">
        <v>21</v>
      </c>
      <c r="I14" s="19" t="s">
        <v>23</v>
      </c>
      <c r="J14" s="40">
        <v>8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21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193</v>
      </c>
      <c r="D15" s="43" t="s">
        <v>241</v>
      </c>
      <c r="E15" s="39">
        <v>8</v>
      </c>
      <c r="F15" s="19" t="s">
        <v>23</v>
      </c>
      <c r="G15" s="40">
        <v>21</v>
      </c>
      <c r="H15" s="39">
        <v>6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14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192</v>
      </c>
      <c r="D16" s="43" t="s">
        <v>28</v>
      </c>
      <c r="E16" s="39">
        <v>21</v>
      </c>
      <c r="F16" s="19" t="s">
        <v>23</v>
      </c>
      <c r="G16" s="40">
        <v>13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24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SK Jupiter A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289</v>
      </c>
      <c r="O17" s="27">
        <f t="shared" si="5"/>
        <v>191</v>
      </c>
      <c r="P17" s="26">
        <f t="shared" si="5"/>
        <v>12</v>
      </c>
      <c r="Q17" s="28">
        <f t="shared" si="5"/>
        <v>4</v>
      </c>
      <c r="R17" s="26">
        <f t="shared" si="5"/>
        <v>6</v>
      </c>
      <c r="S17" s="27">
        <f t="shared" si="5"/>
        <v>2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 t="s">
        <v>242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23" customWidth="1"/>
    <col min="2" max="2" width="10.75390625" style="123" customWidth="1"/>
    <col min="3" max="4" width="32.75390625" style="123" customWidth="1"/>
    <col min="5" max="5" width="3.75390625" style="123" customWidth="1"/>
    <col min="6" max="6" width="0.875" style="123" customWidth="1"/>
    <col min="7" max="8" width="3.75390625" style="123" customWidth="1"/>
    <col min="9" max="9" width="0.875" style="123" customWidth="1"/>
    <col min="10" max="11" width="3.75390625" style="123" customWidth="1"/>
    <col min="12" max="12" width="0.875" style="123" customWidth="1"/>
    <col min="13" max="13" width="3.75390625" style="123" customWidth="1"/>
    <col min="14" max="19" width="5.75390625" style="123" customWidth="1"/>
    <col min="20" max="20" width="15.00390625" style="123" customWidth="1"/>
    <col min="21" max="21" width="2.25390625" style="123" customWidth="1"/>
    <col min="22" max="16384" width="9.125" style="123" customWidth="1"/>
  </cols>
  <sheetData>
    <row r="2" spans="2:20" ht="27" customHeight="1" thickBot="1">
      <c r="B2" s="217" t="s">
        <v>52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124" t="s">
        <v>0</v>
      </c>
      <c r="C3" s="125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218" t="s">
        <v>53</v>
      </c>
      <c r="R3" s="218"/>
      <c r="S3" s="219" t="s">
        <v>54</v>
      </c>
      <c r="T3" s="219"/>
    </row>
    <row r="4" spans="2:20" ht="19.5" customHeight="1" thickTop="1">
      <c r="B4" s="126" t="s">
        <v>2</v>
      </c>
      <c r="C4" s="127"/>
      <c r="D4" s="220" t="s">
        <v>31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 t="s">
        <v>13</v>
      </c>
      <c r="R4" s="221"/>
      <c r="S4" s="222" t="s">
        <v>209</v>
      </c>
      <c r="T4" s="222"/>
    </row>
    <row r="5" spans="2:20" ht="19.5" customHeight="1">
      <c r="B5" s="126" t="s">
        <v>3</v>
      </c>
      <c r="C5" s="128"/>
      <c r="D5" s="211" t="s">
        <v>196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 t="s">
        <v>1</v>
      </c>
      <c r="R5" s="212"/>
      <c r="S5" s="213" t="s">
        <v>222</v>
      </c>
      <c r="T5" s="213"/>
    </row>
    <row r="6" spans="2:20" ht="19.5" customHeight="1" thickBot="1">
      <c r="B6" s="129" t="s">
        <v>4</v>
      </c>
      <c r="C6" s="130"/>
      <c r="D6" s="214" t="s">
        <v>270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131"/>
      <c r="R6" s="132"/>
      <c r="S6" s="133">
        <v>2</v>
      </c>
      <c r="T6" s="134" t="s">
        <v>26</v>
      </c>
    </row>
    <row r="7" spans="2:20" ht="24.75" customHeight="1">
      <c r="B7" s="135"/>
      <c r="C7" s="136" t="str">
        <f>D4</f>
        <v>TJ Sokol Doubravka D</v>
      </c>
      <c r="D7" s="136" t="str">
        <f>D5</f>
        <v>TJ Spartak Chrást</v>
      </c>
      <c r="E7" s="215" t="s">
        <v>5</v>
      </c>
      <c r="F7" s="215"/>
      <c r="G7" s="215"/>
      <c r="H7" s="215"/>
      <c r="I7" s="215"/>
      <c r="J7" s="215"/>
      <c r="K7" s="215"/>
      <c r="L7" s="215"/>
      <c r="M7" s="215"/>
      <c r="N7" s="216" t="s">
        <v>14</v>
      </c>
      <c r="O7" s="216"/>
      <c r="P7" s="216" t="s">
        <v>15</v>
      </c>
      <c r="Q7" s="216"/>
      <c r="R7" s="216" t="s">
        <v>16</v>
      </c>
      <c r="S7" s="216"/>
      <c r="T7" s="137" t="s">
        <v>6</v>
      </c>
    </row>
    <row r="8" spans="2:20" ht="9.75" customHeight="1" thickBot="1">
      <c r="B8" s="138"/>
      <c r="C8" s="139"/>
      <c r="D8" s="140"/>
      <c r="E8" s="209">
        <v>1</v>
      </c>
      <c r="F8" s="209"/>
      <c r="G8" s="209"/>
      <c r="H8" s="209">
        <v>2</v>
      </c>
      <c r="I8" s="209"/>
      <c r="J8" s="209"/>
      <c r="K8" s="209">
        <v>3</v>
      </c>
      <c r="L8" s="209"/>
      <c r="M8" s="209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25</v>
      </c>
      <c r="C9" s="145" t="s">
        <v>135</v>
      </c>
      <c r="D9" s="146" t="s">
        <v>301</v>
      </c>
      <c r="E9" s="147">
        <v>15</v>
      </c>
      <c r="F9" s="148" t="s">
        <v>23</v>
      </c>
      <c r="G9" s="149">
        <v>21</v>
      </c>
      <c r="H9" s="147">
        <v>9</v>
      </c>
      <c r="I9" s="148" t="s">
        <v>23</v>
      </c>
      <c r="J9" s="149">
        <v>21</v>
      </c>
      <c r="K9" s="147"/>
      <c r="L9" s="148" t="s">
        <v>23</v>
      </c>
      <c r="M9" s="149"/>
      <c r="N9" s="150">
        <f aca="true" t="shared" si="0" ref="N9:N16">E9+H9+K9</f>
        <v>24</v>
      </c>
      <c r="O9" s="151">
        <f aca="true" t="shared" si="1" ref="O9:O16">G9+J9+M9</f>
        <v>42</v>
      </c>
      <c r="P9" s="152">
        <f aca="true" t="shared" si="2" ref="P9:P16">IF(E9&gt;G9,1,0)+IF(H9&gt;J9,1,0)+IF(K9&gt;M9,1,0)</f>
        <v>0</v>
      </c>
      <c r="Q9" s="153">
        <f aca="true" t="shared" si="3" ref="Q9:Q16">IF(E9&lt;G9,1,0)+IF(H9&lt;J9,1,0)+IF(K9&lt;M9,1,0)</f>
        <v>2</v>
      </c>
      <c r="R9" s="154">
        <f aca="true" t="shared" si="4" ref="R9:S16">IF(P9=2,1,0)</f>
        <v>0</v>
      </c>
      <c r="S9" s="155">
        <f t="shared" si="4"/>
        <v>1</v>
      </c>
      <c r="T9" s="156"/>
    </row>
    <row r="10" spans="2:20" ht="30" customHeight="1">
      <c r="B10" s="144" t="s">
        <v>22</v>
      </c>
      <c r="C10" s="145" t="s">
        <v>302</v>
      </c>
      <c r="D10" s="145" t="s">
        <v>303</v>
      </c>
      <c r="E10" s="147">
        <v>19</v>
      </c>
      <c r="F10" s="153" t="s">
        <v>23</v>
      </c>
      <c r="G10" s="149">
        <v>21</v>
      </c>
      <c r="H10" s="147">
        <v>18</v>
      </c>
      <c r="I10" s="153" t="s">
        <v>23</v>
      </c>
      <c r="J10" s="149">
        <v>21</v>
      </c>
      <c r="K10" s="147"/>
      <c r="L10" s="153" t="s">
        <v>23</v>
      </c>
      <c r="M10" s="149"/>
      <c r="N10" s="150">
        <f t="shared" si="0"/>
        <v>37</v>
      </c>
      <c r="O10" s="151">
        <f t="shared" si="1"/>
        <v>42</v>
      </c>
      <c r="P10" s="152">
        <f t="shared" si="2"/>
        <v>0</v>
      </c>
      <c r="Q10" s="153">
        <f t="shared" si="3"/>
        <v>2</v>
      </c>
      <c r="R10" s="158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21</v>
      </c>
      <c r="C11" s="145" t="s">
        <v>139</v>
      </c>
      <c r="D11" s="145" t="s">
        <v>304</v>
      </c>
      <c r="E11" s="147">
        <v>14</v>
      </c>
      <c r="F11" s="153" t="s">
        <v>23</v>
      </c>
      <c r="G11" s="149">
        <v>21</v>
      </c>
      <c r="H11" s="147">
        <v>15</v>
      </c>
      <c r="I11" s="153" t="s">
        <v>23</v>
      </c>
      <c r="J11" s="149">
        <v>21</v>
      </c>
      <c r="K11" s="147"/>
      <c r="L11" s="153" t="s">
        <v>23</v>
      </c>
      <c r="M11" s="149"/>
      <c r="N11" s="150">
        <f t="shared" si="0"/>
        <v>29</v>
      </c>
      <c r="O11" s="151">
        <f t="shared" si="1"/>
        <v>42</v>
      </c>
      <c r="P11" s="152">
        <f t="shared" si="2"/>
        <v>0</v>
      </c>
      <c r="Q11" s="153">
        <f t="shared" si="3"/>
        <v>2</v>
      </c>
      <c r="R11" s="158">
        <f t="shared" si="4"/>
        <v>0</v>
      </c>
      <c r="S11" s="155">
        <f t="shared" si="4"/>
        <v>1</v>
      </c>
      <c r="T11" s="156"/>
    </row>
    <row r="12" spans="2:20" ht="30" customHeight="1">
      <c r="B12" s="144" t="s">
        <v>20</v>
      </c>
      <c r="C12" s="145" t="s">
        <v>305</v>
      </c>
      <c r="D12" s="145" t="s">
        <v>306</v>
      </c>
      <c r="E12" s="147">
        <v>11</v>
      </c>
      <c r="F12" s="153" t="s">
        <v>23</v>
      </c>
      <c r="G12" s="149">
        <v>21</v>
      </c>
      <c r="H12" s="147">
        <v>17</v>
      </c>
      <c r="I12" s="153" t="s">
        <v>23</v>
      </c>
      <c r="J12" s="149">
        <v>21</v>
      </c>
      <c r="K12" s="147"/>
      <c r="L12" s="153" t="s">
        <v>23</v>
      </c>
      <c r="M12" s="149"/>
      <c r="N12" s="150">
        <f t="shared" si="0"/>
        <v>28</v>
      </c>
      <c r="O12" s="151">
        <f t="shared" si="1"/>
        <v>42</v>
      </c>
      <c r="P12" s="152">
        <f t="shared" si="2"/>
        <v>0</v>
      </c>
      <c r="Q12" s="153">
        <f t="shared" si="3"/>
        <v>2</v>
      </c>
      <c r="R12" s="158">
        <f t="shared" si="4"/>
        <v>0</v>
      </c>
      <c r="S12" s="155">
        <f t="shared" si="4"/>
        <v>1</v>
      </c>
      <c r="T12" s="156"/>
    </row>
    <row r="13" spans="2:20" ht="30" customHeight="1">
      <c r="B13" s="144" t="s">
        <v>19</v>
      </c>
      <c r="C13" s="145" t="s">
        <v>307</v>
      </c>
      <c r="D13" s="145" t="s">
        <v>308</v>
      </c>
      <c r="E13" s="147">
        <v>20</v>
      </c>
      <c r="F13" s="153" t="s">
        <v>23</v>
      </c>
      <c r="G13" s="149">
        <v>22</v>
      </c>
      <c r="H13" s="147">
        <v>9</v>
      </c>
      <c r="I13" s="153" t="s">
        <v>23</v>
      </c>
      <c r="J13" s="149">
        <v>21</v>
      </c>
      <c r="K13" s="147"/>
      <c r="L13" s="153" t="s">
        <v>23</v>
      </c>
      <c r="M13" s="149"/>
      <c r="N13" s="150">
        <f t="shared" si="0"/>
        <v>29</v>
      </c>
      <c r="O13" s="151">
        <f t="shared" si="1"/>
        <v>43</v>
      </c>
      <c r="P13" s="152">
        <f t="shared" si="2"/>
        <v>0</v>
      </c>
      <c r="Q13" s="153">
        <f t="shared" si="3"/>
        <v>2</v>
      </c>
      <c r="R13" s="158">
        <f t="shared" si="4"/>
        <v>0</v>
      </c>
      <c r="S13" s="155">
        <f t="shared" si="4"/>
        <v>1</v>
      </c>
      <c r="T13" s="156"/>
    </row>
    <row r="14" spans="2:20" ht="30" customHeight="1">
      <c r="B14" s="144" t="s">
        <v>18</v>
      </c>
      <c r="C14" s="145" t="s">
        <v>29</v>
      </c>
      <c r="D14" s="145" t="s">
        <v>164</v>
      </c>
      <c r="E14" s="147">
        <v>21</v>
      </c>
      <c r="F14" s="153" t="s">
        <v>23</v>
      </c>
      <c r="G14" s="149">
        <v>19</v>
      </c>
      <c r="H14" s="147">
        <v>21</v>
      </c>
      <c r="I14" s="153" t="s">
        <v>23</v>
      </c>
      <c r="J14" s="149">
        <v>12</v>
      </c>
      <c r="K14" s="147"/>
      <c r="L14" s="153" t="s">
        <v>23</v>
      </c>
      <c r="M14" s="149"/>
      <c r="N14" s="150">
        <f t="shared" si="0"/>
        <v>42</v>
      </c>
      <c r="O14" s="151">
        <f t="shared" si="1"/>
        <v>31</v>
      </c>
      <c r="P14" s="152">
        <f t="shared" si="2"/>
        <v>2</v>
      </c>
      <c r="Q14" s="153">
        <f t="shared" si="3"/>
        <v>0</v>
      </c>
      <c r="R14" s="158">
        <f t="shared" si="4"/>
        <v>1</v>
      </c>
      <c r="S14" s="155">
        <f t="shared" si="4"/>
        <v>0</v>
      </c>
      <c r="T14" s="156"/>
    </row>
    <row r="15" spans="2:20" ht="30" customHeight="1">
      <c r="B15" s="144" t="s">
        <v>24</v>
      </c>
      <c r="C15" s="145" t="s">
        <v>253</v>
      </c>
      <c r="D15" s="145" t="s">
        <v>309</v>
      </c>
      <c r="E15" s="147">
        <v>14</v>
      </c>
      <c r="F15" s="153" t="s">
        <v>23</v>
      </c>
      <c r="G15" s="149">
        <v>21</v>
      </c>
      <c r="H15" s="147">
        <v>14</v>
      </c>
      <c r="I15" s="153" t="s">
        <v>23</v>
      </c>
      <c r="J15" s="149">
        <v>21</v>
      </c>
      <c r="K15" s="147"/>
      <c r="L15" s="153" t="s">
        <v>23</v>
      </c>
      <c r="M15" s="149"/>
      <c r="N15" s="150">
        <f t="shared" si="0"/>
        <v>28</v>
      </c>
      <c r="O15" s="151">
        <f t="shared" si="1"/>
        <v>42</v>
      </c>
      <c r="P15" s="152">
        <f t="shared" si="2"/>
        <v>0</v>
      </c>
      <c r="Q15" s="153">
        <f t="shared" si="3"/>
        <v>2</v>
      </c>
      <c r="R15" s="158">
        <f t="shared" si="4"/>
        <v>0</v>
      </c>
      <c r="S15" s="155">
        <f t="shared" si="4"/>
        <v>1</v>
      </c>
      <c r="T15" s="156"/>
    </row>
    <row r="16" spans="2:20" ht="30" customHeight="1" thickBot="1">
      <c r="B16" s="144" t="s">
        <v>17</v>
      </c>
      <c r="C16" s="145" t="s">
        <v>148</v>
      </c>
      <c r="D16" s="145" t="s">
        <v>310</v>
      </c>
      <c r="E16" s="147">
        <v>11</v>
      </c>
      <c r="F16" s="153" t="s">
        <v>23</v>
      </c>
      <c r="G16" s="149">
        <v>21</v>
      </c>
      <c r="H16" s="147">
        <v>8</v>
      </c>
      <c r="I16" s="153" t="s">
        <v>23</v>
      </c>
      <c r="J16" s="149">
        <v>21</v>
      </c>
      <c r="K16" s="147"/>
      <c r="L16" s="153" t="s">
        <v>23</v>
      </c>
      <c r="M16" s="149"/>
      <c r="N16" s="150">
        <f t="shared" si="0"/>
        <v>19</v>
      </c>
      <c r="O16" s="151">
        <f t="shared" si="1"/>
        <v>42</v>
      </c>
      <c r="P16" s="152">
        <f t="shared" si="2"/>
        <v>0</v>
      </c>
      <c r="Q16" s="153">
        <f t="shared" si="3"/>
        <v>2</v>
      </c>
      <c r="R16" s="158">
        <f t="shared" si="4"/>
        <v>0</v>
      </c>
      <c r="S16" s="155">
        <f t="shared" si="4"/>
        <v>1</v>
      </c>
      <c r="T16" s="156"/>
    </row>
    <row r="17" spans="2:20" ht="34.5" customHeight="1" thickBot="1">
      <c r="B17" s="159" t="s">
        <v>7</v>
      </c>
      <c r="C17" s="210" t="str">
        <f>IF(R17&gt;S17,D4,IF(S17&gt;R17,D5,"remíza"))</f>
        <v>TJ Spartak Chrást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160">
        <f aca="true" t="shared" si="5" ref="N17:S17">SUM(N9:N16)</f>
        <v>236</v>
      </c>
      <c r="O17" s="161">
        <f t="shared" si="5"/>
        <v>326</v>
      </c>
      <c r="P17" s="160">
        <f t="shared" si="5"/>
        <v>2</v>
      </c>
      <c r="Q17" s="162">
        <f t="shared" si="5"/>
        <v>14</v>
      </c>
      <c r="R17" s="160">
        <f t="shared" si="5"/>
        <v>1</v>
      </c>
      <c r="S17" s="161">
        <f t="shared" si="5"/>
        <v>7</v>
      </c>
      <c r="T17" s="163"/>
    </row>
    <row r="18" spans="2:20" ht="15" customHeight="1">
      <c r="B18" s="164"/>
      <c r="C18" s="165"/>
      <c r="D18" s="16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66" t="s">
        <v>8</v>
      </c>
    </row>
    <row r="19" spans="2:20" ht="12.75" customHeight="1">
      <c r="B19" s="55" t="s">
        <v>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</row>
    <row r="20" spans="2:20" ht="12.75" customHeight="1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  <row r="21" spans="2:20" ht="19.5" customHeight="1">
      <c r="B21" s="31" t="s">
        <v>10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  <row r="22" spans="2:20" ht="19.5" customHeight="1">
      <c r="B22" s="32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12.75" customHeight="1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2:21" ht="12.75" customHeight="1">
      <c r="B24" s="33" t="s">
        <v>11</v>
      </c>
      <c r="C24" s="165"/>
      <c r="D24" s="169"/>
      <c r="E24" s="33" t="s">
        <v>12</v>
      </c>
      <c r="F24" s="33"/>
      <c r="G24" s="33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</row>
    <row r="65536" ht="12.75" customHeight="1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23" customWidth="1"/>
    <col min="2" max="2" width="10.75390625" style="123" customWidth="1"/>
    <col min="3" max="4" width="32.75390625" style="123" customWidth="1"/>
    <col min="5" max="5" width="3.75390625" style="123" customWidth="1"/>
    <col min="6" max="6" width="0.875" style="123" customWidth="1"/>
    <col min="7" max="8" width="3.75390625" style="123" customWidth="1"/>
    <col min="9" max="9" width="0.875" style="123" customWidth="1"/>
    <col min="10" max="11" width="3.75390625" style="123" customWidth="1"/>
    <col min="12" max="12" width="0.875" style="123" customWidth="1"/>
    <col min="13" max="13" width="3.75390625" style="123" customWidth="1"/>
    <col min="14" max="19" width="5.75390625" style="123" customWidth="1"/>
    <col min="20" max="20" width="15.00390625" style="123" customWidth="1"/>
    <col min="21" max="21" width="2.25390625" style="123" customWidth="1"/>
    <col min="22" max="16384" width="9.125" style="123" customWidth="1"/>
  </cols>
  <sheetData>
    <row r="2" spans="2:20" ht="27" thickBot="1">
      <c r="B2" s="217" t="s">
        <v>52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124" t="s">
        <v>0</v>
      </c>
      <c r="C3" s="125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218" t="s">
        <v>53</v>
      </c>
      <c r="R3" s="218"/>
      <c r="S3" s="219" t="s">
        <v>54</v>
      </c>
      <c r="T3" s="219"/>
    </row>
    <row r="4" spans="2:20" ht="19.5" customHeight="1" thickTop="1">
      <c r="B4" s="126" t="s">
        <v>2</v>
      </c>
      <c r="C4" s="127"/>
      <c r="D4" s="220" t="s">
        <v>31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 t="s">
        <v>13</v>
      </c>
      <c r="R4" s="221"/>
      <c r="S4" s="222" t="s">
        <v>209</v>
      </c>
      <c r="T4" s="222"/>
    </row>
    <row r="5" spans="2:20" ht="19.5" customHeight="1">
      <c r="B5" s="126" t="s">
        <v>3</v>
      </c>
      <c r="C5" s="128"/>
      <c r="D5" s="211" t="s">
        <v>151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 t="s">
        <v>1</v>
      </c>
      <c r="R5" s="212"/>
      <c r="S5" s="184" t="s">
        <v>222</v>
      </c>
      <c r="T5" s="185"/>
    </row>
    <row r="6" spans="2:20" ht="19.5" customHeight="1" thickBot="1">
      <c r="B6" s="129" t="s">
        <v>4</v>
      </c>
      <c r="C6" s="130"/>
      <c r="D6" s="214" t="s">
        <v>270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131"/>
      <c r="R6" s="132"/>
      <c r="S6" s="133" t="s">
        <v>39</v>
      </c>
      <c r="T6" s="134" t="s">
        <v>26</v>
      </c>
    </row>
    <row r="7" spans="2:20" ht="24.75" customHeight="1">
      <c r="B7" s="135"/>
      <c r="C7" s="136" t="str">
        <f>D4</f>
        <v>TJ Sokol Doubravka D</v>
      </c>
      <c r="D7" s="136" t="str">
        <f>D5</f>
        <v>TJ Jiskra Nejdek</v>
      </c>
      <c r="E7" s="215" t="s">
        <v>5</v>
      </c>
      <c r="F7" s="215"/>
      <c r="G7" s="215"/>
      <c r="H7" s="215"/>
      <c r="I7" s="215"/>
      <c r="J7" s="215"/>
      <c r="K7" s="215"/>
      <c r="L7" s="215"/>
      <c r="M7" s="215"/>
      <c r="N7" s="216" t="s">
        <v>14</v>
      </c>
      <c r="O7" s="216"/>
      <c r="P7" s="216" t="s">
        <v>15</v>
      </c>
      <c r="Q7" s="216"/>
      <c r="R7" s="216" t="s">
        <v>16</v>
      </c>
      <c r="S7" s="216"/>
      <c r="T7" s="137" t="s">
        <v>6</v>
      </c>
    </row>
    <row r="8" spans="2:20" ht="9.75" customHeight="1" thickBot="1">
      <c r="B8" s="138"/>
      <c r="C8" s="139"/>
      <c r="D8" s="140"/>
      <c r="E8" s="209">
        <v>1</v>
      </c>
      <c r="F8" s="209"/>
      <c r="G8" s="209"/>
      <c r="H8" s="209">
        <v>2</v>
      </c>
      <c r="I8" s="209"/>
      <c r="J8" s="209"/>
      <c r="K8" s="209">
        <v>3</v>
      </c>
      <c r="L8" s="209"/>
      <c r="M8" s="209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25</v>
      </c>
      <c r="C9" s="145" t="s">
        <v>258</v>
      </c>
      <c r="D9" s="146" t="s">
        <v>259</v>
      </c>
      <c r="E9" s="147">
        <v>8</v>
      </c>
      <c r="F9" s="148" t="s">
        <v>23</v>
      </c>
      <c r="G9" s="149">
        <v>21</v>
      </c>
      <c r="H9" s="147">
        <v>12</v>
      </c>
      <c r="I9" s="148" t="s">
        <v>23</v>
      </c>
      <c r="J9" s="149">
        <v>21</v>
      </c>
      <c r="K9" s="147"/>
      <c r="L9" s="148" t="s">
        <v>23</v>
      </c>
      <c r="M9" s="149"/>
      <c r="N9" s="150">
        <f aca="true" t="shared" si="0" ref="N9:N16">E9+H9+K9</f>
        <v>20</v>
      </c>
      <c r="O9" s="151">
        <f aca="true" t="shared" si="1" ref="O9:O16">G9+J9+M9</f>
        <v>42</v>
      </c>
      <c r="P9" s="152">
        <f aca="true" t="shared" si="2" ref="P9:P16">IF(E9&gt;G9,1,0)+IF(H9&gt;J9,1,0)+IF(K9&gt;M9,1,0)</f>
        <v>0</v>
      </c>
      <c r="Q9" s="153">
        <f aca="true" t="shared" si="3" ref="Q9:Q16">IF(E9&lt;G9,1,0)+IF(H9&lt;J9,1,0)+IF(K9&lt;M9,1,0)</f>
        <v>2</v>
      </c>
      <c r="R9" s="154">
        <f aca="true" t="shared" si="4" ref="R9:S16">IF(P9=2,1,0)</f>
        <v>0</v>
      </c>
      <c r="S9" s="155">
        <f t="shared" si="4"/>
        <v>1</v>
      </c>
      <c r="T9" s="156"/>
    </row>
    <row r="10" spans="2:20" ht="30" customHeight="1">
      <c r="B10" s="144" t="s">
        <v>22</v>
      </c>
      <c r="C10" s="145" t="s">
        <v>260</v>
      </c>
      <c r="D10" s="145" t="s">
        <v>261</v>
      </c>
      <c r="E10" s="147">
        <v>15</v>
      </c>
      <c r="F10" s="153" t="s">
        <v>23</v>
      </c>
      <c r="G10" s="149">
        <v>21</v>
      </c>
      <c r="H10" s="147">
        <v>15</v>
      </c>
      <c r="I10" s="153" t="s">
        <v>23</v>
      </c>
      <c r="J10" s="149">
        <v>21</v>
      </c>
      <c r="K10" s="147"/>
      <c r="L10" s="153" t="s">
        <v>23</v>
      </c>
      <c r="M10" s="149"/>
      <c r="N10" s="150">
        <f t="shared" si="0"/>
        <v>30</v>
      </c>
      <c r="O10" s="151">
        <f t="shared" si="1"/>
        <v>42</v>
      </c>
      <c r="P10" s="152">
        <f t="shared" si="2"/>
        <v>0</v>
      </c>
      <c r="Q10" s="153">
        <f t="shared" si="3"/>
        <v>2</v>
      </c>
      <c r="R10" s="158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21</v>
      </c>
      <c r="C11" s="145" t="s">
        <v>139</v>
      </c>
      <c r="D11" s="145" t="s">
        <v>262</v>
      </c>
      <c r="E11" s="147">
        <v>6</v>
      </c>
      <c r="F11" s="153" t="s">
        <v>23</v>
      </c>
      <c r="G11" s="149">
        <v>21</v>
      </c>
      <c r="H11" s="147">
        <v>6</v>
      </c>
      <c r="I11" s="153" t="s">
        <v>23</v>
      </c>
      <c r="J11" s="149">
        <v>21</v>
      </c>
      <c r="K11" s="147"/>
      <c r="L11" s="153" t="s">
        <v>23</v>
      </c>
      <c r="M11" s="149"/>
      <c r="N11" s="150">
        <f t="shared" si="0"/>
        <v>12</v>
      </c>
      <c r="O11" s="151">
        <f t="shared" si="1"/>
        <v>42</v>
      </c>
      <c r="P11" s="152">
        <f t="shared" si="2"/>
        <v>0</v>
      </c>
      <c r="Q11" s="153">
        <f t="shared" si="3"/>
        <v>2</v>
      </c>
      <c r="R11" s="158">
        <f t="shared" si="4"/>
        <v>0</v>
      </c>
      <c r="S11" s="155">
        <f t="shared" si="4"/>
        <v>1</v>
      </c>
      <c r="T11" s="156"/>
    </row>
    <row r="12" spans="2:20" ht="30" customHeight="1">
      <c r="B12" s="144" t="s">
        <v>20</v>
      </c>
      <c r="C12" s="145" t="s">
        <v>248</v>
      </c>
      <c r="D12" s="145" t="s">
        <v>263</v>
      </c>
      <c r="E12" s="147">
        <v>9</v>
      </c>
      <c r="F12" s="153" t="s">
        <v>23</v>
      </c>
      <c r="G12" s="149">
        <v>21</v>
      </c>
      <c r="H12" s="147">
        <v>16</v>
      </c>
      <c r="I12" s="153" t="s">
        <v>23</v>
      </c>
      <c r="J12" s="149">
        <v>21</v>
      </c>
      <c r="K12" s="147"/>
      <c r="L12" s="153" t="s">
        <v>23</v>
      </c>
      <c r="M12" s="149"/>
      <c r="N12" s="150">
        <f t="shared" si="0"/>
        <v>25</v>
      </c>
      <c r="O12" s="151">
        <f t="shared" si="1"/>
        <v>42</v>
      </c>
      <c r="P12" s="152">
        <f t="shared" si="2"/>
        <v>0</v>
      </c>
      <c r="Q12" s="153">
        <f t="shared" si="3"/>
        <v>2</v>
      </c>
      <c r="R12" s="158">
        <f t="shared" si="4"/>
        <v>0</v>
      </c>
      <c r="S12" s="155">
        <f t="shared" si="4"/>
        <v>1</v>
      </c>
      <c r="T12" s="156"/>
    </row>
    <row r="13" spans="2:20" ht="30" customHeight="1">
      <c r="B13" s="144" t="s">
        <v>19</v>
      </c>
      <c r="C13" s="145" t="s">
        <v>90</v>
      </c>
      <c r="D13" s="145" t="s">
        <v>264</v>
      </c>
      <c r="E13" s="147">
        <v>8</v>
      </c>
      <c r="F13" s="153" t="s">
        <v>23</v>
      </c>
      <c r="G13" s="149">
        <v>21</v>
      </c>
      <c r="H13" s="147">
        <v>7</v>
      </c>
      <c r="I13" s="153" t="s">
        <v>23</v>
      </c>
      <c r="J13" s="149">
        <v>21</v>
      </c>
      <c r="K13" s="147"/>
      <c r="L13" s="153" t="s">
        <v>23</v>
      </c>
      <c r="M13" s="149"/>
      <c r="N13" s="150">
        <f t="shared" si="0"/>
        <v>15</v>
      </c>
      <c r="O13" s="151">
        <f t="shared" si="1"/>
        <v>42</v>
      </c>
      <c r="P13" s="152">
        <f t="shared" si="2"/>
        <v>0</v>
      </c>
      <c r="Q13" s="153">
        <f t="shared" si="3"/>
        <v>2</v>
      </c>
      <c r="R13" s="158">
        <f t="shared" si="4"/>
        <v>0</v>
      </c>
      <c r="S13" s="155">
        <f t="shared" si="4"/>
        <v>1</v>
      </c>
      <c r="T13" s="156"/>
    </row>
    <row r="14" spans="2:20" ht="30" customHeight="1">
      <c r="B14" s="144" t="s">
        <v>18</v>
      </c>
      <c r="C14" s="145" t="s">
        <v>29</v>
      </c>
      <c r="D14" s="145" t="s">
        <v>265</v>
      </c>
      <c r="E14" s="147">
        <v>21</v>
      </c>
      <c r="F14" s="153" t="s">
        <v>23</v>
      </c>
      <c r="G14" s="149">
        <v>19</v>
      </c>
      <c r="H14" s="147">
        <v>11</v>
      </c>
      <c r="I14" s="153" t="s">
        <v>23</v>
      </c>
      <c r="J14" s="149">
        <v>21</v>
      </c>
      <c r="K14" s="147">
        <v>13</v>
      </c>
      <c r="L14" s="153" t="s">
        <v>23</v>
      </c>
      <c r="M14" s="149">
        <v>21</v>
      </c>
      <c r="N14" s="150">
        <f t="shared" si="0"/>
        <v>45</v>
      </c>
      <c r="O14" s="151">
        <f t="shared" si="1"/>
        <v>61</v>
      </c>
      <c r="P14" s="152">
        <f t="shared" si="2"/>
        <v>1</v>
      </c>
      <c r="Q14" s="153">
        <f t="shared" si="3"/>
        <v>2</v>
      </c>
      <c r="R14" s="158">
        <f t="shared" si="4"/>
        <v>0</v>
      </c>
      <c r="S14" s="155">
        <f t="shared" si="4"/>
        <v>1</v>
      </c>
      <c r="T14" s="156"/>
    </row>
    <row r="15" spans="2:20" ht="30" customHeight="1">
      <c r="B15" s="144" t="s">
        <v>24</v>
      </c>
      <c r="C15" s="145" t="s">
        <v>266</v>
      </c>
      <c r="D15" s="145" t="s">
        <v>267</v>
      </c>
      <c r="E15" s="147">
        <v>8</v>
      </c>
      <c r="F15" s="153" t="s">
        <v>23</v>
      </c>
      <c r="G15" s="149">
        <v>21</v>
      </c>
      <c r="H15" s="147">
        <v>4</v>
      </c>
      <c r="I15" s="153" t="s">
        <v>23</v>
      </c>
      <c r="J15" s="149">
        <v>21</v>
      </c>
      <c r="K15" s="147"/>
      <c r="L15" s="153" t="s">
        <v>23</v>
      </c>
      <c r="M15" s="149"/>
      <c r="N15" s="150">
        <f t="shared" si="0"/>
        <v>12</v>
      </c>
      <c r="O15" s="151">
        <f t="shared" si="1"/>
        <v>42</v>
      </c>
      <c r="P15" s="152">
        <f t="shared" si="2"/>
        <v>0</v>
      </c>
      <c r="Q15" s="153">
        <f t="shared" si="3"/>
        <v>2</v>
      </c>
      <c r="R15" s="158">
        <f t="shared" si="4"/>
        <v>0</v>
      </c>
      <c r="S15" s="155">
        <f t="shared" si="4"/>
        <v>1</v>
      </c>
      <c r="T15" s="156"/>
    </row>
    <row r="16" spans="2:20" ht="30" customHeight="1" thickBot="1">
      <c r="B16" s="144" t="s">
        <v>17</v>
      </c>
      <c r="C16" s="145" t="s">
        <v>268</v>
      </c>
      <c r="D16" s="145" t="s">
        <v>269</v>
      </c>
      <c r="E16" s="147">
        <v>5</v>
      </c>
      <c r="F16" s="153" t="s">
        <v>23</v>
      </c>
      <c r="G16" s="149">
        <v>21</v>
      </c>
      <c r="H16" s="147">
        <v>6</v>
      </c>
      <c r="I16" s="153" t="s">
        <v>23</v>
      </c>
      <c r="J16" s="149">
        <v>21</v>
      </c>
      <c r="K16" s="147"/>
      <c r="L16" s="153" t="s">
        <v>23</v>
      </c>
      <c r="M16" s="149"/>
      <c r="N16" s="150">
        <f t="shared" si="0"/>
        <v>11</v>
      </c>
      <c r="O16" s="151">
        <f t="shared" si="1"/>
        <v>42</v>
      </c>
      <c r="P16" s="152">
        <f t="shared" si="2"/>
        <v>0</v>
      </c>
      <c r="Q16" s="153">
        <f t="shared" si="3"/>
        <v>2</v>
      </c>
      <c r="R16" s="158">
        <f t="shared" si="4"/>
        <v>0</v>
      </c>
      <c r="S16" s="155">
        <f t="shared" si="4"/>
        <v>1</v>
      </c>
      <c r="T16" s="156"/>
    </row>
    <row r="17" spans="2:20" ht="34.5" customHeight="1" thickBot="1">
      <c r="B17" s="159" t="s">
        <v>7</v>
      </c>
      <c r="C17" s="210" t="str">
        <f>IF(R17&gt;S17,D4,IF(S17&gt;R17,D5,"remíza"))</f>
        <v>TJ Jiskra Nejdek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160">
        <f aca="true" t="shared" si="5" ref="N17:S17">SUM(N9:N16)</f>
        <v>170</v>
      </c>
      <c r="O17" s="161">
        <f t="shared" si="5"/>
        <v>355</v>
      </c>
      <c r="P17" s="160">
        <f t="shared" si="5"/>
        <v>1</v>
      </c>
      <c r="Q17" s="162">
        <f t="shared" si="5"/>
        <v>16</v>
      </c>
      <c r="R17" s="160">
        <f t="shared" si="5"/>
        <v>0</v>
      </c>
      <c r="S17" s="161">
        <f t="shared" si="5"/>
        <v>8</v>
      </c>
      <c r="T17" s="163"/>
    </row>
    <row r="18" spans="2:20" ht="15">
      <c r="B18" s="164"/>
      <c r="C18" s="165"/>
      <c r="D18" s="16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66" t="s">
        <v>8</v>
      </c>
    </row>
    <row r="19" spans="2:20" ht="12.75">
      <c r="B19" s="55" t="s">
        <v>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</row>
    <row r="20" spans="2:20" ht="12.75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  <row r="21" spans="2:20" ht="19.5" customHeight="1">
      <c r="B21" s="31" t="s">
        <v>10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  <row r="22" spans="2:20" ht="19.5" customHeight="1">
      <c r="B22" s="32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12.7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2:21" ht="12.75">
      <c r="B24" s="33" t="s">
        <v>11</v>
      </c>
      <c r="C24" s="165"/>
      <c r="D24" s="169"/>
      <c r="E24" s="33" t="s">
        <v>12</v>
      </c>
      <c r="F24" s="33"/>
      <c r="G24" s="33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</row>
    <row r="65536" ht="12.75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181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32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209</v>
      </c>
      <c r="T4" s="208"/>
    </row>
    <row r="5" spans="2:20" ht="19.5" customHeight="1">
      <c r="B5" s="6" t="s">
        <v>3</v>
      </c>
      <c r="C5" s="47"/>
      <c r="D5" s="179" t="s">
        <v>91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222</v>
      </c>
      <c r="T5" s="185"/>
    </row>
    <row r="6" spans="2:20" ht="19.5" customHeight="1" thickBot="1">
      <c r="B6" s="8" t="s">
        <v>4</v>
      </c>
      <c r="C6" s="9"/>
      <c r="D6" s="186" t="s">
        <v>183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39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Sokol Doubravka C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223</v>
      </c>
      <c r="D9" s="44" t="s">
        <v>224</v>
      </c>
      <c r="E9" s="39">
        <v>21</v>
      </c>
      <c r="F9" s="20" t="s">
        <v>23</v>
      </c>
      <c r="G9" s="40">
        <v>19</v>
      </c>
      <c r="H9" s="39">
        <v>14</v>
      </c>
      <c r="I9" s="20" t="s">
        <v>23</v>
      </c>
      <c r="J9" s="40">
        <v>21</v>
      </c>
      <c r="K9" s="39">
        <v>14</v>
      </c>
      <c r="L9" s="20" t="s">
        <v>23</v>
      </c>
      <c r="M9" s="40">
        <v>21</v>
      </c>
      <c r="N9" s="22">
        <f aca="true" t="shared" si="0" ref="N9:N16">E9+H9+K9</f>
        <v>49</v>
      </c>
      <c r="O9" s="23">
        <f aca="true" t="shared" si="1" ref="O9:O16">G9+J9+M9</f>
        <v>61</v>
      </c>
      <c r="P9" s="24">
        <f aca="true" t="shared" si="2" ref="P9:P16">IF(E9&gt;G9,1,0)+IF(H9&gt;J9,1,0)+IF(K9&gt;M9,1,0)</f>
        <v>1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125</v>
      </c>
      <c r="D10" s="43" t="s">
        <v>225</v>
      </c>
      <c r="E10" s="39">
        <v>15</v>
      </c>
      <c r="F10" s="19" t="s">
        <v>23</v>
      </c>
      <c r="G10" s="40">
        <v>21</v>
      </c>
      <c r="H10" s="39">
        <v>16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31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226</v>
      </c>
      <c r="D11" s="43" t="s">
        <v>227</v>
      </c>
      <c r="E11" s="39">
        <v>21</v>
      </c>
      <c r="F11" s="19" t="s">
        <v>23</v>
      </c>
      <c r="G11" s="40">
        <v>10</v>
      </c>
      <c r="H11" s="39">
        <v>21</v>
      </c>
      <c r="I11" s="19" t="s">
        <v>23</v>
      </c>
      <c r="J11" s="40">
        <v>10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20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228</v>
      </c>
      <c r="D12" s="43" t="s">
        <v>229</v>
      </c>
      <c r="E12" s="39">
        <v>12</v>
      </c>
      <c r="F12" s="19" t="s">
        <v>23</v>
      </c>
      <c r="G12" s="40">
        <v>21</v>
      </c>
      <c r="H12" s="39">
        <v>13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25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129</v>
      </c>
      <c r="D13" s="43" t="s">
        <v>230</v>
      </c>
      <c r="E13" s="39">
        <v>18</v>
      </c>
      <c r="F13" s="19" t="s">
        <v>23</v>
      </c>
      <c r="G13" s="40">
        <v>21</v>
      </c>
      <c r="H13" s="39">
        <v>22</v>
      </c>
      <c r="I13" s="19" t="s">
        <v>23</v>
      </c>
      <c r="J13" s="40">
        <v>20</v>
      </c>
      <c r="K13" s="39">
        <v>21</v>
      </c>
      <c r="L13" s="19" t="s">
        <v>23</v>
      </c>
      <c r="M13" s="40">
        <v>14</v>
      </c>
      <c r="N13" s="22">
        <f t="shared" si="0"/>
        <v>61</v>
      </c>
      <c r="O13" s="23">
        <f t="shared" si="1"/>
        <v>55</v>
      </c>
      <c r="P13" s="24">
        <f t="shared" si="2"/>
        <v>2</v>
      </c>
      <c r="Q13" s="19">
        <f t="shared" si="3"/>
        <v>1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192</v>
      </c>
      <c r="D14" s="43" t="s">
        <v>231</v>
      </c>
      <c r="E14" s="39">
        <v>21</v>
      </c>
      <c r="F14" s="19" t="s">
        <v>23</v>
      </c>
      <c r="G14" s="40">
        <v>7</v>
      </c>
      <c r="H14" s="39">
        <v>21</v>
      </c>
      <c r="I14" s="19" t="s">
        <v>23</v>
      </c>
      <c r="J14" s="40">
        <v>9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16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193</v>
      </c>
      <c r="D15" s="43" t="s">
        <v>232</v>
      </c>
      <c r="E15" s="39">
        <v>19</v>
      </c>
      <c r="F15" s="19" t="s">
        <v>23</v>
      </c>
      <c r="G15" s="40">
        <v>21</v>
      </c>
      <c r="H15" s="39">
        <v>13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132</v>
      </c>
      <c r="D16" s="43" t="s">
        <v>233</v>
      </c>
      <c r="E16" s="39">
        <v>13</v>
      </c>
      <c r="F16" s="19" t="s">
        <v>23</v>
      </c>
      <c r="G16" s="40">
        <v>21</v>
      </c>
      <c r="H16" s="39">
        <v>19</v>
      </c>
      <c r="I16" s="19" t="s">
        <v>23</v>
      </c>
      <c r="J16" s="40">
        <v>21</v>
      </c>
      <c r="K16" s="39"/>
      <c r="L16" s="19" t="s">
        <v>23</v>
      </c>
      <c r="M16" s="40"/>
      <c r="N16" s="22">
        <f t="shared" si="0"/>
        <v>32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Sokol Doubravka C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314</v>
      </c>
      <c r="O17" s="27">
        <f t="shared" si="5"/>
        <v>320</v>
      </c>
      <c r="P17" s="26">
        <f t="shared" si="5"/>
        <v>7</v>
      </c>
      <c r="Q17" s="28">
        <f t="shared" si="5"/>
        <v>11</v>
      </c>
      <c r="R17" s="26">
        <f t="shared" si="5"/>
        <v>3</v>
      </c>
      <c r="S17" s="27">
        <f t="shared" si="5"/>
        <v>5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 t="s">
        <v>234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2:20" ht="19.5" customHeight="1" thickBot="1">
      <c r="B3" s="5" t="s">
        <v>0</v>
      </c>
      <c r="C3" s="46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8" t="s">
        <v>53</v>
      </c>
      <c r="R3" s="199"/>
      <c r="S3" s="200" t="s">
        <v>54</v>
      </c>
      <c r="T3" s="201"/>
    </row>
    <row r="4" spans="2:20" ht="19.5" customHeight="1" thickTop="1">
      <c r="B4" s="6" t="s">
        <v>2</v>
      </c>
      <c r="C4" s="7"/>
      <c r="D4" s="202" t="s">
        <v>196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205" t="s">
        <v>13</v>
      </c>
      <c r="R4" s="206"/>
      <c r="S4" s="207" t="s">
        <v>208</v>
      </c>
      <c r="T4" s="208"/>
    </row>
    <row r="5" spans="2:20" ht="19.5" customHeight="1">
      <c r="B5" s="6" t="s">
        <v>3</v>
      </c>
      <c r="C5" s="47"/>
      <c r="D5" s="179" t="s">
        <v>92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82" t="s">
        <v>1</v>
      </c>
      <c r="R5" s="183"/>
      <c r="S5" s="184" t="s">
        <v>154</v>
      </c>
      <c r="T5" s="185"/>
    </row>
    <row r="6" spans="2:20" ht="19.5" customHeight="1" thickBot="1">
      <c r="B6" s="8" t="s">
        <v>4</v>
      </c>
      <c r="C6" s="9"/>
      <c r="D6" s="186" t="s">
        <v>286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  <c r="Q6" s="48"/>
      <c r="R6" s="49"/>
      <c r="S6" s="93" t="s">
        <v>39</v>
      </c>
      <c r="T6" s="38" t="s">
        <v>26</v>
      </c>
    </row>
    <row r="7" spans="2:20" ht="24.75" customHeight="1">
      <c r="B7" s="10"/>
      <c r="C7" s="11" t="str">
        <f>D4</f>
        <v>TJ Spartak Chrást</v>
      </c>
      <c r="D7" s="11" t="str">
        <f>D5</f>
        <v>ZÚ Badminton Klatovy</v>
      </c>
      <c r="E7" s="189" t="s">
        <v>5</v>
      </c>
      <c r="F7" s="190"/>
      <c r="G7" s="190"/>
      <c r="H7" s="190"/>
      <c r="I7" s="190"/>
      <c r="J7" s="190"/>
      <c r="K7" s="190"/>
      <c r="L7" s="190"/>
      <c r="M7" s="191"/>
      <c r="N7" s="192" t="s">
        <v>14</v>
      </c>
      <c r="O7" s="193"/>
      <c r="P7" s="192" t="s">
        <v>15</v>
      </c>
      <c r="Q7" s="193"/>
      <c r="R7" s="192" t="s">
        <v>16</v>
      </c>
      <c r="S7" s="193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271</v>
      </c>
      <c r="D9" s="44" t="s">
        <v>272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27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273</v>
      </c>
      <c r="D10" s="43" t="s">
        <v>274</v>
      </c>
      <c r="E10" s="39">
        <v>21</v>
      </c>
      <c r="F10" s="19" t="s">
        <v>23</v>
      </c>
      <c r="G10" s="40">
        <v>15</v>
      </c>
      <c r="H10" s="39">
        <v>21</v>
      </c>
      <c r="I10" s="19" t="s">
        <v>23</v>
      </c>
      <c r="J10" s="40">
        <v>17</v>
      </c>
      <c r="K10" s="39"/>
      <c r="L10" s="19" t="s">
        <v>23</v>
      </c>
      <c r="M10" s="40"/>
      <c r="N10" s="22">
        <f t="shared" si="0"/>
        <v>42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275</v>
      </c>
      <c r="D11" s="43" t="s">
        <v>287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276</v>
      </c>
      <c r="D12" s="43" t="s">
        <v>277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14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28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278</v>
      </c>
      <c r="D13" s="43" t="s">
        <v>279</v>
      </c>
      <c r="E13" s="39">
        <v>21</v>
      </c>
      <c r="F13" s="19" t="s">
        <v>23</v>
      </c>
      <c r="G13" s="40">
        <v>11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280</v>
      </c>
      <c r="D14" s="43" t="s">
        <v>281</v>
      </c>
      <c r="E14" s="39">
        <v>13</v>
      </c>
      <c r="F14" s="19" t="s">
        <v>23</v>
      </c>
      <c r="G14" s="40">
        <v>21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27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282</v>
      </c>
      <c r="D15" s="43" t="s">
        <v>283</v>
      </c>
      <c r="E15" s="39">
        <v>21</v>
      </c>
      <c r="F15" s="19" t="s">
        <v>23</v>
      </c>
      <c r="G15" s="40">
        <v>11</v>
      </c>
      <c r="H15" s="39">
        <v>21</v>
      </c>
      <c r="I15" s="19" t="s">
        <v>23</v>
      </c>
      <c r="J15" s="40">
        <v>6</v>
      </c>
      <c r="K15" s="39"/>
      <c r="L15" s="19" t="s">
        <v>23</v>
      </c>
      <c r="M15" s="40"/>
      <c r="N15" s="22">
        <f>E15+H15+K15</f>
        <v>42</v>
      </c>
      <c r="O15" s="23">
        <f>G15+J15+M15</f>
        <v>17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17</v>
      </c>
      <c r="C16" s="43" t="s">
        <v>284</v>
      </c>
      <c r="D16" s="43" t="s">
        <v>285</v>
      </c>
      <c r="E16" s="39">
        <v>21</v>
      </c>
      <c r="F16" s="19" t="s">
        <v>23</v>
      </c>
      <c r="G16" s="40">
        <v>11</v>
      </c>
      <c r="H16" s="39">
        <v>22</v>
      </c>
      <c r="I16" s="19" t="s">
        <v>23</v>
      </c>
      <c r="J16" s="40">
        <v>24</v>
      </c>
      <c r="K16" s="39">
        <v>21</v>
      </c>
      <c r="L16" s="19" t="s">
        <v>23</v>
      </c>
      <c r="M16" s="40">
        <v>19</v>
      </c>
      <c r="N16" s="22">
        <f t="shared" si="0"/>
        <v>64</v>
      </c>
      <c r="O16" s="23">
        <f t="shared" si="1"/>
        <v>54</v>
      </c>
      <c r="P16" s="24">
        <f t="shared" si="2"/>
        <v>2</v>
      </c>
      <c r="Q16" s="19">
        <f t="shared" si="3"/>
        <v>1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77" t="str">
        <f>IF(R17&gt;S17,D4,IF(S17&gt;R17,D5,"remíza"))</f>
        <v>TJ Spartak Chrást</v>
      </c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26">
        <f aca="true" t="shared" si="5" ref="N17:S17">SUM(N9:N16)</f>
        <v>343</v>
      </c>
      <c r="O17" s="27">
        <f t="shared" si="5"/>
        <v>225</v>
      </c>
      <c r="P17" s="26">
        <f t="shared" si="5"/>
        <v>14</v>
      </c>
      <c r="Q17" s="28">
        <f t="shared" si="5"/>
        <v>3</v>
      </c>
      <c r="R17" s="26">
        <f t="shared" si="5"/>
        <v>7</v>
      </c>
      <c r="S17" s="27">
        <f t="shared" si="5"/>
        <v>1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7:M17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4"/>
  <sheetViews>
    <sheetView zoomScale="90" zoomScaleNormal="90" zoomScalePageLayoutView="0" workbookViewId="0" topLeftCell="A1">
      <selection activeCell="A1" sqref="A1"/>
    </sheetView>
  </sheetViews>
  <sheetFormatPr defaultColWidth="9.00390625" defaultRowHeight="8.25" customHeight="1"/>
  <cols>
    <col min="1" max="1" width="1.37890625" style="123" customWidth="1"/>
    <col min="2" max="2" width="10.75390625" style="123" customWidth="1"/>
    <col min="3" max="4" width="32.75390625" style="123" customWidth="1"/>
    <col min="5" max="5" width="3.75390625" style="123" customWidth="1"/>
    <col min="6" max="6" width="0.875" style="123" customWidth="1"/>
    <col min="7" max="8" width="3.75390625" style="123" customWidth="1"/>
    <col min="9" max="9" width="0.875" style="123" customWidth="1"/>
    <col min="10" max="11" width="3.75390625" style="123" customWidth="1"/>
    <col min="12" max="12" width="0.875" style="123" customWidth="1"/>
    <col min="13" max="13" width="3.75390625" style="123" customWidth="1"/>
    <col min="14" max="19" width="5.75390625" style="123" customWidth="1"/>
    <col min="20" max="20" width="15.00390625" style="123" customWidth="1"/>
    <col min="21" max="21" width="2.25390625" style="123" customWidth="1"/>
    <col min="22" max="16384" width="9.125" style="123" customWidth="1"/>
  </cols>
  <sheetData>
    <row r="2" spans="2:20" ht="27" thickBot="1">
      <c r="B2" s="217" t="s">
        <v>52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2:20" ht="19.5" customHeight="1" thickBot="1">
      <c r="B3" s="124" t="s">
        <v>0</v>
      </c>
      <c r="C3" s="125"/>
      <c r="D3" s="195" t="s">
        <v>133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218" t="s">
        <v>53</v>
      </c>
      <c r="R3" s="218"/>
      <c r="S3" s="219" t="s">
        <v>54</v>
      </c>
      <c r="T3" s="219"/>
    </row>
    <row r="4" spans="2:20" ht="19.5" customHeight="1" thickTop="1">
      <c r="B4" s="126" t="s">
        <v>2</v>
      </c>
      <c r="C4" s="127"/>
      <c r="D4" s="220" t="s">
        <v>31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 t="s">
        <v>13</v>
      </c>
      <c r="R4" s="221"/>
      <c r="S4" s="222" t="s">
        <v>209</v>
      </c>
      <c r="T4" s="222"/>
    </row>
    <row r="5" spans="2:20" ht="19.5" customHeight="1">
      <c r="B5" s="126" t="s">
        <v>3</v>
      </c>
      <c r="C5" s="128"/>
      <c r="D5" s="211" t="s">
        <v>32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2" t="s">
        <v>1</v>
      </c>
      <c r="R5" s="212"/>
      <c r="S5" s="184" t="s">
        <v>222</v>
      </c>
      <c r="T5" s="185"/>
    </row>
    <row r="6" spans="2:20" ht="19.5" customHeight="1" thickBot="1">
      <c r="B6" s="129" t="s">
        <v>4</v>
      </c>
      <c r="C6" s="130"/>
      <c r="D6" s="214" t="s">
        <v>183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131"/>
      <c r="R6" s="132"/>
      <c r="S6" s="133" t="s">
        <v>39</v>
      </c>
      <c r="T6" s="134" t="s">
        <v>26</v>
      </c>
    </row>
    <row r="7" spans="2:20" ht="24.75" customHeight="1">
      <c r="B7" s="135"/>
      <c r="C7" s="136" t="str">
        <f>D4</f>
        <v>TJ Sokol Doubravka D</v>
      </c>
      <c r="D7" s="136" t="str">
        <f>D5</f>
        <v>SK Jupiter A</v>
      </c>
      <c r="E7" s="215" t="s">
        <v>5</v>
      </c>
      <c r="F7" s="215"/>
      <c r="G7" s="215"/>
      <c r="H7" s="215"/>
      <c r="I7" s="215"/>
      <c r="J7" s="215"/>
      <c r="K7" s="215"/>
      <c r="L7" s="215"/>
      <c r="M7" s="215"/>
      <c r="N7" s="216" t="s">
        <v>14</v>
      </c>
      <c r="O7" s="216"/>
      <c r="P7" s="216" t="s">
        <v>15</v>
      </c>
      <c r="Q7" s="216"/>
      <c r="R7" s="216" t="s">
        <v>16</v>
      </c>
      <c r="S7" s="216"/>
      <c r="T7" s="137" t="s">
        <v>6</v>
      </c>
    </row>
    <row r="8" spans="2:20" ht="9.75" customHeight="1" thickBot="1">
      <c r="B8" s="138"/>
      <c r="C8" s="139"/>
      <c r="D8" s="140"/>
      <c r="E8" s="209">
        <v>1</v>
      </c>
      <c r="F8" s="209"/>
      <c r="G8" s="209"/>
      <c r="H8" s="209">
        <v>2</v>
      </c>
      <c r="I8" s="209"/>
      <c r="J8" s="209"/>
      <c r="K8" s="209">
        <v>3</v>
      </c>
      <c r="L8" s="209"/>
      <c r="M8" s="209"/>
      <c r="N8" s="141"/>
      <c r="O8" s="142"/>
      <c r="P8" s="141"/>
      <c r="Q8" s="142"/>
      <c r="R8" s="141"/>
      <c r="S8" s="142"/>
      <c r="T8" s="143"/>
    </row>
    <row r="9" spans="2:20" ht="30" customHeight="1" thickTop="1">
      <c r="B9" s="144" t="s">
        <v>25</v>
      </c>
      <c r="C9" s="145" t="s">
        <v>135</v>
      </c>
      <c r="D9" s="146" t="s">
        <v>244</v>
      </c>
      <c r="E9" s="147">
        <v>10</v>
      </c>
      <c r="F9" s="148" t="s">
        <v>23</v>
      </c>
      <c r="G9" s="149">
        <v>21</v>
      </c>
      <c r="H9" s="147">
        <v>6</v>
      </c>
      <c r="I9" s="148" t="s">
        <v>23</v>
      </c>
      <c r="J9" s="149">
        <v>21</v>
      </c>
      <c r="K9" s="147"/>
      <c r="L9" s="148" t="s">
        <v>23</v>
      </c>
      <c r="M9" s="149"/>
      <c r="N9" s="150">
        <f aca="true" t="shared" si="0" ref="N9:N16">E9+H9+K9</f>
        <v>16</v>
      </c>
      <c r="O9" s="151">
        <f aca="true" t="shared" si="1" ref="O9:O16">G9+J9+M9</f>
        <v>42</v>
      </c>
      <c r="P9" s="152">
        <f aca="true" t="shared" si="2" ref="P9:P16">IF(E9&gt;G9,1,0)+IF(H9&gt;J9,1,0)+IF(K9&gt;M9,1,0)</f>
        <v>0</v>
      </c>
      <c r="Q9" s="153">
        <f aca="true" t="shared" si="3" ref="Q9:Q16">IF(E9&lt;G9,1,0)+IF(H9&lt;J9,1,0)+IF(K9&lt;M9,1,0)</f>
        <v>2</v>
      </c>
      <c r="R9" s="154">
        <f aca="true" t="shared" si="4" ref="R9:S16">IF(P9=2,1,0)</f>
        <v>0</v>
      </c>
      <c r="S9" s="155">
        <f t="shared" si="4"/>
        <v>1</v>
      </c>
      <c r="T9" s="156"/>
    </row>
    <row r="10" spans="2:20" ht="30" customHeight="1">
      <c r="B10" s="144" t="s">
        <v>22</v>
      </c>
      <c r="C10" s="145" t="s">
        <v>245</v>
      </c>
      <c r="D10" s="157" t="s">
        <v>246</v>
      </c>
      <c r="E10" s="147">
        <v>11</v>
      </c>
      <c r="F10" s="153" t="s">
        <v>23</v>
      </c>
      <c r="G10" s="149">
        <v>21</v>
      </c>
      <c r="H10" s="147">
        <v>12</v>
      </c>
      <c r="I10" s="153" t="s">
        <v>23</v>
      </c>
      <c r="J10" s="149">
        <v>21</v>
      </c>
      <c r="K10" s="147"/>
      <c r="L10" s="153" t="s">
        <v>23</v>
      </c>
      <c r="M10" s="149"/>
      <c r="N10" s="150">
        <f t="shared" si="0"/>
        <v>23</v>
      </c>
      <c r="O10" s="151">
        <f t="shared" si="1"/>
        <v>42</v>
      </c>
      <c r="P10" s="152">
        <f t="shared" si="2"/>
        <v>0</v>
      </c>
      <c r="Q10" s="153">
        <f t="shared" si="3"/>
        <v>2</v>
      </c>
      <c r="R10" s="158">
        <f t="shared" si="4"/>
        <v>0</v>
      </c>
      <c r="S10" s="155">
        <f t="shared" si="4"/>
        <v>1</v>
      </c>
      <c r="T10" s="156"/>
    </row>
    <row r="11" spans="2:20" ht="30" customHeight="1">
      <c r="B11" s="144" t="s">
        <v>21</v>
      </c>
      <c r="C11" s="145" t="s">
        <v>139</v>
      </c>
      <c r="D11" s="145" t="s">
        <v>247</v>
      </c>
      <c r="E11" s="147">
        <v>9</v>
      </c>
      <c r="F11" s="153" t="s">
        <v>23</v>
      </c>
      <c r="G11" s="149">
        <v>21</v>
      </c>
      <c r="H11" s="147">
        <v>10</v>
      </c>
      <c r="I11" s="153" t="s">
        <v>23</v>
      </c>
      <c r="J11" s="149">
        <v>21</v>
      </c>
      <c r="K11" s="147"/>
      <c r="L11" s="153" t="s">
        <v>23</v>
      </c>
      <c r="M11" s="149"/>
      <c r="N11" s="150">
        <f t="shared" si="0"/>
        <v>19</v>
      </c>
      <c r="O11" s="151">
        <f t="shared" si="1"/>
        <v>42</v>
      </c>
      <c r="P11" s="152">
        <f t="shared" si="2"/>
        <v>0</v>
      </c>
      <c r="Q11" s="153">
        <f t="shared" si="3"/>
        <v>2</v>
      </c>
      <c r="R11" s="158">
        <f t="shared" si="4"/>
        <v>0</v>
      </c>
      <c r="S11" s="155">
        <f t="shared" si="4"/>
        <v>1</v>
      </c>
      <c r="T11" s="156"/>
    </row>
    <row r="12" spans="2:20" ht="30" customHeight="1">
      <c r="B12" s="144" t="s">
        <v>20</v>
      </c>
      <c r="C12" s="145" t="s">
        <v>248</v>
      </c>
      <c r="D12" s="145" t="s">
        <v>249</v>
      </c>
      <c r="E12" s="147">
        <v>19</v>
      </c>
      <c r="F12" s="153" t="s">
        <v>23</v>
      </c>
      <c r="G12" s="149">
        <v>21</v>
      </c>
      <c r="H12" s="147">
        <v>16</v>
      </c>
      <c r="I12" s="153" t="s">
        <v>23</v>
      </c>
      <c r="J12" s="149">
        <v>21</v>
      </c>
      <c r="K12" s="147"/>
      <c r="L12" s="153" t="s">
        <v>23</v>
      </c>
      <c r="M12" s="149"/>
      <c r="N12" s="150">
        <f t="shared" si="0"/>
        <v>35</v>
      </c>
      <c r="O12" s="151">
        <f t="shared" si="1"/>
        <v>42</v>
      </c>
      <c r="P12" s="152">
        <f t="shared" si="2"/>
        <v>0</v>
      </c>
      <c r="Q12" s="153">
        <f t="shared" si="3"/>
        <v>2</v>
      </c>
      <c r="R12" s="158">
        <f t="shared" si="4"/>
        <v>0</v>
      </c>
      <c r="S12" s="155">
        <f t="shared" si="4"/>
        <v>1</v>
      </c>
      <c r="T12" s="156"/>
    </row>
    <row r="13" spans="2:20" ht="30" customHeight="1">
      <c r="B13" s="144" t="s">
        <v>19</v>
      </c>
      <c r="C13" s="145" t="s">
        <v>143</v>
      </c>
      <c r="D13" s="145" t="s">
        <v>250</v>
      </c>
      <c r="E13" s="147">
        <v>18</v>
      </c>
      <c r="F13" s="153" t="s">
        <v>23</v>
      </c>
      <c r="G13" s="149">
        <v>21</v>
      </c>
      <c r="H13" s="147">
        <v>21</v>
      </c>
      <c r="I13" s="153" t="s">
        <v>23</v>
      </c>
      <c r="J13" s="149">
        <v>18</v>
      </c>
      <c r="K13" s="147">
        <v>12</v>
      </c>
      <c r="L13" s="153" t="s">
        <v>23</v>
      </c>
      <c r="M13" s="149">
        <v>21</v>
      </c>
      <c r="N13" s="150">
        <f t="shared" si="0"/>
        <v>51</v>
      </c>
      <c r="O13" s="151">
        <f t="shared" si="1"/>
        <v>60</v>
      </c>
      <c r="P13" s="152">
        <f t="shared" si="2"/>
        <v>1</v>
      </c>
      <c r="Q13" s="153">
        <f t="shared" si="3"/>
        <v>2</v>
      </c>
      <c r="R13" s="158">
        <f t="shared" si="4"/>
        <v>0</v>
      </c>
      <c r="S13" s="155">
        <f t="shared" si="4"/>
        <v>1</v>
      </c>
      <c r="T13" s="156"/>
    </row>
    <row r="14" spans="2:20" ht="30" customHeight="1">
      <c r="B14" s="144" t="s">
        <v>18</v>
      </c>
      <c r="C14" s="145" t="s">
        <v>251</v>
      </c>
      <c r="D14" s="145" t="s">
        <v>252</v>
      </c>
      <c r="E14" s="147">
        <v>9</v>
      </c>
      <c r="F14" s="153" t="s">
        <v>23</v>
      </c>
      <c r="G14" s="149">
        <v>21</v>
      </c>
      <c r="H14" s="147">
        <v>10</v>
      </c>
      <c r="I14" s="153" t="s">
        <v>23</v>
      </c>
      <c r="J14" s="149">
        <v>21</v>
      </c>
      <c r="K14" s="147"/>
      <c r="L14" s="153" t="s">
        <v>23</v>
      </c>
      <c r="M14" s="149"/>
      <c r="N14" s="150">
        <f t="shared" si="0"/>
        <v>19</v>
      </c>
      <c r="O14" s="151">
        <f t="shared" si="1"/>
        <v>42</v>
      </c>
      <c r="P14" s="152">
        <f t="shared" si="2"/>
        <v>0</v>
      </c>
      <c r="Q14" s="153">
        <f t="shared" si="3"/>
        <v>2</v>
      </c>
      <c r="R14" s="158">
        <f t="shared" si="4"/>
        <v>0</v>
      </c>
      <c r="S14" s="155">
        <f t="shared" si="4"/>
        <v>1</v>
      </c>
      <c r="T14" s="156"/>
    </row>
    <row r="15" spans="2:20" ht="30" customHeight="1">
      <c r="B15" s="144" t="s">
        <v>24</v>
      </c>
      <c r="C15" s="145" t="s">
        <v>253</v>
      </c>
      <c r="D15" s="145" t="s">
        <v>254</v>
      </c>
      <c r="E15" s="147">
        <v>21</v>
      </c>
      <c r="F15" s="153" t="s">
        <v>23</v>
      </c>
      <c r="G15" s="149">
        <v>19</v>
      </c>
      <c r="H15" s="147">
        <v>21</v>
      </c>
      <c r="I15" s="153" t="s">
        <v>23</v>
      </c>
      <c r="J15" s="149">
        <v>14</v>
      </c>
      <c r="K15" s="147"/>
      <c r="L15" s="153" t="s">
        <v>23</v>
      </c>
      <c r="M15" s="149"/>
      <c r="N15" s="150">
        <f t="shared" si="0"/>
        <v>42</v>
      </c>
      <c r="O15" s="151">
        <f t="shared" si="1"/>
        <v>33</v>
      </c>
      <c r="P15" s="152">
        <f t="shared" si="2"/>
        <v>2</v>
      </c>
      <c r="Q15" s="153">
        <f t="shared" si="3"/>
        <v>0</v>
      </c>
      <c r="R15" s="158">
        <f t="shared" si="4"/>
        <v>1</v>
      </c>
      <c r="S15" s="155">
        <f t="shared" si="4"/>
        <v>0</v>
      </c>
      <c r="T15" s="156"/>
    </row>
    <row r="16" spans="2:20" ht="30" customHeight="1" thickBot="1">
      <c r="B16" s="144" t="s">
        <v>17</v>
      </c>
      <c r="C16" s="145" t="s">
        <v>29</v>
      </c>
      <c r="D16" s="145" t="s">
        <v>255</v>
      </c>
      <c r="E16" s="147">
        <v>18</v>
      </c>
      <c r="F16" s="153" t="s">
        <v>23</v>
      </c>
      <c r="G16" s="149">
        <v>21</v>
      </c>
      <c r="H16" s="147">
        <v>17</v>
      </c>
      <c r="I16" s="153" t="s">
        <v>23</v>
      </c>
      <c r="J16" s="149">
        <v>21</v>
      </c>
      <c r="K16" s="147"/>
      <c r="L16" s="153" t="s">
        <v>23</v>
      </c>
      <c r="M16" s="149"/>
      <c r="N16" s="150">
        <f t="shared" si="0"/>
        <v>35</v>
      </c>
      <c r="O16" s="151">
        <f t="shared" si="1"/>
        <v>42</v>
      </c>
      <c r="P16" s="152">
        <f t="shared" si="2"/>
        <v>0</v>
      </c>
      <c r="Q16" s="153">
        <f t="shared" si="3"/>
        <v>2</v>
      </c>
      <c r="R16" s="158">
        <f t="shared" si="4"/>
        <v>0</v>
      </c>
      <c r="S16" s="155">
        <f t="shared" si="4"/>
        <v>1</v>
      </c>
      <c r="T16" s="156"/>
    </row>
    <row r="17" spans="2:20" ht="34.5" customHeight="1" thickBot="1">
      <c r="B17" s="159" t="s">
        <v>7</v>
      </c>
      <c r="C17" s="210" t="str">
        <f>IF(R17&gt;S17,D4,IF(S17&gt;R17,D5,"remíza"))</f>
        <v>SK Jupiter A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160">
        <f aca="true" t="shared" si="5" ref="N17:S17">SUM(N9:N16)</f>
        <v>240</v>
      </c>
      <c r="O17" s="161">
        <f t="shared" si="5"/>
        <v>345</v>
      </c>
      <c r="P17" s="160">
        <f t="shared" si="5"/>
        <v>3</v>
      </c>
      <c r="Q17" s="162">
        <f t="shared" si="5"/>
        <v>14</v>
      </c>
      <c r="R17" s="160">
        <f t="shared" si="5"/>
        <v>1</v>
      </c>
      <c r="S17" s="161">
        <f t="shared" si="5"/>
        <v>7</v>
      </c>
      <c r="T17" s="163"/>
    </row>
    <row r="18" spans="2:20" ht="15">
      <c r="B18" s="164"/>
      <c r="C18" s="165"/>
      <c r="D18" s="16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166" t="s">
        <v>8</v>
      </c>
    </row>
    <row r="19" spans="2:20" ht="12.75">
      <c r="B19" s="55" t="s">
        <v>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</row>
    <row r="20" spans="2:20" ht="12.75"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</row>
    <row r="21" spans="2:20" ht="19.5" customHeight="1">
      <c r="B21" s="31" t="s">
        <v>10</v>
      </c>
      <c r="C21" s="167" t="s">
        <v>256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  <row r="22" spans="2:20" ht="19.5" customHeight="1">
      <c r="B22" s="32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</row>
    <row r="23" spans="2:20" ht="12.7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2:21" ht="12.75">
      <c r="B24" s="33" t="s">
        <v>11</v>
      </c>
      <c r="C24" s="165"/>
      <c r="D24" s="169"/>
      <c r="E24" s="33" t="s">
        <v>12</v>
      </c>
      <c r="F24" s="33"/>
      <c r="G24" s="33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70"/>
    </row>
    <row r="65536" ht="12.75"/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7:M17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2016-10-21T11:37:01Z</cp:lastPrinted>
  <dcterms:created xsi:type="dcterms:W3CDTF">1996-11-18T12:18:44Z</dcterms:created>
  <dcterms:modified xsi:type="dcterms:W3CDTF">2017-11-07T14:57:45Z</dcterms:modified>
  <cp:category/>
  <cp:version/>
  <cp:contentType/>
  <cp:contentStatus/>
</cp:coreProperties>
</file>