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tabRatio="741" activeTab="0"/>
  </bookViews>
  <sheets>
    <sheet name="TABULKA-OPB" sheetId="1" r:id="rId1"/>
    <sheet name="rozpis_OPB" sheetId="2" r:id="rId2"/>
    <sheet name="1.k.DouC_DouD" sheetId="3" r:id="rId3"/>
    <sheet name="1.k.JuA_Chra" sheetId="4" r:id="rId4"/>
    <sheet name="1.k.Kla_Sla" sheetId="5" r:id="rId5"/>
    <sheet name="1.k.Chra_DouC" sheetId="6" r:id="rId6"/>
    <sheet name="1.k.Kla_JuA" sheetId="7" r:id="rId7"/>
    <sheet name="1.k.Chra_Sla" sheetId="8" r:id="rId8"/>
    <sheet name="1.k.Kla_DouD" sheetId="9" r:id="rId9"/>
  </sheets>
  <definedNames>
    <definedName name="_xlnm.Print_Area" localSheetId="2">'1.k.DouC_DouD'!$B$2:$T$26</definedName>
    <definedName name="_xlnm.Print_Area" localSheetId="5">'1.k.Chra_DouC'!$B$2:$T$26</definedName>
    <definedName name="_xlnm.Print_Area" localSheetId="7">'1.k.Chra_Sla'!$B$2:$T$26</definedName>
    <definedName name="_xlnm.Print_Area" localSheetId="3">'1.k.JuA_Chra'!$B$2:$T$26</definedName>
    <definedName name="_xlnm.Print_Area" localSheetId="8">'1.k.Kla_DouD'!$B$2:$T$26</definedName>
    <definedName name="_xlnm.Print_Area" localSheetId="6">'1.k.Kla_JuA'!$B$2:$T$26</definedName>
    <definedName name="_xlnm.Print_Area" localSheetId="4">'1.k.Kla_Sla'!$B$2:$T$26</definedName>
  </definedNames>
  <calcPr fullCalcOnLoad="1"/>
</workbook>
</file>

<file path=xl/sharedStrings.xml><?xml version="1.0" encoding="utf-8"?>
<sst xmlns="http://schemas.openxmlformats.org/spreadsheetml/2006/main" count="783" uniqueCount="198">
  <si>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</si>
  <si>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</si>
  <si>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</si>
  <si>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</si>
  <si>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</si>
  <si>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</si>
  <si>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</si>
  <si>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</si>
  <si>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</si>
  <si>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</si>
  <si>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</si>
  <si>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</si>
  <si>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</si>
  <si>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</si>
  <si>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</si>
  <si>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</si>
  <si>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</si>
  <si>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</si>
  <si>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</si>
  <si>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</si>
  <si>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</si>
  <si>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</si>
  <si>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</si>
  <si>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</si>
  <si>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</si>
  <si>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</si>
  <si>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kolo</t>
  </si>
  <si>
    <t>1.</t>
  </si>
  <si>
    <t>Havíř František</t>
  </si>
  <si>
    <t>Tupý</t>
  </si>
  <si>
    <t>scr.</t>
  </si>
  <si>
    <t>TJ Sokol Doubravka D</t>
  </si>
  <si>
    <t>SK Jupiter A</t>
  </si>
  <si>
    <t>Spartak Chrást</t>
  </si>
  <si>
    <t xml:space="preserve">  </t>
  </si>
  <si>
    <t>výhry</t>
  </si>
  <si>
    <t>remízy</t>
  </si>
  <si>
    <t>prohry</t>
  </si>
  <si>
    <t>body</t>
  </si>
  <si>
    <t>2.</t>
  </si>
  <si>
    <t>3.</t>
  </si>
  <si>
    <t>4.</t>
  </si>
  <si>
    <t>vyhrané zápasy</t>
  </si>
  <si>
    <t>prohrané zápasy</t>
  </si>
  <si>
    <t>vyhrané sety</t>
  </si>
  <si>
    <t>prohrané  sety</t>
  </si>
  <si>
    <t>vyhrané míčky</t>
  </si>
  <si>
    <t>prohrané  míčky</t>
  </si>
  <si>
    <t>odehráno</t>
  </si>
  <si>
    <t>TJ Slavoj Plzeň</t>
  </si>
  <si>
    <t>OPB družstev - dospělí - ZpčBaS - 2017/18</t>
  </si>
  <si>
    <r>
      <t xml:space="preserve">neúplná tabulka po </t>
    </r>
    <r>
      <rPr>
        <b/>
        <sz val="12"/>
        <rFont val="Arial"/>
        <family val="2"/>
      </rPr>
      <t>1. kole - 14.10.2017</t>
    </r>
  </si>
  <si>
    <t>Sezona:</t>
  </si>
  <si>
    <t>2017/18</t>
  </si>
  <si>
    <t>14.10.2017</t>
  </si>
  <si>
    <t>Klatovy</t>
  </si>
  <si>
    <t>Jan Piorecký</t>
  </si>
  <si>
    <t>Slavík Tomáš, Sazamová Petra</t>
  </si>
  <si>
    <t>Brejcha Josef, Křížová Monika</t>
  </si>
  <si>
    <t>Matoušek O.</t>
  </si>
  <si>
    <t>Koranda Michal, Matoušek Ondřej</t>
  </si>
  <si>
    <t>Brejcha Josef, Fricek Jiří</t>
  </si>
  <si>
    <t>Sazamová</t>
  </si>
  <si>
    <t>Novotná Lucie, Sazamová Petra</t>
  </si>
  <si>
    <t>Piorecký Jan, Slavík Tomáš</t>
  </si>
  <si>
    <t>Slabý Otto st., Hlávka Pavel</t>
  </si>
  <si>
    <t>Novotná</t>
  </si>
  <si>
    <t>Koranda Michal</t>
  </si>
  <si>
    <t>Fricek Jiří</t>
  </si>
  <si>
    <t>Slavík</t>
  </si>
  <si>
    <t xml:space="preserve">Piorecký Jan </t>
  </si>
  <si>
    <t>Hlávka Pavel</t>
  </si>
  <si>
    <t>Havíř Fr.</t>
  </si>
  <si>
    <t xml:space="preserve">Novotná Lucie </t>
  </si>
  <si>
    <t>Křížová Monika</t>
  </si>
  <si>
    <t>Dvořák Martin</t>
  </si>
  <si>
    <t>Hanyk Jiří, Rathová Anita</t>
  </si>
  <si>
    <t>Matoušek Jan</t>
  </si>
  <si>
    <t>Hanyk Jiří, Tupý Jan</t>
  </si>
  <si>
    <t>Kolovrátníková Jolana, Rathová Anita</t>
  </si>
  <si>
    <t>Dvořák Martin, Slavík Tomáš</t>
  </si>
  <si>
    <t>Žambůrek Tomáš, Borkovec Tomáš</t>
  </si>
  <si>
    <t>Matoušek Ondřej</t>
  </si>
  <si>
    <t>Borkovec Tomáš</t>
  </si>
  <si>
    <t>Koranda</t>
  </si>
  <si>
    <t xml:space="preserve">Koranda Michal </t>
  </si>
  <si>
    <t>Tupý Jan</t>
  </si>
  <si>
    <t xml:space="preserve">Kolovrátníková Jolana </t>
  </si>
  <si>
    <t xml:space="preserve">Žambůrek Tomáš </t>
  </si>
  <si>
    <t>Borkovec</t>
  </si>
  <si>
    <t>TJ Sokol Doubravka C</t>
  </si>
  <si>
    <t>ZÚ Badminton Klatovy</t>
  </si>
  <si>
    <t>dopolední utkání - začátek 9:00</t>
  </si>
  <si>
    <t>polední utkání - začátek 12:00</t>
  </si>
  <si>
    <t>odpolední utkání - začátek 15:00</t>
  </si>
  <si>
    <t>Sokol Doubravka C</t>
  </si>
  <si>
    <t>-</t>
  </si>
  <si>
    <t>Sokol Doubravka D</t>
  </si>
  <si>
    <t>5 : 3</t>
  </si>
  <si>
    <t>TJ Slavoj</t>
  </si>
  <si>
    <t>8 : 0</t>
  </si>
  <si>
    <t>ZÚ Klatovy</t>
  </si>
  <si>
    <t>0 : 8</t>
  </si>
  <si>
    <t>2 : 6</t>
  </si>
  <si>
    <t>"volno"</t>
  </si>
  <si>
    <t>Jiskra Nejdek</t>
  </si>
  <si>
    <t>0 : 0</t>
  </si>
  <si>
    <t>3. kolo - 20.1.2018 - OPB</t>
  </si>
  <si>
    <t>Play OFF - 17.3.2018 - OPB</t>
  </si>
  <si>
    <t>dopolední utkání - začátek ??? - semi</t>
  </si>
  <si>
    <t>odpolední utkání - začátek ??? - finale</t>
  </si>
  <si>
    <t>1. místo</t>
  </si>
  <si>
    <t>4. místo</t>
  </si>
  <si>
    <t>poražený 1x4</t>
  </si>
  <si>
    <t>poražený 2x3</t>
  </si>
  <si>
    <t>2. místo</t>
  </si>
  <si>
    <t>3. místo</t>
  </si>
  <si>
    <t>vítěz 1x4</t>
  </si>
  <si>
    <t>vítěz 2x3</t>
  </si>
  <si>
    <t>1. kolo - 14.10.2017 - OPB</t>
  </si>
  <si>
    <t>2. kolo - 5.11.2017  (neděle) - OPB</t>
  </si>
  <si>
    <t>Piorecký Jan, Sazamová Petra</t>
  </si>
  <si>
    <t>Schröfel Erik, Beranová Štěpánka</t>
  </si>
  <si>
    <t>Dvořák</t>
  </si>
  <si>
    <t>Egermaier Jiří, Schröfel Erik</t>
  </si>
  <si>
    <t>Matoušek J.</t>
  </si>
  <si>
    <t>Bláhová Barbara, Beranová Štěpánka</t>
  </si>
  <si>
    <t>Knopp Tomáš, Kavan Pavel</t>
  </si>
  <si>
    <t>Egermaier Jiří</t>
  </si>
  <si>
    <t xml:space="preserve">Knopp Tomáš </t>
  </si>
  <si>
    <t xml:space="preserve">Bláhová Barbara </t>
  </si>
  <si>
    <t>Kavan Pavel</t>
  </si>
  <si>
    <t>OPB družstev - dospělí - ZpčBaS</t>
  </si>
  <si>
    <t>Brychta, Brychtová</t>
  </si>
  <si>
    <t>Hanyk, Rathová</t>
  </si>
  <si>
    <t>Pánek, Svoboda</t>
  </si>
  <si>
    <t>Hanyk, Tupý</t>
  </si>
  <si>
    <t>Brychtová, Horová</t>
  </si>
  <si>
    <t>Kolovrátníková, Rathová</t>
  </si>
  <si>
    <t>Brož, Brychta</t>
  </si>
  <si>
    <t>Žambůrek, Borkovec T.</t>
  </si>
  <si>
    <t>Pánek</t>
  </si>
  <si>
    <t>Borkovec T.</t>
  </si>
  <si>
    <t>Brož</t>
  </si>
  <si>
    <t>Horová</t>
  </si>
  <si>
    <t>Kolovrátníková</t>
  </si>
  <si>
    <t>Svoboda</t>
  </si>
  <si>
    <t>Žambůrek</t>
  </si>
  <si>
    <t>Plzeň, Hřbitovní 24</t>
  </si>
  <si>
    <t>Jaromír Brychta</t>
  </si>
  <si>
    <t>TJ Jiskra Nejdek</t>
  </si>
  <si>
    <t>TJ SPARTAK CHRÁST</t>
  </si>
  <si>
    <t>TJ SOKOL DOUBRAVKA C</t>
  </si>
  <si>
    <t>Chrást</t>
  </si>
  <si>
    <t>Behenský Roman</t>
  </si>
  <si>
    <t>Mirvald - Glaserová</t>
  </si>
  <si>
    <t>Brychta - Brychtová</t>
  </si>
  <si>
    <t>Behenský - Vicenda</t>
  </si>
  <si>
    <t>Brož - Pánek</t>
  </si>
  <si>
    <t>Voráčková - Slozberg</t>
  </si>
  <si>
    <t>Čečková - Horová</t>
  </si>
  <si>
    <t>Suttr - Mirvald</t>
  </si>
  <si>
    <t>Brychta - Svoboda</t>
  </si>
  <si>
    <t xml:space="preserve">Brunclík </t>
  </si>
  <si>
    <t xml:space="preserve">Behenský </t>
  </si>
  <si>
    <t>Slozberg</t>
  </si>
  <si>
    <t xml:space="preserve">Čečková </t>
  </si>
  <si>
    <t xml:space="preserve">Suttr </t>
  </si>
  <si>
    <t>7.</t>
  </si>
  <si>
    <t>6.</t>
  </si>
  <si>
    <t>TJ SLAVOJ PLZEŇ</t>
  </si>
  <si>
    <t>Brejcha - Křížová</t>
  </si>
  <si>
    <t>Behenský - Brunclík</t>
  </si>
  <si>
    <t>Fricek - Brejcha</t>
  </si>
  <si>
    <t>Voráčková - Glaserová</t>
  </si>
  <si>
    <t>Slabý - Hlávka</t>
  </si>
  <si>
    <t xml:space="preserve">Fricek </t>
  </si>
  <si>
    <t>Hlávka</t>
  </si>
  <si>
    <t xml:space="preserve">Voráčková </t>
  </si>
  <si>
    <t>Křížová</t>
  </si>
  <si>
    <t>ZÁPIS O UTKÁNÍ SMÍŠENÝCH DRUŽSTEV</t>
  </si>
  <si>
    <t>Plzeň, Chválenická ul.</t>
  </si>
  <si>
    <t>Martin Slepička</t>
  </si>
  <si>
    <t>Mirvald Václav, Voráčková Lenka</t>
  </si>
  <si>
    <t>Schröfel Erik, Egermaier Jiří</t>
  </si>
  <si>
    <t>Behenský Roman, Vicenda Petr</t>
  </si>
  <si>
    <t>Beranová Š., Bláhová B.</t>
  </si>
  <si>
    <t>Voráčková L., Slozberg R.</t>
  </si>
  <si>
    <t>Kavan Pavel, Knopp Tomáš</t>
  </si>
  <si>
    <t>Mirvald Václav, Suttr Martin</t>
  </si>
  <si>
    <t>Brunclík Jiří</t>
  </si>
  <si>
    <t>Knopp Tomáš</t>
  </si>
  <si>
    <t>Bláhová Barbara</t>
  </si>
  <si>
    <t>Slozberg Roni</t>
  </si>
  <si>
    <t>Suttr Martin</t>
  </si>
  <si>
    <t>TJ Spartak Chrást</t>
  </si>
  <si>
    <t>5.</t>
  </si>
  <si>
    <t>Roman Behenský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</si>
</sst>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\ ##,000_);[Red]\([$€-2]\ #\ ##,000\)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i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u val="single"/>
      <sz val="18"/>
      <name val="Arial"/>
      <family val="2"/>
    </font>
    <font>
      <b/>
      <u val="single"/>
      <sz val="12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tted"/>
      <right style="dotted"/>
      <top style="medium"/>
      <bottom style="thin"/>
    </border>
    <border>
      <left>
        <color indexed="63"/>
      </left>
      <right style="medium"/>
      <top style="thin"/>
      <bottom style="thin"/>
    </border>
    <border>
      <left style="dotted"/>
      <right style="dotted"/>
      <top style="thin"/>
      <bottom style="thin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4" fillId="0" borderId="0">
      <alignment/>
      <protection/>
    </xf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7" applyFont="1">
      <alignment/>
      <protection/>
    </xf>
    <xf numFmtId="0" fontId="9" fillId="0" borderId="0" xfId="0" applyFont="1" applyAlignment="1">
      <alignment/>
    </xf>
    <xf numFmtId="0" fontId="14" fillId="0" borderId="10" xfId="57" applyFont="1" applyBorder="1" applyAlignment="1">
      <alignment vertical="center"/>
      <protection/>
    </xf>
    <xf numFmtId="0" fontId="14" fillId="0" borderId="11" xfId="57" applyFont="1" applyBorder="1" applyAlignment="1">
      <alignment vertical="center"/>
      <protection/>
    </xf>
    <xf numFmtId="44" fontId="16" fillId="0" borderId="12" xfId="40" applyFont="1" applyBorder="1" applyAlignment="1">
      <alignment horizontal="center" vertical="center"/>
    </xf>
    <xf numFmtId="0" fontId="14" fillId="0" borderId="13" xfId="57" applyFont="1" applyBorder="1" applyAlignment="1">
      <alignment vertical="center"/>
      <protection/>
    </xf>
    <xf numFmtId="0" fontId="17" fillId="0" borderId="14" xfId="64" applyFont="1" applyBorder="1" applyAlignment="1">
      <alignment horizontal="center" vertical="center"/>
      <protection/>
    </xf>
    <xf numFmtId="0" fontId="16" fillId="0" borderId="15" xfId="60" applyFont="1" applyBorder="1">
      <alignment horizontal="center" vertical="center"/>
      <protection/>
    </xf>
    <xf numFmtId="0" fontId="16" fillId="0" borderId="16" xfId="60" applyFont="1" applyBorder="1">
      <alignment horizontal="center" vertical="center"/>
      <protection/>
    </xf>
    <xf numFmtId="0" fontId="16" fillId="0" borderId="17" xfId="60" applyFont="1" applyBorder="1">
      <alignment horizontal="center" vertical="center"/>
      <protection/>
    </xf>
    <xf numFmtId="44" fontId="16" fillId="0" borderId="18" xfId="40" applyFont="1" applyBorder="1">
      <alignment horizontal="center"/>
    </xf>
    <xf numFmtId="0" fontId="16" fillId="0" borderId="18" xfId="60" applyFont="1" applyBorder="1">
      <alignment horizontal="center" vertical="center"/>
      <protection/>
    </xf>
    <xf numFmtId="0" fontId="18" fillId="0" borderId="18" xfId="39" applyFont="1" applyBorder="1" applyAlignment="1">
      <alignment horizontal="centerContinuous" vertical="center"/>
      <protection/>
    </xf>
    <xf numFmtId="0" fontId="18" fillId="0" borderId="19" xfId="39" applyFont="1" applyBorder="1" applyAlignment="1">
      <alignment horizontal="centerContinuous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7" fillId="0" borderId="21" xfId="39" applyFont="1" applyBorder="1" applyAlignment="1">
      <alignment horizontal="center" vertical="center" wrapText="1"/>
      <protection/>
    </xf>
    <xf numFmtId="0" fontId="14" fillId="0" borderId="22" xfId="62" applyFont="1" applyBorder="1">
      <alignment horizontal="center" vertical="center"/>
      <protection/>
    </xf>
    <xf numFmtId="0" fontId="14" fillId="0" borderId="23" xfId="62" applyFont="1" applyBorder="1">
      <alignment horizontal="center" vertical="center"/>
      <protection/>
    </xf>
    <xf numFmtId="0" fontId="14" fillId="0" borderId="12" xfId="62" applyFont="1" applyBorder="1">
      <alignment horizontal="center" vertical="center"/>
      <protection/>
    </xf>
    <xf numFmtId="0" fontId="14" fillId="0" borderId="24" xfId="62" applyFont="1" applyBorder="1" applyProtection="1">
      <alignment horizontal="center" vertical="center"/>
      <protection hidden="1"/>
    </xf>
    <xf numFmtId="0" fontId="14" fillId="0" borderId="12" xfId="62" applyFont="1" applyBorder="1" applyProtection="1">
      <alignment horizontal="center" vertical="center"/>
      <protection hidden="1"/>
    </xf>
    <xf numFmtId="0" fontId="14" fillId="0" borderId="24" xfId="62" applyFont="1" applyBorder="1">
      <alignment horizontal="center" vertical="center"/>
      <protection/>
    </xf>
    <xf numFmtId="0" fontId="19" fillId="2" borderId="25" xfId="61" applyFont="1" applyFill="1" applyBorder="1">
      <alignment vertical="center"/>
      <protection/>
    </xf>
    <xf numFmtId="0" fontId="16" fillId="0" borderId="26" xfId="60" applyFont="1" applyBorder="1" applyProtection="1">
      <alignment horizontal="center" vertical="center"/>
      <protection hidden="1"/>
    </xf>
    <xf numFmtId="0" fontId="16" fillId="0" borderId="27" xfId="60" applyFont="1" applyBorder="1" applyProtection="1">
      <alignment horizontal="center" vertical="center"/>
      <protection hidden="1"/>
    </xf>
    <xf numFmtId="0" fontId="16" fillId="0" borderId="28" xfId="60" applyFont="1" applyBorder="1" applyProtection="1">
      <alignment horizontal="center" vertical="center"/>
      <protection hidden="1"/>
    </xf>
    <xf numFmtId="0" fontId="14" fillId="0" borderId="0" xfId="62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5" fillId="0" borderId="0" xfId="57" applyFont="1">
      <alignment/>
      <protection/>
    </xf>
    <xf numFmtId="0" fontId="14" fillId="0" borderId="0" xfId="57" applyFont="1">
      <alignment/>
      <protection/>
    </xf>
    <xf numFmtId="0" fontId="18" fillId="0" borderId="0" xfId="57" applyFont="1">
      <alignment/>
      <protection/>
    </xf>
    <xf numFmtId="0" fontId="21" fillId="0" borderId="0" xfId="0" applyFont="1" applyAlignment="1">
      <alignment horizontal="left" vertical="top"/>
    </xf>
    <xf numFmtId="0" fontId="14" fillId="0" borderId="29" xfId="62" applyFont="1" applyBorder="1">
      <alignment horizontal="center" vertical="center"/>
      <protection/>
    </xf>
    <xf numFmtId="0" fontId="14" fillId="0" borderId="30" xfId="62" applyFont="1" applyBorder="1">
      <alignment horizontal="center" vertical="center"/>
      <protection/>
    </xf>
    <xf numFmtId="0" fontId="17" fillId="0" borderId="31" xfId="39" applyFont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4" fillId="0" borderId="22" xfId="62" applyFont="1" applyBorder="1" applyProtection="1">
      <alignment horizontal="center" vertical="center"/>
      <protection locked="0"/>
    </xf>
    <xf numFmtId="0" fontId="14" fillId="0" borderId="12" xfId="62" applyFont="1" applyBorder="1" applyProtection="1">
      <alignment horizontal="center" vertical="center"/>
      <protection locked="0"/>
    </xf>
    <xf numFmtId="0" fontId="10" fillId="0" borderId="33" xfId="0" applyFont="1" applyBorder="1" applyAlignment="1" applyProtection="1">
      <alignment/>
      <protection locked="0"/>
    </xf>
    <xf numFmtId="0" fontId="10" fillId="0" borderId="34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10" fillId="0" borderId="12" xfId="60" applyFont="1" applyBorder="1" applyAlignment="1" applyProtection="1">
      <alignment horizontal="left" vertical="center" indent="1"/>
      <protection locked="0"/>
    </xf>
    <xf numFmtId="0" fontId="10" fillId="0" borderId="35" xfId="0" applyFont="1" applyBorder="1" applyAlignment="1" applyProtection="1">
      <alignment horizontal="left" vertical="center" indent="1"/>
      <protection locked="0"/>
    </xf>
    <xf numFmtId="0" fontId="10" fillId="0" borderId="36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0" fontId="10" fillId="0" borderId="0" xfId="57" applyFont="1">
      <alignment/>
      <protection/>
    </xf>
    <xf numFmtId="0" fontId="10" fillId="0" borderId="0" xfId="0" applyFont="1" applyBorder="1" applyAlignment="1">
      <alignment/>
    </xf>
    <xf numFmtId="0" fontId="10" fillId="0" borderId="0" xfId="48">
      <alignment/>
      <protection/>
    </xf>
    <xf numFmtId="0" fontId="16" fillId="0" borderId="40" xfId="48" applyFont="1" applyFill="1" applyBorder="1" applyAlignment="1">
      <alignment horizontal="center" vertical="center"/>
      <protection/>
    </xf>
    <xf numFmtId="0" fontId="16" fillId="0" borderId="0" xfId="48" applyFont="1" applyFill="1" applyBorder="1" applyAlignment="1">
      <alignment horizontal="center" vertical="center"/>
      <protection/>
    </xf>
    <xf numFmtId="0" fontId="25" fillId="12" borderId="41" xfId="48" applyFont="1" applyFill="1" applyBorder="1" applyAlignment="1">
      <alignment horizontal="center" wrapText="1"/>
      <protection/>
    </xf>
    <xf numFmtId="0" fontId="23" fillId="0" borderId="42" xfId="48" applyFont="1" applyBorder="1" applyAlignment="1">
      <alignment horizontal="right" wrapText="1"/>
      <protection/>
    </xf>
    <xf numFmtId="0" fontId="17" fillId="0" borderId="43" xfId="48" applyFont="1" applyBorder="1" applyAlignment="1">
      <alignment horizontal="right" wrapText="1"/>
      <protection/>
    </xf>
    <xf numFmtId="0" fontId="24" fillId="0" borderId="27" xfId="48" applyFont="1" applyBorder="1" applyAlignment="1">
      <alignment horizontal="center" wrapText="1"/>
      <protection/>
    </xf>
    <xf numFmtId="0" fontId="24" fillId="0" borderId="44" xfId="48" applyFont="1" applyBorder="1" applyAlignment="1">
      <alignment horizontal="center" wrapText="1"/>
      <protection/>
    </xf>
    <xf numFmtId="0" fontId="24" fillId="0" borderId="45" xfId="48" applyFont="1" applyBorder="1" applyAlignment="1">
      <alignment horizontal="center" wrapText="1"/>
      <protection/>
    </xf>
    <xf numFmtId="0" fontId="15" fillId="0" borderId="46" xfId="48" applyFont="1" applyFill="1" applyBorder="1" applyAlignment="1">
      <alignment horizontal="center" vertical="center"/>
      <protection/>
    </xf>
    <xf numFmtId="0" fontId="15" fillId="0" borderId="46" xfId="48" applyFont="1" applyBorder="1" applyAlignment="1">
      <alignment horizontal="center" vertical="center"/>
      <protection/>
    </xf>
    <xf numFmtId="0" fontId="15" fillId="0" borderId="47" xfId="48" applyFont="1" applyFill="1" applyBorder="1" applyAlignment="1">
      <alignment horizontal="center" vertical="center"/>
      <protection/>
    </xf>
    <xf numFmtId="0" fontId="16" fillId="0" borderId="48" xfId="48" applyFont="1" applyFill="1" applyBorder="1" applyAlignment="1">
      <alignment horizontal="center" vertical="center"/>
      <protection/>
    </xf>
    <xf numFmtId="0" fontId="24" fillId="0" borderId="42" xfId="48" applyFont="1" applyBorder="1" applyAlignment="1">
      <alignment horizontal="center" wrapText="1"/>
      <protection/>
    </xf>
    <xf numFmtId="0" fontId="10" fillId="0" borderId="46" xfId="48" applyFill="1" applyBorder="1" applyAlignment="1">
      <alignment horizontal="center" vertical="center"/>
      <protection/>
    </xf>
    <xf numFmtId="14" fontId="10" fillId="0" borderId="49" xfId="48" applyNumberFormat="1" applyFill="1" applyBorder="1" applyAlignment="1">
      <alignment horizontal="center"/>
      <protection/>
    </xf>
    <xf numFmtId="0" fontId="24" fillId="12" borderId="27" xfId="48" applyFont="1" applyFill="1" applyBorder="1" applyAlignment="1">
      <alignment horizontal="center" wrapText="1"/>
      <protection/>
    </xf>
    <xf numFmtId="0" fontId="24" fillId="12" borderId="43" xfId="48" applyFont="1" applyFill="1" applyBorder="1" applyAlignment="1">
      <alignment horizontal="center" wrapText="1"/>
      <protection/>
    </xf>
    <xf numFmtId="0" fontId="15" fillId="12" borderId="50" xfId="48" applyFont="1" applyFill="1" applyBorder="1" applyAlignment="1">
      <alignment horizontal="center" vertical="center"/>
      <protection/>
    </xf>
    <xf numFmtId="0" fontId="15" fillId="12" borderId="51" xfId="48" applyFont="1" applyFill="1" applyBorder="1" applyAlignment="1">
      <alignment horizontal="center" vertical="center"/>
      <protection/>
    </xf>
    <xf numFmtId="0" fontId="15" fillId="12" borderId="52" xfId="48" applyFont="1" applyFill="1" applyBorder="1" applyAlignment="1">
      <alignment horizontal="center" vertical="center"/>
      <protection/>
    </xf>
    <xf numFmtId="0" fontId="15" fillId="12" borderId="53" xfId="48" applyFont="1" applyFill="1" applyBorder="1" applyAlignment="1">
      <alignment horizontal="center" vertical="center"/>
      <protection/>
    </xf>
    <xf numFmtId="0" fontId="15" fillId="12" borderId="54" xfId="48" applyFont="1" applyFill="1" applyBorder="1" applyAlignment="1">
      <alignment horizontal="center" vertical="center"/>
      <protection/>
    </xf>
    <xf numFmtId="0" fontId="15" fillId="12" borderId="55" xfId="48" applyFont="1" applyFill="1" applyBorder="1" applyAlignment="1">
      <alignment horizontal="center" vertical="center"/>
      <protection/>
    </xf>
    <xf numFmtId="0" fontId="15" fillId="12" borderId="56" xfId="48" applyFont="1" applyFill="1" applyBorder="1" applyAlignment="1">
      <alignment horizontal="center" vertical="center"/>
      <protection/>
    </xf>
    <xf numFmtId="0" fontId="26" fillId="0" borderId="57" xfId="48" applyFont="1" applyFill="1" applyBorder="1" applyAlignment="1" applyProtection="1">
      <alignment horizontal="center" vertical="center"/>
      <protection hidden="1"/>
    </xf>
    <xf numFmtId="0" fontId="26" fillId="0" borderId="58" xfId="48" applyFont="1" applyFill="1" applyBorder="1" applyAlignment="1" applyProtection="1">
      <alignment horizontal="center" vertical="center"/>
      <protection hidden="1"/>
    </xf>
    <xf numFmtId="0" fontId="26" fillId="0" borderId="50" xfId="48" applyFont="1" applyFill="1" applyBorder="1" applyAlignment="1" applyProtection="1">
      <alignment horizontal="center" vertical="center"/>
      <protection hidden="1"/>
    </xf>
    <xf numFmtId="0" fontId="26" fillId="0" borderId="59" xfId="48" applyFont="1" applyFill="1" applyBorder="1" applyAlignment="1" applyProtection="1">
      <alignment horizontal="center" vertical="center"/>
      <protection hidden="1"/>
    </xf>
    <xf numFmtId="0" fontId="16" fillId="12" borderId="60" xfId="48" applyFont="1" applyFill="1" applyBorder="1" applyAlignment="1" applyProtection="1">
      <alignment horizontal="center" vertical="center"/>
      <protection hidden="1"/>
    </xf>
    <xf numFmtId="0" fontId="26" fillId="0" borderId="61" xfId="48" applyFont="1" applyFill="1" applyBorder="1" applyAlignment="1" applyProtection="1">
      <alignment horizontal="center" vertical="center"/>
      <protection hidden="1"/>
    </xf>
    <xf numFmtId="0" fontId="26" fillId="0" borderId="62" xfId="48" applyFont="1" applyFill="1" applyBorder="1" applyAlignment="1" applyProtection="1">
      <alignment horizontal="center" vertical="center"/>
      <protection hidden="1"/>
    </xf>
    <xf numFmtId="0" fontId="16" fillId="12" borderId="63" xfId="48" applyFont="1" applyFill="1" applyBorder="1" applyAlignment="1" applyProtection="1">
      <alignment horizontal="center" vertical="center"/>
      <protection hidden="1"/>
    </xf>
    <xf numFmtId="0" fontId="15" fillId="12" borderId="64" xfId="48" applyFont="1" applyFill="1" applyBorder="1" applyAlignment="1">
      <alignment horizontal="center" vertical="center"/>
      <protection/>
    </xf>
    <xf numFmtId="0" fontId="26" fillId="0" borderId="65" xfId="48" applyFont="1" applyFill="1" applyBorder="1" applyAlignment="1" applyProtection="1">
      <alignment horizontal="center" vertical="center"/>
      <protection hidden="1"/>
    </xf>
    <xf numFmtId="0" fontId="26" fillId="0" borderId="66" xfId="48" applyFont="1" applyFill="1" applyBorder="1" applyAlignment="1" applyProtection="1">
      <alignment horizontal="center" vertical="center"/>
      <protection hidden="1"/>
    </xf>
    <xf numFmtId="0" fontId="10" fillId="0" borderId="49" xfId="0" applyFont="1" applyBorder="1" applyAlignment="1" applyProtection="1">
      <alignment horizontal="center" vertical="center"/>
      <protection locked="0"/>
    </xf>
    <xf numFmtId="0" fontId="27" fillId="0" borderId="0" xfId="52" applyFont="1" applyFill="1" applyAlignment="1">
      <alignment horizontal="center"/>
      <protection/>
    </xf>
    <xf numFmtId="0" fontId="17" fillId="0" borderId="0" xfId="52" applyFont="1">
      <alignment/>
      <protection/>
    </xf>
    <xf numFmtId="0" fontId="28" fillId="0" borderId="0" xfId="52" applyFont="1" applyFill="1" applyAlignment="1">
      <alignment horizontal="center"/>
      <protection/>
    </xf>
    <xf numFmtId="14" fontId="29" fillId="0" borderId="0" xfId="52" applyNumberFormat="1" applyFont="1" applyFill="1" applyAlignment="1">
      <alignment horizontal="center"/>
      <protection/>
    </xf>
    <xf numFmtId="14" fontId="29" fillId="0" borderId="0" xfId="52" applyNumberFormat="1" applyFont="1" applyFill="1" applyAlignment="1">
      <alignment/>
      <protection/>
    </xf>
    <xf numFmtId="0" fontId="17" fillId="0" borderId="0" xfId="52" applyFont="1" applyFill="1">
      <alignment/>
      <protection/>
    </xf>
    <xf numFmtId="0" fontId="17" fillId="0" borderId="0" xfId="52" applyFont="1" applyFill="1" applyAlignment="1">
      <alignment horizontal="right"/>
      <protection/>
    </xf>
    <xf numFmtId="0" fontId="17" fillId="0" borderId="0" xfId="52" applyFont="1" applyFill="1" applyAlignment="1">
      <alignment horizontal="center"/>
      <protection/>
    </xf>
    <xf numFmtId="0" fontId="17" fillId="0" borderId="0" xfId="52" applyFont="1" applyFill="1" applyAlignment="1">
      <alignment horizontal="left"/>
      <protection/>
    </xf>
    <xf numFmtId="49" fontId="17" fillId="0" borderId="0" xfId="52" applyNumberFormat="1" applyFont="1" applyFill="1" applyAlignment="1">
      <alignment horizontal="center"/>
      <protection/>
    </xf>
    <xf numFmtId="0" fontId="30" fillId="0" borderId="0" xfId="52" applyFont="1" applyFill="1" applyAlignment="1">
      <alignment/>
      <protection/>
    </xf>
    <xf numFmtId="0" fontId="31" fillId="0" borderId="0" xfId="52" applyFont="1" applyFill="1" applyAlignment="1">
      <alignment horizontal="right"/>
      <protection/>
    </xf>
    <xf numFmtId="0" fontId="17" fillId="0" borderId="0" xfId="52" applyFont="1" applyFill="1" applyAlignment="1" quotePrefix="1">
      <alignment horizontal="center"/>
      <protection/>
    </xf>
    <xf numFmtId="0" fontId="30" fillId="0" borderId="0" xfId="52" applyFont="1" applyFill="1">
      <alignment/>
      <protection/>
    </xf>
    <xf numFmtId="0" fontId="31" fillId="0" borderId="0" xfId="52" applyFont="1" applyFill="1" applyAlignment="1">
      <alignment horizontal="left"/>
      <protection/>
    </xf>
    <xf numFmtId="0" fontId="17" fillId="0" borderId="0" xfId="52" applyFont="1" applyFill="1" applyAlignment="1">
      <alignment/>
      <protection/>
    </xf>
    <xf numFmtId="0" fontId="10" fillId="0" borderId="46" xfId="48" applyBorder="1" applyAlignment="1">
      <alignment horizontal="center" vertical="center"/>
      <protection/>
    </xf>
    <xf numFmtId="0" fontId="10" fillId="0" borderId="47" xfId="48" applyFill="1" applyBorder="1" applyAlignment="1">
      <alignment horizontal="center" vertical="center"/>
      <protection/>
    </xf>
    <xf numFmtId="0" fontId="26" fillId="0" borderId="57" xfId="48" applyFont="1" applyBorder="1" applyAlignment="1" applyProtection="1">
      <alignment horizontal="center" vertical="center"/>
      <protection hidden="1"/>
    </xf>
    <xf numFmtId="0" fontId="26" fillId="0" borderId="67" xfId="48" applyFont="1" applyFill="1" applyBorder="1" applyAlignment="1" applyProtection="1">
      <alignment horizontal="center" vertical="center"/>
      <protection hidden="1"/>
    </xf>
    <xf numFmtId="0" fontId="26" fillId="0" borderId="65" xfId="48" applyFont="1" applyBorder="1" applyAlignment="1" applyProtection="1">
      <alignment horizontal="center" vertical="center"/>
      <protection hidden="1"/>
    </xf>
    <xf numFmtId="0" fontId="26" fillId="0" borderId="68" xfId="48" applyFont="1" applyFill="1" applyBorder="1" applyAlignment="1" applyProtection="1">
      <alignment horizontal="center" vertical="center"/>
      <protection hidden="1"/>
    </xf>
    <xf numFmtId="0" fontId="26" fillId="0" borderId="50" xfId="48" applyFont="1" applyBorder="1" applyAlignment="1" applyProtection="1">
      <alignment horizontal="center" vertical="center"/>
      <protection hidden="1"/>
    </xf>
    <xf numFmtId="0" fontId="26" fillId="0" borderId="54" xfId="48" applyFont="1" applyFill="1" applyBorder="1" applyAlignment="1" applyProtection="1">
      <alignment horizontal="center" vertical="center"/>
      <protection hidden="1"/>
    </xf>
    <xf numFmtId="0" fontId="26" fillId="0" borderId="66" xfId="48" applyFont="1" applyBorder="1" applyAlignment="1" applyProtection="1">
      <alignment horizontal="center" vertical="center"/>
      <protection hidden="1"/>
    </xf>
    <xf numFmtId="0" fontId="26" fillId="0" borderId="69" xfId="48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 quotePrefix="1">
      <alignment horizontal="left" vertical="center" indent="1"/>
      <protection locked="0"/>
    </xf>
    <xf numFmtId="0" fontId="27" fillId="0" borderId="0" xfId="48" applyFont="1" applyAlignment="1">
      <alignment horizontal="center"/>
      <protection/>
    </xf>
    <xf numFmtId="0" fontId="14" fillId="0" borderId="0" xfId="48" applyFont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14" fontId="29" fillId="0" borderId="0" xfId="52" applyNumberFormat="1" applyFont="1" applyFill="1" applyAlignment="1">
      <alignment horizontal="center"/>
      <protection/>
    </xf>
    <xf numFmtId="0" fontId="27" fillId="0" borderId="0" xfId="52" applyFont="1" applyFill="1" applyAlignment="1">
      <alignment horizontal="center"/>
      <protection/>
    </xf>
    <xf numFmtId="0" fontId="13" fillId="0" borderId="49" xfId="61" applyFont="1" applyBorder="1" applyAlignment="1">
      <alignment horizontal="center" vertical="center"/>
      <protection/>
    </xf>
    <xf numFmtId="0" fontId="15" fillId="0" borderId="70" xfId="0" applyFont="1" applyBorder="1" applyAlignment="1" applyProtection="1">
      <alignment horizontal="left" vertical="center"/>
      <protection locked="0"/>
    </xf>
    <xf numFmtId="0" fontId="15" fillId="0" borderId="36" xfId="0" applyFont="1" applyBorder="1" applyAlignment="1" applyProtection="1">
      <alignment horizontal="left" vertical="center"/>
      <protection locked="0"/>
    </xf>
    <xf numFmtId="0" fontId="15" fillId="0" borderId="71" xfId="0" applyFont="1" applyBorder="1" applyAlignment="1" applyProtection="1">
      <alignment horizontal="left" vertical="center"/>
      <protection locked="0"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71" xfId="0" applyFont="1" applyBorder="1" applyAlignment="1" applyProtection="1">
      <alignment horizontal="center" vertical="center"/>
      <protection/>
    </xf>
    <xf numFmtId="0" fontId="15" fillId="0" borderId="70" xfId="0" applyFont="1" applyBorder="1" applyAlignment="1" applyProtection="1">
      <alignment horizontal="left" vertical="center"/>
      <protection/>
    </xf>
    <xf numFmtId="0" fontId="15" fillId="0" borderId="72" xfId="0" applyFont="1" applyBorder="1" applyAlignment="1" applyProtection="1">
      <alignment horizontal="left" vertical="center"/>
      <protection/>
    </xf>
    <xf numFmtId="0" fontId="16" fillId="0" borderId="73" xfId="64" applyFont="1" applyBorder="1" applyAlignment="1" applyProtection="1">
      <alignment horizontal="left" vertical="center"/>
      <protection locked="0"/>
    </xf>
    <xf numFmtId="0" fontId="16" fillId="0" borderId="23" xfId="64" applyFont="1" applyBorder="1" applyAlignment="1" applyProtection="1">
      <alignment horizontal="left" vertical="center"/>
      <protection locked="0"/>
    </xf>
    <xf numFmtId="0" fontId="16" fillId="0" borderId="74" xfId="64" applyFont="1" applyBorder="1" applyAlignment="1" applyProtection="1">
      <alignment horizontal="left" vertical="center"/>
      <protection locked="0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49" fontId="10" fillId="0" borderId="73" xfId="0" applyNumberFormat="1" applyFont="1" applyBorder="1" applyAlignment="1" applyProtection="1">
      <alignment horizontal="left" vertical="center"/>
      <protection locked="0"/>
    </xf>
    <xf numFmtId="49" fontId="10" fillId="0" borderId="75" xfId="0" applyNumberFormat="1" applyFont="1" applyBorder="1" applyAlignment="1" applyProtection="1">
      <alignment horizontal="left" vertical="center"/>
      <protection locked="0"/>
    </xf>
    <xf numFmtId="0" fontId="13" fillId="2" borderId="76" xfId="0" applyFont="1" applyFill="1" applyBorder="1" applyAlignment="1" applyProtection="1">
      <alignment horizontal="left" vertical="center"/>
      <protection hidden="1"/>
    </xf>
    <xf numFmtId="0" fontId="13" fillId="2" borderId="39" xfId="0" applyFont="1" applyFill="1" applyBorder="1" applyAlignment="1" applyProtection="1">
      <alignment horizontal="left" vertical="center"/>
      <protection hidden="1"/>
    </xf>
    <xf numFmtId="0" fontId="16" fillId="0" borderId="50" xfId="0" applyFont="1" applyBorder="1" applyAlignment="1" applyProtection="1">
      <alignment horizontal="left" vertical="center"/>
      <protection locked="0"/>
    </xf>
    <xf numFmtId="0" fontId="16" fillId="0" borderId="57" xfId="0" applyFont="1" applyBorder="1" applyAlignment="1" applyProtection="1">
      <alignment horizontal="left" vertical="center"/>
      <protection locked="0"/>
    </xf>
    <xf numFmtId="0" fontId="16" fillId="0" borderId="77" xfId="0" applyFont="1" applyBorder="1" applyAlignment="1" applyProtection="1">
      <alignment horizontal="left" vertical="center"/>
      <protection locked="0"/>
    </xf>
    <xf numFmtId="0" fontId="10" fillId="0" borderId="50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50" xfId="0" applyFont="1" applyBorder="1" applyAlignment="1" applyProtection="1">
      <alignment horizontal="left" vertical="center"/>
      <protection locked="0"/>
    </xf>
    <xf numFmtId="0" fontId="10" fillId="0" borderId="52" xfId="0" applyFont="1" applyBorder="1" applyAlignment="1" applyProtection="1">
      <alignment horizontal="left" vertical="center"/>
      <protection locked="0"/>
    </xf>
    <xf numFmtId="0" fontId="22" fillId="0" borderId="54" xfId="64" applyFont="1" applyBorder="1" applyAlignment="1" applyProtection="1">
      <alignment horizontal="left" vertical="center"/>
      <protection locked="0"/>
    </xf>
    <xf numFmtId="0" fontId="22" fillId="0" borderId="67" xfId="64" applyFont="1" applyBorder="1" applyAlignment="1" applyProtection="1">
      <alignment horizontal="left" vertical="center"/>
      <protection locked="0"/>
    </xf>
    <xf numFmtId="0" fontId="22" fillId="0" borderId="78" xfId="64" applyFont="1" applyBorder="1" applyAlignment="1" applyProtection="1">
      <alignment horizontal="left" vertical="center"/>
      <protection locked="0"/>
    </xf>
    <xf numFmtId="0" fontId="17" fillId="0" borderId="79" xfId="39" applyFont="1" applyBorder="1" applyAlignment="1">
      <alignment horizontal="center" vertical="center"/>
      <protection/>
    </xf>
    <xf numFmtId="0" fontId="17" fillId="0" borderId="80" xfId="39" applyFont="1" applyBorder="1" applyAlignment="1">
      <alignment horizontal="center" vertical="center"/>
      <protection/>
    </xf>
    <xf numFmtId="0" fontId="17" fillId="0" borderId="81" xfId="39" applyFont="1" applyBorder="1" applyAlignment="1">
      <alignment horizontal="center" vertical="center"/>
      <protection/>
    </xf>
    <xf numFmtId="0" fontId="17" fillId="0" borderId="82" xfId="39" applyFont="1" applyBorder="1" applyAlignment="1">
      <alignment horizontal="center" vertical="center"/>
      <protection/>
    </xf>
    <xf numFmtId="0" fontId="0" fillId="0" borderId="16" xfId="0" applyBorder="1" applyAlignment="1">
      <alignment/>
    </xf>
  </cellXfs>
  <cellStyles count="6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Normální 5" xfId="51"/>
    <cellStyle name="normální_Vysledek KP-A,B-2005-06 2" xfId="52"/>
    <cellStyle name="Followed Hyperlink" xfId="53"/>
    <cellStyle name="Poznámka" xfId="54"/>
    <cellStyle name="Percent" xfId="55"/>
    <cellStyle name="Propojená buňka" xfId="56"/>
    <cellStyle name="Roman EE 12 Normál" xfId="57"/>
    <cellStyle name="Správně" xfId="58"/>
    <cellStyle name="Text upozornění" xfId="59"/>
    <cellStyle name="Universe EE 12 bcentr" xfId="60"/>
    <cellStyle name="Universe EE 12 bold" xfId="61"/>
    <cellStyle name="Universe EE 12 centr." xfId="62"/>
    <cellStyle name="Universe EE 12 norm." xfId="63"/>
    <cellStyle name="Universe EE 9 centr.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.875" style="57" customWidth="1"/>
    <col min="2" max="2" width="4.75390625" style="57" customWidth="1"/>
    <col min="3" max="3" width="26.875" style="57" customWidth="1"/>
    <col min="4" max="4" width="8.625" style="57" customWidth="1"/>
    <col min="5" max="7" width="7.625" style="57" customWidth="1"/>
    <col min="8" max="13" width="8.75390625" style="57" customWidth="1"/>
    <col min="14" max="14" width="7.625" style="57" customWidth="1"/>
    <col min="15" max="15" width="3.75390625" style="57" customWidth="1"/>
    <col min="16" max="16384" width="9.125" style="57" customWidth="1"/>
  </cols>
  <sheetData>
    <row r="2" spans="2:14" ht="25.5" customHeight="1">
      <c r="B2" s="121" t="s">
        <v>50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2:14" ht="18.75" customHeight="1">
      <c r="B3" s="122" t="s">
        <v>51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2:14" ht="13.5" customHeight="1" thickBo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ht="23.25" customHeight="1" thickBot="1">
      <c r="B5" s="61"/>
      <c r="C5" s="62" t="s">
        <v>34</v>
      </c>
      <c r="D5" s="70" t="s">
        <v>48</v>
      </c>
      <c r="E5" s="73" t="s">
        <v>35</v>
      </c>
      <c r="F5" s="73" t="s">
        <v>36</v>
      </c>
      <c r="G5" s="74" t="s">
        <v>37</v>
      </c>
      <c r="H5" s="63" t="s">
        <v>42</v>
      </c>
      <c r="I5" s="64" t="s">
        <v>43</v>
      </c>
      <c r="J5" s="64" t="s">
        <v>44</v>
      </c>
      <c r="K5" s="64" t="s">
        <v>45</v>
      </c>
      <c r="L5" s="64" t="s">
        <v>46</v>
      </c>
      <c r="M5" s="65" t="s">
        <v>47</v>
      </c>
      <c r="N5" s="60" t="s">
        <v>38</v>
      </c>
    </row>
    <row r="6" spans="2:14" ht="23.25" customHeight="1">
      <c r="B6" s="66" t="s">
        <v>27</v>
      </c>
      <c r="C6" s="58" t="s">
        <v>195</v>
      </c>
      <c r="D6" s="71">
        <v>3</v>
      </c>
      <c r="E6" s="75">
        <v>2</v>
      </c>
      <c r="F6" s="76">
        <v>0</v>
      </c>
      <c r="G6" s="77">
        <v>1</v>
      </c>
      <c r="H6" s="82">
        <f>'1.k.JuA_Chra'!S17+'1.k.Chra_Sla'!R17+'1.k.Chra_DouC'!R17</f>
        <v>16</v>
      </c>
      <c r="I6" s="83">
        <f>'1.k.JuA_Chra'!R17+'1.k.Chra_Sla'!S17+'1.k.Chra_DouC'!S17</f>
        <v>8</v>
      </c>
      <c r="J6" s="84">
        <f>'1.k.JuA_Chra'!Q17+'1.k.Chra_Sla'!P17+'1.k.Chra_DouC'!P17</f>
        <v>35</v>
      </c>
      <c r="K6" s="83">
        <f>'1.k.JuA_Chra'!Q17+'1.k.Chra_Sla'!Q17+'1.k.Chra_DouC'!Q17</f>
        <v>15</v>
      </c>
      <c r="L6" s="84">
        <f>'1.k.JuA_Chra'!O17+'1.k.Chra_Sla'!N17+'1.k.Chra_DouC'!N17</f>
        <v>1026</v>
      </c>
      <c r="M6" s="85">
        <f>'1.k.JuA_Chra'!N17+'1.k.Chra_Sla'!O17+'1.k.Chra_DouC'!O17</f>
        <v>861</v>
      </c>
      <c r="N6" s="86">
        <f aca="true" t="shared" si="0" ref="N6:N12">E6*3+F6*2+G6*1</f>
        <v>7</v>
      </c>
    </row>
    <row r="7" spans="2:14" ht="23.25" customHeight="1">
      <c r="B7" s="66" t="s">
        <v>39</v>
      </c>
      <c r="C7" s="58" t="s">
        <v>32</v>
      </c>
      <c r="D7" s="71">
        <v>2</v>
      </c>
      <c r="E7" s="75">
        <v>2</v>
      </c>
      <c r="F7" s="90">
        <v>0</v>
      </c>
      <c r="G7" s="77">
        <v>0</v>
      </c>
      <c r="H7" s="82">
        <f>'1.k.Kla_JuA'!S17+'1.k.JuA_Chra'!R17</f>
        <v>13</v>
      </c>
      <c r="I7" s="91">
        <f>'1.k.Kla_JuA'!R17+'1.k.JuA_Chra'!S17</f>
        <v>3</v>
      </c>
      <c r="J7" s="84">
        <f>'1.k.Kla_JuA'!Q17+'1.k.JuA_Chra'!P17</f>
        <v>27</v>
      </c>
      <c r="K7" s="91">
        <f>'1.k.Kla_JuA'!P17+'1.k.JuA_Chra'!Q17</f>
        <v>8</v>
      </c>
      <c r="L7" s="84">
        <f>'1.k.Kla_JuA'!O17+'1.k.JuA_Chra'!N17</f>
        <v>686</v>
      </c>
      <c r="M7" s="92">
        <f>'1.k.Kla_JuA'!N17+'1.k.JuA_Chra'!O17</f>
        <v>566</v>
      </c>
      <c r="N7" s="86">
        <f t="shared" si="0"/>
        <v>6</v>
      </c>
    </row>
    <row r="8" spans="2:14" ht="23.25" customHeight="1">
      <c r="B8" s="66" t="s">
        <v>40</v>
      </c>
      <c r="C8" s="58" t="s">
        <v>91</v>
      </c>
      <c r="D8" s="71">
        <v>3</v>
      </c>
      <c r="E8" s="75">
        <v>1</v>
      </c>
      <c r="F8" s="90">
        <v>0</v>
      </c>
      <c r="G8" s="77">
        <v>2</v>
      </c>
      <c r="H8" s="82">
        <f>'1.k.Kla_Sla'!R17+'1.k.Kla_JuA'!R17+'1.k.Kla_DouD'!R17</f>
        <v>7</v>
      </c>
      <c r="I8" s="91">
        <f>'1.k.Kla_Sla'!S17+'1.k.Kla_JuA'!S17+'1.k.Kla_DouD'!S17</f>
        <v>17</v>
      </c>
      <c r="J8" s="84">
        <f>'1.k.Kla_Sla'!P17+'1.k.Kla_JuA'!P17+'1.k.Kla_DouD'!P17</f>
        <v>18</v>
      </c>
      <c r="K8" s="91">
        <f>'1.k.Kla_Sla'!Q17+'1.k.Kla_JuA'!Q17+'1.k.Kla_DouD'!Q17</f>
        <v>35</v>
      </c>
      <c r="L8" s="84">
        <f>'1.k.Kla_Sla'!N17+'1.k.Kla_JuA'!N17+'1.k.Kla_DouD'!N17</f>
        <v>916</v>
      </c>
      <c r="M8" s="92">
        <f>'1.k.Kla_Sla'!O17+'1.k.Kla_JuA'!O17+'1.k.Kla_DouD'!O17</f>
        <v>992</v>
      </c>
      <c r="N8" s="86">
        <f t="shared" si="0"/>
        <v>5</v>
      </c>
    </row>
    <row r="9" spans="2:14" ht="23.25" customHeight="1">
      <c r="B9" s="66" t="s">
        <v>41</v>
      </c>
      <c r="C9" s="58" t="s">
        <v>31</v>
      </c>
      <c r="D9" s="110">
        <v>2</v>
      </c>
      <c r="E9" s="75">
        <v>1</v>
      </c>
      <c r="F9" s="90">
        <v>0</v>
      </c>
      <c r="G9" s="77">
        <v>1</v>
      </c>
      <c r="H9" s="112">
        <f>'1.k.Kla_DouD'!S17+'1.k.DouC_DouD'!S17</f>
        <v>9</v>
      </c>
      <c r="I9" s="114">
        <f>'1.k.Kla_DouD'!R17+'1.k.DouC_DouD'!R17</f>
        <v>7</v>
      </c>
      <c r="J9" s="116">
        <f>'1.k.Kla_DouD'!Q17+'1.k.DouC_DouD'!Q17</f>
        <v>20</v>
      </c>
      <c r="K9" s="114">
        <f>'1.k.Kla_DouD'!P17+'1.k.DouC_DouD'!P17</f>
        <v>19</v>
      </c>
      <c r="L9" s="116">
        <f>'1.k.Kla_DouD'!O17+'1.k.DouC_DouD'!O17</f>
        <v>704</v>
      </c>
      <c r="M9" s="118">
        <f>'1.k.Kla_DouD'!N17+'1.k.DouC_DouD'!N17</f>
        <v>730</v>
      </c>
      <c r="N9" s="86">
        <f t="shared" si="0"/>
        <v>4</v>
      </c>
    </row>
    <row r="10" spans="2:14" ht="23.25" customHeight="1">
      <c r="B10" s="66" t="s">
        <v>196</v>
      </c>
      <c r="C10" s="58" t="s">
        <v>90</v>
      </c>
      <c r="D10" s="71">
        <v>2</v>
      </c>
      <c r="E10" s="75">
        <v>1</v>
      </c>
      <c r="F10" s="78">
        <v>0</v>
      </c>
      <c r="G10" s="77">
        <v>1</v>
      </c>
      <c r="H10" s="82">
        <f>'1.k.DouC_DouD'!R17+'1.k.Chra_DouC'!S17</f>
        <v>8</v>
      </c>
      <c r="I10" s="87">
        <f>'1.k.DouC_DouD'!S17+'1.k.Chra_DouC'!R17</f>
        <v>8</v>
      </c>
      <c r="J10" s="84">
        <f>'1.k.DouC_DouD'!P17+'1.k.Chra_DouC'!Q17</f>
        <v>19</v>
      </c>
      <c r="K10" s="87">
        <f>'1.k.DouC_DouD'!Q17+'1.k.Chra_DouC'!P17</f>
        <v>19</v>
      </c>
      <c r="L10" s="84">
        <f>'1.k.DouC_DouD'!N17+'1.k.Chra_DouC'!O17</f>
        <v>681</v>
      </c>
      <c r="M10" s="88">
        <f>'1.k.DouC_DouD'!O17+'1.k.Chra_DouC'!N17</f>
        <v>683</v>
      </c>
      <c r="N10" s="86">
        <f t="shared" si="0"/>
        <v>4</v>
      </c>
    </row>
    <row r="11" spans="2:14" ht="23.25" customHeight="1">
      <c r="B11" s="67" t="s">
        <v>169</v>
      </c>
      <c r="C11" s="58" t="s">
        <v>49</v>
      </c>
      <c r="D11" s="71">
        <v>2</v>
      </c>
      <c r="E11" s="75">
        <v>0</v>
      </c>
      <c r="F11" s="78">
        <v>0</v>
      </c>
      <c r="G11" s="77">
        <v>2</v>
      </c>
      <c r="H11" s="82">
        <f>'1.k.Kla_Sla'!S17+'1.k.Chra_Sla'!S17</f>
        <v>3</v>
      </c>
      <c r="I11" s="87">
        <f>'1.k.Kla_Sla'!R17+'1.k.Chra_Sla'!R17</f>
        <v>13</v>
      </c>
      <c r="J11" s="84">
        <f>'1.k.Kla_Sla'!Q17+'1.k.Chra_Sla'!Q17</f>
        <v>7</v>
      </c>
      <c r="K11" s="87">
        <f>'1.k.Kla_Sla'!P17+'1.k.Chra_Sla'!P17</f>
        <v>26</v>
      </c>
      <c r="L11" s="84">
        <f>'1.k.Kla_Sla'!O17+'1.k.Chra_Sla'!O17</f>
        <v>473</v>
      </c>
      <c r="M11" s="88">
        <f>'1.k.Kla_Sla'!N17+'1.k.Chra_Sla'!N17</f>
        <v>654</v>
      </c>
      <c r="N11" s="86">
        <f t="shared" si="0"/>
        <v>2</v>
      </c>
    </row>
    <row r="12" spans="2:14" ht="23.25" customHeight="1" thickBot="1">
      <c r="B12" s="68" t="s">
        <v>168</v>
      </c>
      <c r="C12" s="69" t="s">
        <v>150</v>
      </c>
      <c r="D12" s="111">
        <v>0</v>
      </c>
      <c r="E12" s="79">
        <v>0</v>
      </c>
      <c r="F12" s="80">
        <v>0</v>
      </c>
      <c r="G12" s="81">
        <v>0</v>
      </c>
      <c r="H12" s="113">
        <v>0</v>
      </c>
      <c r="I12" s="115">
        <v>0</v>
      </c>
      <c r="J12" s="117">
        <v>0</v>
      </c>
      <c r="K12" s="115">
        <v>0</v>
      </c>
      <c r="L12" s="117">
        <v>0</v>
      </c>
      <c r="M12" s="119">
        <v>0</v>
      </c>
      <c r="N12" s="89">
        <f t="shared" si="0"/>
        <v>0</v>
      </c>
    </row>
    <row r="13" ht="23.25" customHeight="1">
      <c r="C13" s="59"/>
    </row>
  </sheetData>
  <sheetProtection password="CC26" sheet="1"/>
  <mergeCells count="2">
    <mergeCell ref="B2:N2"/>
    <mergeCell ref="B3:N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9"/>
  <sheetViews>
    <sheetView showGridLines="0" showRowColHeaders="0" zoomScale="95" zoomScaleNormal="95" zoomScalePageLayoutView="0" workbookViewId="0" topLeftCell="A1">
      <selection activeCell="A1" sqref="A1"/>
    </sheetView>
  </sheetViews>
  <sheetFormatPr defaultColWidth="9.00390625" defaultRowHeight="12.75"/>
  <cols>
    <col min="1" max="1" width="15.25390625" style="95" customWidth="1"/>
    <col min="2" max="2" width="1.75390625" style="99" customWidth="1"/>
    <col min="3" max="3" width="15.375" style="95" customWidth="1"/>
    <col min="4" max="4" width="5.875" style="109" customWidth="1"/>
    <col min="5" max="5" width="15.625" style="95" customWidth="1"/>
    <col min="6" max="6" width="1.75390625" style="95" customWidth="1"/>
    <col min="7" max="7" width="15.375" style="95" customWidth="1"/>
    <col min="8" max="8" width="6.00390625" style="95" customWidth="1"/>
    <col min="9" max="9" width="15.25390625" style="95" customWidth="1"/>
    <col min="10" max="10" width="1.75390625" style="95" customWidth="1"/>
    <col min="11" max="11" width="15.625" style="95" customWidth="1"/>
    <col min="12" max="12" width="6.125" style="95" customWidth="1"/>
    <col min="13" max="16384" width="9.125" style="95" customWidth="1"/>
  </cols>
  <sheetData>
    <row r="2" spans="1:11" ht="23.25">
      <c r="A2" s="125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8" ht="14.25" customHeight="1">
      <c r="A3" s="94"/>
      <c r="B3" s="94"/>
      <c r="C3" s="94"/>
      <c r="D3" s="94"/>
      <c r="E3" s="94"/>
      <c r="F3" s="94"/>
      <c r="G3" s="94"/>
      <c r="H3" s="94"/>
    </row>
    <row r="4" spans="1:11" ht="16.5" customHeight="1">
      <c r="A4" s="123" t="s">
        <v>119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8" ht="12" customHeight="1">
      <c r="A5" s="96"/>
      <c r="B5" s="96"/>
      <c r="C5" s="96"/>
      <c r="D5" s="96"/>
      <c r="E5" s="96"/>
      <c r="F5" s="96"/>
      <c r="G5" s="96"/>
      <c r="H5" s="96"/>
    </row>
    <row r="6" spans="1:11" ht="12" customHeight="1">
      <c r="A6" s="124" t="s">
        <v>92</v>
      </c>
      <c r="B6" s="124"/>
      <c r="C6" s="124"/>
      <c r="D6" s="98"/>
      <c r="E6" s="124" t="s">
        <v>93</v>
      </c>
      <c r="F6" s="124"/>
      <c r="G6" s="124"/>
      <c r="H6" s="99"/>
      <c r="I6" s="124" t="s">
        <v>94</v>
      </c>
      <c r="J6" s="124"/>
      <c r="K6" s="124"/>
    </row>
    <row r="7" spans="1:12" ht="12" customHeight="1">
      <c r="A7" s="100" t="s">
        <v>95</v>
      </c>
      <c r="B7" s="101" t="s">
        <v>96</v>
      </c>
      <c r="C7" s="102" t="s">
        <v>97</v>
      </c>
      <c r="D7" s="103" t="s">
        <v>98</v>
      </c>
      <c r="E7" s="100" t="s">
        <v>33</v>
      </c>
      <c r="F7" s="101" t="s">
        <v>96</v>
      </c>
      <c r="G7" s="102" t="s">
        <v>95</v>
      </c>
      <c r="H7" s="103" t="s">
        <v>98</v>
      </c>
      <c r="I7" s="100" t="s">
        <v>33</v>
      </c>
      <c r="J7" s="101" t="s">
        <v>96</v>
      </c>
      <c r="K7" s="102" t="s">
        <v>99</v>
      </c>
      <c r="L7" s="103" t="s">
        <v>100</v>
      </c>
    </row>
    <row r="8" spans="1:12" ht="12">
      <c r="A8" s="100" t="s">
        <v>101</v>
      </c>
      <c r="B8" s="101" t="s">
        <v>96</v>
      </c>
      <c r="C8" s="102" t="s">
        <v>99</v>
      </c>
      <c r="D8" s="103" t="s">
        <v>98</v>
      </c>
      <c r="E8" s="100" t="s">
        <v>101</v>
      </c>
      <c r="F8" s="101" t="s">
        <v>96</v>
      </c>
      <c r="G8" s="102" t="s">
        <v>32</v>
      </c>
      <c r="H8" s="103" t="s">
        <v>102</v>
      </c>
      <c r="I8" s="100" t="s">
        <v>101</v>
      </c>
      <c r="J8" s="101" t="s">
        <v>96</v>
      </c>
      <c r="K8" s="102" t="s">
        <v>97</v>
      </c>
      <c r="L8" s="103" t="s">
        <v>103</v>
      </c>
    </row>
    <row r="9" spans="1:12" ht="12">
      <c r="A9" s="100" t="s">
        <v>32</v>
      </c>
      <c r="B9" s="101" t="s">
        <v>96</v>
      </c>
      <c r="C9" s="102" t="s">
        <v>33</v>
      </c>
      <c r="D9" s="103" t="s">
        <v>98</v>
      </c>
      <c r="E9" s="100" t="s">
        <v>97</v>
      </c>
      <c r="F9" s="101" t="s">
        <v>96</v>
      </c>
      <c r="G9" s="102" t="s">
        <v>104</v>
      </c>
      <c r="H9" s="103" t="s">
        <v>96</v>
      </c>
      <c r="I9" s="100" t="s">
        <v>95</v>
      </c>
      <c r="J9" s="101" t="s">
        <v>96</v>
      </c>
      <c r="K9" s="102" t="s">
        <v>104</v>
      </c>
      <c r="L9" s="103" t="s">
        <v>96</v>
      </c>
    </row>
    <row r="10" spans="1:12" ht="12">
      <c r="A10" s="100" t="s">
        <v>105</v>
      </c>
      <c r="B10" s="101" t="s">
        <v>96</v>
      </c>
      <c r="C10" s="102" t="s">
        <v>104</v>
      </c>
      <c r="D10" s="103" t="s">
        <v>96</v>
      </c>
      <c r="E10" s="100" t="s">
        <v>99</v>
      </c>
      <c r="F10" s="101" t="s">
        <v>96</v>
      </c>
      <c r="G10" s="102" t="s">
        <v>104</v>
      </c>
      <c r="H10" s="103" t="s">
        <v>96</v>
      </c>
      <c r="I10" s="100" t="s">
        <v>32</v>
      </c>
      <c r="J10" s="101" t="s">
        <v>96</v>
      </c>
      <c r="K10" s="102" t="s">
        <v>104</v>
      </c>
      <c r="L10" s="103" t="s">
        <v>96</v>
      </c>
    </row>
    <row r="11" spans="1:12" ht="12">
      <c r="A11" s="100"/>
      <c r="B11" s="101"/>
      <c r="C11" s="102"/>
      <c r="D11" s="104"/>
      <c r="E11" s="100" t="s">
        <v>105</v>
      </c>
      <c r="F11" s="101" t="s">
        <v>96</v>
      </c>
      <c r="G11" s="102" t="s">
        <v>104</v>
      </c>
      <c r="H11" s="103" t="s">
        <v>96</v>
      </c>
      <c r="I11" s="100" t="s">
        <v>105</v>
      </c>
      <c r="J11" s="101" t="s">
        <v>96</v>
      </c>
      <c r="K11" s="102" t="s">
        <v>104</v>
      </c>
      <c r="L11" s="103" t="s">
        <v>96</v>
      </c>
    </row>
    <row r="12" spans="1:11" ht="12">
      <c r="A12" s="105"/>
      <c r="B12" s="106"/>
      <c r="C12" s="102"/>
      <c r="D12" s="107"/>
      <c r="E12" s="100"/>
      <c r="F12" s="106"/>
      <c r="G12" s="102"/>
      <c r="H12" s="99"/>
      <c r="I12" s="99"/>
      <c r="J12" s="99"/>
      <c r="K12" s="99"/>
    </row>
    <row r="13" spans="1:11" ht="16.5" customHeight="1">
      <c r="A13" s="123" t="s">
        <v>120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" customHeight="1">
      <c r="A14" s="96"/>
      <c r="B14" s="96"/>
      <c r="C14" s="96"/>
      <c r="D14" s="96"/>
      <c r="E14" s="96"/>
      <c r="F14" s="96"/>
      <c r="G14" s="96"/>
      <c r="H14" s="96"/>
      <c r="I14" s="99"/>
      <c r="J14" s="99"/>
      <c r="K14" s="99"/>
    </row>
    <row r="15" spans="1:11" ht="12" customHeight="1">
      <c r="A15" s="124" t="s">
        <v>92</v>
      </c>
      <c r="B15" s="124"/>
      <c r="C15" s="124"/>
      <c r="D15" s="98"/>
      <c r="E15" s="124" t="s">
        <v>93</v>
      </c>
      <c r="F15" s="124"/>
      <c r="G15" s="124"/>
      <c r="H15" s="99"/>
      <c r="I15" s="124" t="s">
        <v>94</v>
      </c>
      <c r="J15" s="124"/>
      <c r="K15" s="124"/>
    </row>
    <row r="16" spans="1:12" ht="12">
      <c r="A16" s="100" t="s">
        <v>95</v>
      </c>
      <c r="B16" s="101" t="s">
        <v>96</v>
      </c>
      <c r="C16" s="102" t="s">
        <v>105</v>
      </c>
      <c r="D16" s="103" t="s">
        <v>106</v>
      </c>
      <c r="E16" s="100" t="s">
        <v>97</v>
      </c>
      <c r="F16" s="101" t="s">
        <v>96</v>
      </c>
      <c r="G16" s="102" t="s">
        <v>105</v>
      </c>
      <c r="H16" s="103" t="s">
        <v>106</v>
      </c>
      <c r="I16" s="100" t="s">
        <v>99</v>
      </c>
      <c r="J16" s="101" t="s">
        <v>96</v>
      </c>
      <c r="K16" s="102" t="s">
        <v>105</v>
      </c>
      <c r="L16" s="103" t="s">
        <v>106</v>
      </c>
    </row>
    <row r="17" spans="1:13" ht="12" customHeight="1">
      <c r="A17" s="100" t="s">
        <v>32</v>
      </c>
      <c r="B17" s="101" t="s">
        <v>96</v>
      </c>
      <c r="C17" s="102" t="s">
        <v>99</v>
      </c>
      <c r="D17" s="103" t="s">
        <v>106</v>
      </c>
      <c r="E17" s="100" t="s">
        <v>32</v>
      </c>
      <c r="F17" s="101" t="s">
        <v>96</v>
      </c>
      <c r="G17" s="102" t="s">
        <v>95</v>
      </c>
      <c r="H17" s="103" t="s">
        <v>106</v>
      </c>
      <c r="I17" s="100" t="s">
        <v>95</v>
      </c>
      <c r="J17" s="101" t="s">
        <v>96</v>
      </c>
      <c r="K17" s="102" t="s">
        <v>101</v>
      </c>
      <c r="L17" s="103" t="s">
        <v>106</v>
      </c>
      <c r="M17" s="100"/>
    </row>
    <row r="18" spans="1:12" ht="12" customHeight="1">
      <c r="A18" s="100" t="s">
        <v>97</v>
      </c>
      <c r="B18" s="101" t="s">
        <v>96</v>
      </c>
      <c r="C18" s="102" t="s">
        <v>33</v>
      </c>
      <c r="D18" s="103" t="s">
        <v>106</v>
      </c>
      <c r="E18" s="100" t="s">
        <v>33</v>
      </c>
      <c r="F18" s="101" t="s">
        <v>96</v>
      </c>
      <c r="G18" s="102" t="s">
        <v>101</v>
      </c>
      <c r="H18" s="103" t="s">
        <v>106</v>
      </c>
      <c r="I18" s="100" t="s">
        <v>97</v>
      </c>
      <c r="J18" s="101" t="s">
        <v>96</v>
      </c>
      <c r="K18" s="102" t="s">
        <v>32</v>
      </c>
      <c r="L18" s="103" t="s">
        <v>106</v>
      </c>
    </row>
    <row r="19" spans="1:12" ht="12" customHeight="1">
      <c r="A19" s="100" t="s">
        <v>101</v>
      </c>
      <c r="B19" s="101" t="s">
        <v>96</v>
      </c>
      <c r="C19" s="102" t="s">
        <v>104</v>
      </c>
      <c r="D19" s="103" t="s">
        <v>96</v>
      </c>
      <c r="E19" s="100" t="s">
        <v>99</v>
      </c>
      <c r="F19" s="101" t="s">
        <v>96</v>
      </c>
      <c r="G19" s="102" t="s">
        <v>104</v>
      </c>
      <c r="H19" s="103" t="s">
        <v>96</v>
      </c>
      <c r="I19" s="100" t="s">
        <v>33</v>
      </c>
      <c r="J19" s="101" t="s">
        <v>96</v>
      </c>
      <c r="K19" s="102" t="s">
        <v>104</v>
      </c>
      <c r="L19" s="103" t="s">
        <v>96</v>
      </c>
    </row>
    <row r="20" spans="1:11" ht="12" customHeight="1">
      <c r="A20" s="100"/>
      <c r="B20" s="101"/>
      <c r="C20" s="102"/>
      <c r="D20" s="107"/>
      <c r="E20" s="100"/>
      <c r="F20" s="101"/>
      <c r="G20" s="102"/>
      <c r="H20" s="99"/>
      <c r="I20" s="100"/>
      <c r="J20" s="101"/>
      <c r="K20" s="102"/>
    </row>
    <row r="21" spans="1:11" ht="16.5" customHeight="1">
      <c r="A21" s="123" t="s">
        <v>107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</row>
    <row r="22" spans="1:11" ht="12" customHeight="1">
      <c r="A22" s="96"/>
      <c r="B22" s="96"/>
      <c r="C22" s="96"/>
      <c r="D22" s="96"/>
      <c r="E22" s="96"/>
      <c r="F22" s="96"/>
      <c r="G22" s="96"/>
      <c r="H22" s="96"/>
      <c r="I22" s="99"/>
      <c r="J22" s="99"/>
      <c r="K22" s="99"/>
    </row>
    <row r="23" spans="1:11" ht="12" customHeight="1">
      <c r="A23" s="124" t="s">
        <v>92</v>
      </c>
      <c r="B23" s="124"/>
      <c r="C23" s="124"/>
      <c r="D23" s="98"/>
      <c r="E23" s="124" t="s">
        <v>93</v>
      </c>
      <c r="F23" s="124"/>
      <c r="G23" s="124"/>
      <c r="H23" s="99"/>
      <c r="I23" s="124" t="s">
        <v>94</v>
      </c>
      <c r="J23" s="124"/>
      <c r="K23" s="124"/>
    </row>
    <row r="24" spans="1:12" ht="12">
      <c r="A24" s="100" t="s">
        <v>105</v>
      </c>
      <c r="B24" s="101" t="s">
        <v>96</v>
      </c>
      <c r="C24" s="102" t="s">
        <v>33</v>
      </c>
      <c r="D24" s="103" t="s">
        <v>106</v>
      </c>
      <c r="E24" s="100" t="s">
        <v>105</v>
      </c>
      <c r="F24" s="101" t="s">
        <v>96</v>
      </c>
      <c r="G24" s="102" t="s">
        <v>101</v>
      </c>
      <c r="H24" s="103" t="s">
        <v>106</v>
      </c>
      <c r="I24" s="100" t="s">
        <v>105</v>
      </c>
      <c r="J24" s="101" t="s">
        <v>96</v>
      </c>
      <c r="K24" s="102" t="s">
        <v>32</v>
      </c>
      <c r="L24" s="103" t="s">
        <v>106</v>
      </c>
    </row>
    <row r="25" spans="1:13" ht="12">
      <c r="A25" s="100" t="s">
        <v>99</v>
      </c>
      <c r="B25" s="101" t="s">
        <v>96</v>
      </c>
      <c r="C25" s="102" t="s">
        <v>95</v>
      </c>
      <c r="D25" s="103" t="s">
        <v>106</v>
      </c>
      <c r="E25" s="100" t="s">
        <v>99</v>
      </c>
      <c r="F25" s="101" t="s">
        <v>96</v>
      </c>
      <c r="G25" s="102" t="s">
        <v>104</v>
      </c>
      <c r="H25" s="103" t="s">
        <v>96</v>
      </c>
      <c r="I25" s="100" t="s">
        <v>99</v>
      </c>
      <c r="J25" s="101" t="s">
        <v>96</v>
      </c>
      <c r="K25" s="102" t="s">
        <v>97</v>
      </c>
      <c r="L25" s="103" t="s">
        <v>106</v>
      </c>
      <c r="M25" s="101"/>
    </row>
    <row r="26" spans="1:12" ht="12">
      <c r="A26" s="100" t="s">
        <v>97</v>
      </c>
      <c r="B26" s="101" t="s">
        <v>96</v>
      </c>
      <c r="C26" s="102" t="s">
        <v>104</v>
      </c>
      <c r="D26" s="103" t="s">
        <v>96</v>
      </c>
      <c r="E26" s="100" t="s">
        <v>33</v>
      </c>
      <c r="F26" s="101" t="s">
        <v>96</v>
      </c>
      <c r="G26" s="102" t="s">
        <v>104</v>
      </c>
      <c r="H26" s="103" t="s">
        <v>96</v>
      </c>
      <c r="I26" s="100" t="s">
        <v>95</v>
      </c>
      <c r="J26" s="101" t="s">
        <v>96</v>
      </c>
      <c r="K26" s="102" t="s">
        <v>104</v>
      </c>
      <c r="L26" s="103" t="s">
        <v>96</v>
      </c>
    </row>
    <row r="27" spans="1:12" ht="12">
      <c r="A27" s="100" t="s">
        <v>32</v>
      </c>
      <c r="B27" s="101" t="s">
        <v>96</v>
      </c>
      <c r="C27" s="102" t="s">
        <v>104</v>
      </c>
      <c r="D27" s="103" t="s">
        <v>96</v>
      </c>
      <c r="E27" s="100" t="s">
        <v>95</v>
      </c>
      <c r="F27" s="101" t="s">
        <v>96</v>
      </c>
      <c r="G27" s="102" t="s">
        <v>104</v>
      </c>
      <c r="H27" s="103" t="s">
        <v>96</v>
      </c>
      <c r="I27" s="100" t="s">
        <v>33</v>
      </c>
      <c r="J27" s="101" t="s">
        <v>96</v>
      </c>
      <c r="K27" s="102" t="s">
        <v>104</v>
      </c>
      <c r="L27" s="103" t="s">
        <v>96</v>
      </c>
    </row>
    <row r="28" spans="1:12" s="99" customFormat="1" ht="12">
      <c r="A28" s="100" t="s">
        <v>101</v>
      </c>
      <c r="B28" s="101" t="s">
        <v>96</v>
      </c>
      <c r="C28" s="102" t="s">
        <v>104</v>
      </c>
      <c r="D28" s="103" t="s">
        <v>96</v>
      </c>
      <c r="E28" s="100" t="s">
        <v>32</v>
      </c>
      <c r="F28" s="101" t="s">
        <v>96</v>
      </c>
      <c r="G28" s="102" t="s">
        <v>104</v>
      </c>
      <c r="H28" s="103" t="s">
        <v>96</v>
      </c>
      <c r="I28" s="100" t="s">
        <v>101</v>
      </c>
      <c r="J28" s="101" t="s">
        <v>96</v>
      </c>
      <c r="K28" s="102" t="s">
        <v>104</v>
      </c>
      <c r="L28" s="103" t="s">
        <v>96</v>
      </c>
    </row>
    <row r="29" spans="1:11" s="99" customFormat="1" ht="12">
      <c r="A29" s="100"/>
      <c r="B29" s="101"/>
      <c r="C29" s="102"/>
      <c r="D29" s="107"/>
      <c r="E29" s="100" t="s">
        <v>97</v>
      </c>
      <c r="F29" s="101" t="s">
        <v>96</v>
      </c>
      <c r="G29" s="102" t="s">
        <v>104</v>
      </c>
      <c r="H29" s="103" t="s">
        <v>96</v>
      </c>
      <c r="I29" s="100"/>
      <c r="J29" s="101"/>
      <c r="K29" s="102"/>
    </row>
    <row r="30" spans="1:11" s="99" customFormat="1" ht="12">
      <c r="A30" s="100"/>
      <c r="B30" s="106"/>
      <c r="C30" s="102"/>
      <c r="D30" s="107"/>
      <c r="E30" s="105"/>
      <c r="F30" s="106"/>
      <c r="G30" s="102"/>
      <c r="I30" s="100"/>
      <c r="J30" s="101"/>
      <c r="K30" s="102"/>
    </row>
    <row r="31" spans="1:11" s="99" customFormat="1" ht="15.75">
      <c r="A31" s="123" t="s">
        <v>108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</row>
    <row r="32" spans="1:8" s="99" customFormat="1" ht="12" customHeight="1">
      <c r="A32" s="96"/>
      <c r="B32" s="96"/>
      <c r="C32" s="96"/>
      <c r="D32" s="96"/>
      <c r="E32" s="96"/>
      <c r="F32" s="96"/>
      <c r="G32" s="96"/>
      <c r="H32" s="96"/>
    </row>
    <row r="33" spans="1:13" s="99" customFormat="1" ht="12" customHeight="1">
      <c r="A33" s="124" t="s">
        <v>109</v>
      </c>
      <c r="B33" s="124"/>
      <c r="C33" s="124"/>
      <c r="D33" s="124"/>
      <c r="E33" s="124"/>
      <c r="F33" s="124"/>
      <c r="G33" s="124"/>
      <c r="H33" s="124"/>
      <c r="I33" s="124" t="s">
        <v>110</v>
      </c>
      <c r="J33" s="124"/>
      <c r="K33" s="124"/>
      <c r="L33" s="97"/>
      <c r="M33" s="97"/>
    </row>
    <row r="34" spans="1:13" ht="12" customHeight="1">
      <c r="A34" s="100" t="s">
        <v>111</v>
      </c>
      <c r="B34" s="101" t="s">
        <v>96</v>
      </c>
      <c r="C34" s="109" t="s">
        <v>112</v>
      </c>
      <c r="D34" s="103" t="s">
        <v>106</v>
      </c>
      <c r="E34" s="100"/>
      <c r="F34" s="101"/>
      <c r="G34" s="102"/>
      <c r="H34" s="99"/>
      <c r="I34" s="100" t="s">
        <v>113</v>
      </c>
      <c r="J34" s="101" t="s">
        <v>96</v>
      </c>
      <c r="K34" s="102" t="s">
        <v>114</v>
      </c>
      <c r="L34" s="103" t="s">
        <v>106</v>
      </c>
      <c r="M34" s="99"/>
    </row>
    <row r="35" spans="1:13" ht="11.25" customHeight="1">
      <c r="A35" s="100" t="s">
        <v>115</v>
      </c>
      <c r="B35" s="101" t="s">
        <v>96</v>
      </c>
      <c r="C35" s="102" t="s">
        <v>116</v>
      </c>
      <c r="D35" s="103" t="s">
        <v>106</v>
      </c>
      <c r="E35" s="105"/>
      <c r="F35" s="101"/>
      <c r="G35" s="108"/>
      <c r="H35" s="99"/>
      <c r="I35" s="105" t="s">
        <v>117</v>
      </c>
      <c r="J35" s="101" t="s">
        <v>96</v>
      </c>
      <c r="K35" s="108" t="s">
        <v>118</v>
      </c>
      <c r="L35" s="103" t="s">
        <v>106</v>
      </c>
      <c r="M35" s="99"/>
    </row>
    <row r="36" spans="1:11" ht="12">
      <c r="A36" s="100"/>
      <c r="B36" s="101"/>
      <c r="C36" s="102"/>
      <c r="D36" s="107"/>
      <c r="E36" s="100"/>
      <c r="F36" s="101"/>
      <c r="G36" s="108"/>
      <c r="H36" s="99"/>
      <c r="I36" s="99"/>
      <c r="J36" s="99"/>
      <c r="K36" s="99"/>
    </row>
    <row r="37" spans="1:11" ht="12">
      <c r="A37" s="99"/>
      <c r="C37" s="99"/>
      <c r="E37" s="99"/>
      <c r="F37" s="99"/>
      <c r="G37" s="99"/>
      <c r="H37" s="99"/>
      <c r="I37" s="99"/>
      <c r="J37" s="99"/>
      <c r="K37" s="99"/>
    </row>
    <row r="38" spans="1:11" ht="12">
      <c r="A38" s="99"/>
      <c r="C38" s="99"/>
      <c r="E38" s="99"/>
      <c r="F38" s="99"/>
      <c r="G38" s="99"/>
      <c r="H38" s="99"/>
      <c r="I38" s="99"/>
      <c r="J38" s="99"/>
      <c r="K38" s="99"/>
    </row>
    <row r="39" spans="1:11" ht="12">
      <c r="A39" s="99"/>
      <c r="C39" s="99"/>
      <c r="E39" s="99"/>
      <c r="F39" s="99"/>
      <c r="G39" s="99"/>
      <c r="H39" s="99"/>
      <c r="I39" s="99"/>
      <c r="J39" s="99"/>
      <c r="K39" s="99"/>
    </row>
  </sheetData>
  <sheetProtection password="CC26" sheet="1"/>
  <mergeCells count="17">
    <mergeCell ref="A15:C15"/>
    <mergeCell ref="E15:G15"/>
    <mergeCell ref="I15:K15"/>
    <mergeCell ref="A2:K2"/>
    <mergeCell ref="A4:K4"/>
    <mergeCell ref="A6:C6"/>
    <mergeCell ref="E6:G6"/>
    <mergeCell ref="I6:K6"/>
    <mergeCell ref="A13:K13"/>
    <mergeCell ref="A31:K31"/>
    <mergeCell ref="A33:C33"/>
    <mergeCell ref="D33:H33"/>
    <mergeCell ref="I33:K33"/>
    <mergeCell ref="A21:K21"/>
    <mergeCell ref="A23:C23"/>
    <mergeCell ref="E23:G23"/>
    <mergeCell ref="I23:K23"/>
  </mergeCells>
  <printOptions/>
  <pageMargins left="0" right="0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6" t="s">
        <v>180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9.5" customHeight="1" thickBot="1">
      <c r="B3" s="5" t="s">
        <v>0</v>
      </c>
      <c r="C3" s="46"/>
      <c r="D3" s="127" t="s">
        <v>132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30" t="s">
        <v>52</v>
      </c>
      <c r="R3" s="131"/>
      <c r="S3" s="132" t="s">
        <v>53</v>
      </c>
      <c r="T3" s="133"/>
    </row>
    <row r="4" spans="2:20" ht="19.5" customHeight="1" thickTop="1">
      <c r="B4" s="6" t="s">
        <v>2</v>
      </c>
      <c r="C4" s="7"/>
      <c r="D4" s="134" t="s">
        <v>90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7" t="s">
        <v>13</v>
      </c>
      <c r="R4" s="138"/>
      <c r="S4" s="139" t="s">
        <v>54</v>
      </c>
      <c r="T4" s="140"/>
    </row>
    <row r="5" spans="2:20" ht="19.5" customHeight="1">
      <c r="B5" s="6" t="s">
        <v>3</v>
      </c>
      <c r="C5" s="47"/>
      <c r="D5" s="143" t="s">
        <v>31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1</v>
      </c>
      <c r="R5" s="147"/>
      <c r="S5" s="148" t="s">
        <v>148</v>
      </c>
      <c r="T5" s="149"/>
    </row>
    <row r="6" spans="2:20" ht="19.5" customHeight="1" thickBot="1">
      <c r="B6" s="8" t="s">
        <v>4</v>
      </c>
      <c r="C6" s="9"/>
      <c r="D6" s="150" t="s">
        <v>149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TJ Sokol Doubravka C</v>
      </c>
      <c r="D7" s="11" t="str">
        <f>D5</f>
        <v>TJ Sokol Doubravka D</v>
      </c>
      <c r="E7" s="153" t="s">
        <v>5</v>
      </c>
      <c r="F7" s="154"/>
      <c r="G7" s="154"/>
      <c r="H7" s="154"/>
      <c r="I7" s="154"/>
      <c r="J7" s="154"/>
      <c r="K7" s="154"/>
      <c r="L7" s="154"/>
      <c r="M7" s="155"/>
      <c r="N7" s="156" t="s">
        <v>14</v>
      </c>
      <c r="O7" s="157"/>
      <c r="P7" s="156" t="s">
        <v>15</v>
      </c>
      <c r="Q7" s="157"/>
      <c r="R7" s="156" t="s">
        <v>16</v>
      </c>
      <c r="S7" s="157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133</v>
      </c>
      <c r="D9" s="44" t="s">
        <v>134</v>
      </c>
      <c r="E9" s="39">
        <v>21</v>
      </c>
      <c r="F9" s="20" t="s">
        <v>23</v>
      </c>
      <c r="G9" s="40">
        <v>10</v>
      </c>
      <c r="H9" s="39">
        <v>21</v>
      </c>
      <c r="I9" s="20" t="s">
        <v>23</v>
      </c>
      <c r="J9" s="40">
        <v>12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22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135</v>
      </c>
      <c r="D10" s="43" t="s">
        <v>136</v>
      </c>
      <c r="E10" s="39">
        <v>21</v>
      </c>
      <c r="F10" s="19" t="s">
        <v>23</v>
      </c>
      <c r="G10" s="40">
        <v>19</v>
      </c>
      <c r="H10" s="39">
        <v>22</v>
      </c>
      <c r="I10" s="19" t="s">
        <v>23</v>
      </c>
      <c r="J10" s="40">
        <v>20</v>
      </c>
      <c r="K10" s="39"/>
      <c r="L10" s="19" t="s">
        <v>23</v>
      </c>
      <c r="M10" s="40"/>
      <c r="N10" s="22">
        <f t="shared" si="0"/>
        <v>43</v>
      </c>
      <c r="O10" s="23">
        <f t="shared" si="1"/>
        <v>39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137</v>
      </c>
      <c r="D11" s="43" t="s">
        <v>138</v>
      </c>
      <c r="E11" s="39">
        <v>21</v>
      </c>
      <c r="F11" s="19" t="s">
        <v>23</v>
      </c>
      <c r="G11" s="40">
        <v>9</v>
      </c>
      <c r="H11" s="39">
        <v>21</v>
      </c>
      <c r="I11" s="19" t="s">
        <v>23</v>
      </c>
      <c r="J11" s="40">
        <v>10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19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139</v>
      </c>
      <c r="D12" s="43" t="s">
        <v>140</v>
      </c>
      <c r="E12" s="39">
        <v>21</v>
      </c>
      <c r="F12" s="19" t="s">
        <v>23</v>
      </c>
      <c r="G12" s="40">
        <v>7</v>
      </c>
      <c r="H12" s="39">
        <v>21</v>
      </c>
      <c r="I12" s="19" t="s">
        <v>23</v>
      </c>
      <c r="J12" s="40">
        <v>16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141</v>
      </c>
      <c r="D13" s="43" t="s">
        <v>142</v>
      </c>
      <c r="E13" s="39">
        <v>14</v>
      </c>
      <c r="F13" s="19" t="s">
        <v>23</v>
      </c>
      <c r="G13" s="40">
        <v>21</v>
      </c>
      <c r="H13" s="39">
        <v>21</v>
      </c>
      <c r="I13" s="19" t="s">
        <v>23</v>
      </c>
      <c r="J13" s="40">
        <v>18</v>
      </c>
      <c r="K13" s="39">
        <v>18</v>
      </c>
      <c r="L13" s="19" t="s">
        <v>23</v>
      </c>
      <c r="M13" s="40">
        <v>21</v>
      </c>
      <c r="N13" s="22">
        <f t="shared" si="0"/>
        <v>53</v>
      </c>
      <c r="O13" s="23">
        <f t="shared" si="1"/>
        <v>60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/>
    </row>
    <row r="14" spans="2:20" ht="30" customHeight="1">
      <c r="B14" s="18" t="s">
        <v>18</v>
      </c>
      <c r="C14" s="43" t="s">
        <v>143</v>
      </c>
      <c r="D14" s="43" t="s">
        <v>29</v>
      </c>
      <c r="E14" s="39">
        <v>21</v>
      </c>
      <c r="F14" s="19" t="s">
        <v>23</v>
      </c>
      <c r="G14" s="40">
        <v>12</v>
      </c>
      <c r="H14" s="39">
        <v>17</v>
      </c>
      <c r="I14" s="19" t="s">
        <v>23</v>
      </c>
      <c r="J14" s="40">
        <v>21</v>
      </c>
      <c r="K14" s="39">
        <v>21</v>
      </c>
      <c r="L14" s="19" t="s">
        <v>23</v>
      </c>
      <c r="M14" s="40">
        <v>16</v>
      </c>
      <c r="N14" s="22">
        <f t="shared" si="0"/>
        <v>59</v>
      </c>
      <c r="O14" s="23">
        <f t="shared" si="1"/>
        <v>49</v>
      </c>
      <c r="P14" s="24">
        <f t="shared" si="2"/>
        <v>2</v>
      </c>
      <c r="Q14" s="19">
        <f t="shared" si="3"/>
        <v>1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144</v>
      </c>
      <c r="D15" s="43" t="s">
        <v>145</v>
      </c>
      <c r="E15" s="39">
        <v>20</v>
      </c>
      <c r="F15" s="19" t="s">
        <v>23</v>
      </c>
      <c r="G15" s="40">
        <v>22</v>
      </c>
      <c r="H15" s="39">
        <v>15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35</v>
      </c>
      <c r="O15" s="23">
        <f>G15+J15+M15</f>
        <v>43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146</v>
      </c>
      <c r="D16" s="43" t="s">
        <v>147</v>
      </c>
      <c r="E16" s="39">
        <v>18</v>
      </c>
      <c r="F16" s="19" t="s">
        <v>23</v>
      </c>
      <c r="G16" s="40">
        <v>21</v>
      </c>
      <c r="H16" s="39">
        <v>24</v>
      </c>
      <c r="I16" s="19" t="s">
        <v>23</v>
      </c>
      <c r="J16" s="40">
        <v>22</v>
      </c>
      <c r="K16" s="39">
        <v>14</v>
      </c>
      <c r="L16" s="19" t="s">
        <v>23</v>
      </c>
      <c r="M16" s="40">
        <v>21</v>
      </c>
      <c r="N16" s="22">
        <f t="shared" si="0"/>
        <v>56</v>
      </c>
      <c r="O16" s="23">
        <f t="shared" si="1"/>
        <v>64</v>
      </c>
      <c r="P16" s="24">
        <f t="shared" si="2"/>
        <v>1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/>
    </row>
    <row r="17" spans="2:20" ht="34.5" customHeight="1" thickBot="1">
      <c r="B17" s="25" t="s">
        <v>7</v>
      </c>
      <c r="C17" s="141" t="str">
        <f>IF(R17&gt;S17,D4,IF(S17&gt;R17,D5,"remíza"))</f>
        <v>TJ Sokol Doubravka C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6">
        <f aca="true" t="shared" si="5" ref="N17:S17">SUM(N9:N16)</f>
        <v>372</v>
      </c>
      <c r="O17" s="27">
        <f t="shared" si="5"/>
        <v>319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B2" sqref="B2:T2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6" t="s">
        <v>180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9.5" customHeight="1" thickBot="1">
      <c r="B3" s="5" t="s">
        <v>0</v>
      </c>
      <c r="C3" s="46"/>
      <c r="D3" s="127" t="s">
        <v>132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30" t="s">
        <v>52</v>
      </c>
      <c r="R3" s="131"/>
      <c r="S3" s="132" t="s">
        <v>53</v>
      </c>
      <c r="T3" s="133"/>
    </row>
    <row r="4" spans="2:20" ht="19.5" customHeight="1" thickTop="1">
      <c r="B4" s="6" t="s">
        <v>2</v>
      </c>
      <c r="C4" s="7"/>
      <c r="D4" s="134" t="s">
        <v>32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7" t="s">
        <v>13</v>
      </c>
      <c r="R4" s="138"/>
      <c r="S4" s="139" t="s">
        <v>54</v>
      </c>
      <c r="T4" s="140"/>
    </row>
    <row r="5" spans="2:20" ht="19.5" customHeight="1">
      <c r="B5" s="6" t="s">
        <v>3</v>
      </c>
      <c r="C5" s="47"/>
      <c r="D5" s="143" t="s">
        <v>195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1</v>
      </c>
      <c r="R5" s="147"/>
      <c r="S5" s="148" t="s">
        <v>181</v>
      </c>
      <c r="T5" s="149"/>
    </row>
    <row r="6" spans="2:20" ht="19.5" customHeight="1" thickBot="1">
      <c r="B6" s="8" t="s">
        <v>4</v>
      </c>
      <c r="C6" s="9"/>
      <c r="D6" s="150" t="s">
        <v>182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SK Jupiter A</v>
      </c>
      <c r="D7" s="11" t="str">
        <f>D5</f>
        <v>TJ Spartak Chrást</v>
      </c>
      <c r="E7" s="153" t="s">
        <v>5</v>
      </c>
      <c r="F7" s="154"/>
      <c r="G7" s="154"/>
      <c r="H7" s="154"/>
      <c r="I7" s="154"/>
      <c r="J7" s="154"/>
      <c r="K7" s="154"/>
      <c r="L7" s="154"/>
      <c r="M7" s="155"/>
      <c r="N7" s="156" t="s">
        <v>14</v>
      </c>
      <c r="O7" s="157"/>
      <c r="P7" s="156" t="s">
        <v>15</v>
      </c>
      <c r="Q7" s="157"/>
      <c r="R7" s="156" t="s">
        <v>16</v>
      </c>
      <c r="S7" s="157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122</v>
      </c>
      <c r="D9" s="44" t="s">
        <v>183</v>
      </c>
      <c r="E9" s="39">
        <v>18</v>
      </c>
      <c r="F9" s="20" t="s">
        <v>23</v>
      </c>
      <c r="G9" s="40">
        <v>21</v>
      </c>
      <c r="H9" s="39">
        <v>17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6">E9+H9+K9</f>
        <v>35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/>
    </row>
    <row r="10" spans="2:20" ht="30" customHeight="1">
      <c r="B10" s="18" t="s">
        <v>22</v>
      </c>
      <c r="C10" s="43" t="s">
        <v>184</v>
      </c>
      <c r="D10" s="43" t="s">
        <v>185</v>
      </c>
      <c r="E10" s="39">
        <v>21</v>
      </c>
      <c r="F10" s="19" t="s">
        <v>23</v>
      </c>
      <c r="G10" s="40">
        <v>10</v>
      </c>
      <c r="H10" s="39">
        <v>24</v>
      </c>
      <c r="I10" s="19" t="s">
        <v>23</v>
      </c>
      <c r="J10" s="40">
        <v>22</v>
      </c>
      <c r="K10" s="39"/>
      <c r="L10" s="19" t="s">
        <v>23</v>
      </c>
      <c r="M10" s="40"/>
      <c r="N10" s="22">
        <f t="shared" si="0"/>
        <v>45</v>
      </c>
      <c r="O10" s="23">
        <f t="shared" si="1"/>
        <v>32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186</v>
      </c>
      <c r="D11" s="43" t="s">
        <v>187</v>
      </c>
      <c r="E11" s="39">
        <v>21</v>
      </c>
      <c r="F11" s="19" t="s">
        <v>23</v>
      </c>
      <c r="G11" s="40">
        <v>17</v>
      </c>
      <c r="H11" s="39">
        <v>16</v>
      </c>
      <c r="I11" s="19" t="s">
        <v>23</v>
      </c>
      <c r="J11" s="40">
        <v>21</v>
      </c>
      <c r="K11" s="39">
        <v>21</v>
      </c>
      <c r="L11" s="19" t="s">
        <v>23</v>
      </c>
      <c r="M11" s="40">
        <v>18</v>
      </c>
      <c r="N11" s="22">
        <f t="shared" si="0"/>
        <v>58</v>
      </c>
      <c r="O11" s="23">
        <f t="shared" si="1"/>
        <v>56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188</v>
      </c>
      <c r="D12" s="43" t="s">
        <v>189</v>
      </c>
      <c r="E12" s="39">
        <v>11</v>
      </c>
      <c r="F12" s="19" t="s">
        <v>23</v>
      </c>
      <c r="G12" s="40">
        <v>21</v>
      </c>
      <c r="H12" s="39">
        <v>10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21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/>
    </row>
    <row r="13" spans="2:20" ht="30" customHeight="1">
      <c r="B13" s="18" t="s">
        <v>19</v>
      </c>
      <c r="C13" s="43" t="s">
        <v>128</v>
      </c>
      <c r="D13" s="43" t="s">
        <v>190</v>
      </c>
      <c r="E13" s="39">
        <v>21</v>
      </c>
      <c r="F13" s="19" t="s">
        <v>23</v>
      </c>
      <c r="G13" s="40">
        <v>7</v>
      </c>
      <c r="H13" s="39">
        <v>21</v>
      </c>
      <c r="I13" s="19" t="s">
        <v>23</v>
      </c>
      <c r="J13" s="40">
        <v>7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14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191</v>
      </c>
      <c r="D14" s="43" t="s">
        <v>154</v>
      </c>
      <c r="E14" s="39">
        <v>21</v>
      </c>
      <c r="F14" s="19" t="s">
        <v>23</v>
      </c>
      <c r="G14" s="40">
        <v>18</v>
      </c>
      <c r="H14" s="39">
        <v>21</v>
      </c>
      <c r="I14" s="19" t="s">
        <v>23</v>
      </c>
      <c r="J14" s="40">
        <v>12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30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192</v>
      </c>
      <c r="D15" s="43" t="s">
        <v>193</v>
      </c>
      <c r="E15" s="39">
        <v>21</v>
      </c>
      <c r="F15" s="19" t="s">
        <v>23</v>
      </c>
      <c r="G15" s="40">
        <v>19</v>
      </c>
      <c r="H15" s="39">
        <v>18</v>
      </c>
      <c r="I15" s="19" t="s">
        <v>23</v>
      </c>
      <c r="J15" s="40">
        <v>21</v>
      </c>
      <c r="K15" s="39">
        <v>7</v>
      </c>
      <c r="L15" s="19" t="s">
        <v>23</v>
      </c>
      <c r="M15" s="40">
        <v>21</v>
      </c>
      <c r="N15" s="22">
        <f>E15+H15+K15</f>
        <v>46</v>
      </c>
      <c r="O15" s="23">
        <f>G15+J15+M15</f>
        <v>61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131</v>
      </c>
      <c r="D16" s="43" t="s">
        <v>194</v>
      </c>
      <c r="E16" s="39">
        <v>21</v>
      </c>
      <c r="F16" s="19" t="s">
        <v>23</v>
      </c>
      <c r="G16" s="40">
        <v>19</v>
      </c>
      <c r="H16" s="39">
        <v>21</v>
      </c>
      <c r="I16" s="19" t="s">
        <v>23</v>
      </c>
      <c r="J16" s="40">
        <v>11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30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41" t="str">
        <f>IF(R17&gt;S17,D4,IF(S17&gt;R17,D5,"remíza"))</f>
        <v>SK Jupiter A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6">
        <f aca="true" t="shared" si="5" ref="N17:S17">SUM(N9:N16)</f>
        <v>331</v>
      </c>
      <c r="O17" s="27">
        <f t="shared" si="5"/>
        <v>307</v>
      </c>
      <c r="P17" s="26">
        <f t="shared" si="5"/>
        <v>11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6" t="s">
        <v>180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9.5" customHeight="1" thickBot="1">
      <c r="B3" s="5" t="s">
        <v>0</v>
      </c>
      <c r="C3" s="46"/>
      <c r="D3" s="127" t="s">
        <v>132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30" t="s">
        <v>52</v>
      </c>
      <c r="R3" s="131"/>
      <c r="S3" s="132" t="s">
        <v>53</v>
      </c>
      <c r="T3" s="133"/>
    </row>
    <row r="4" spans="2:20" ht="19.5" customHeight="1" thickTop="1">
      <c r="B4" s="6" t="s">
        <v>2</v>
      </c>
      <c r="C4" s="7"/>
      <c r="D4" s="134" t="s">
        <v>91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7" t="s">
        <v>13</v>
      </c>
      <c r="R4" s="138"/>
      <c r="S4" s="139" t="s">
        <v>54</v>
      </c>
      <c r="T4" s="140"/>
    </row>
    <row r="5" spans="2:20" ht="19.5" customHeight="1">
      <c r="B5" s="6" t="s">
        <v>3</v>
      </c>
      <c r="C5" s="47"/>
      <c r="D5" s="143" t="s">
        <v>49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1</v>
      </c>
      <c r="R5" s="147"/>
      <c r="S5" s="148" t="s">
        <v>55</v>
      </c>
      <c r="T5" s="149"/>
    </row>
    <row r="6" spans="2:20" ht="19.5" customHeight="1" thickBot="1">
      <c r="B6" s="8" t="s">
        <v>4</v>
      </c>
      <c r="C6" s="9"/>
      <c r="D6" s="150" t="s">
        <v>56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Slavoj Plzeň</v>
      </c>
      <c r="E7" s="153" t="s">
        <v>5</v>
      </c>
      <c r="F7" s="154"/>
      <c r="G7" s="154"/>
      <c r="H7" s="154"/>
      <c r="I7" s="154"/>
      <c r="J7" s="154"/>
      <c r="K7" s="154"/>
      <c r="L7" s="154"/>
      <c r="M7" s="155"/>
      <c r="N7" s="156" t="s">
        <v>14</v>
      </c>
      <c r="O7" s="157"/>
      <c r="P7" s="156" t="s">
        <v>15</v>
      </c>
      <c r="Q7" s="157"/>
      <c r="R7" s="156" t="s">
        <v>16</v>
      </c>
      <c r="S7" s="157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57</v>
      </c>
      <c r="D9" s="44" t="s">
        <v>58</v>
      </c>
      <c r="E9" s="39">
        <v>16</v>
      </c>
      <c r="F9" s="20" t="s">
        <v>23</v>
      </c>
      <c r="G9" s="40">
        <v>21</v>
      </c>
      <c r="H9" s="39">
        <v>7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6">E9+H9+K9</f>
        <v>23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 t="s">
        <v>59</v>
      </c>
    </row>
    <row r="10" spans="2:20" ht="30" customHeight="1">
      <c r="B10" s="18" t="s">
        <v>22</v>
      </c>
      <c r="C10" s="43" t="s">
        <v>60</v>
      </c>
      <c r="D10" s="43" t="s">
        <v>61</v>
      </c>
      <c r="E10" s="39">
        <v>23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14</v>
      </c>
      <c r="K10" s="39"/>
      <c r="L10" s="19" t="s">
        <v>23</v>
      </c>
      <c r="M10" s="40"/>
      <c r="N10" s="22">
        <f t="shared" si="0"/>
        <v>44</v>
      </c>
      <c r="O10" s="23">
        <f t="shared" si="1"/>
        <v>35</v>
      </c>
      <c r="P10" s="24">
        <f t="shared" si="2"/>
        <v>2</v>
      </c>
      <c r="Q10" s="19">
        <f t="shared" si="3"/>
        <v>0</v>
      </c>
      <c r="R10" s="36">
        <f aca="true" t="shared" si="4" ref="R10:S16">IF(P10=2,1,0)</f>
        <v>1</v>
      </c>
      <c r="S10" s="21">
        <f t="shared" si="4"/>
        <v>0</v>
      </c>
      <c r="T10" s="45" t="s">
        <v>62</v>
      </c>
    </row>
    <row r="11" spans="2:20" ht="30" customHeight="1">
      <c r="B11" s="18" t="s">
        <v>21</v>
      </c>
      <c r="C11" s="43" t="s">
        <v>63</v>
      </c>
      <c r="D11" s="43" t="s">
        <v>30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64</v>
      </c>
      <c r="D12" s="43" t="s">
        <v>65</v>
      </c>
      <c r="E12" s="39">
        <v>18</v>
      </c>
      <c r="F12" s="19" t="s">
        <v>23</v>
      </c>
      <c r="G12" s="40">
        <v>21</v>
      </c>
      <c r="H12" s="39">
        <v>20</v>
      </c>
      <c r="I12" s="19" t="s">
        <v>23</v>
      </c>
      <c r="J12" s="40">
        <v>22</v>
      </c>
      <c r="K12" s="39"/>
      <c r="L12" s="19" t="s">
        <v>23</v>
      </c>
      <c r="M12" s="40"/>
      <c r="N12" s="22">
        <f t="shared" si="0"/>
        <v>38</v>
      </c>
      <c r="O12" s="23">
        <f t="shared" si="1"/>
        <v>43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66</v>
      </c>
    </row>
    <row r="13" spans="2:20" ht="30" customHeight="1">
      <c r="B13" s="18" t="s">
        <v>19</v>
      </c>
      <c r="C13" s="43" t="s">
        <v>67</v>
      </c>
      <c r="D13" s="43" t="s">
        <v>68</v>
      </c>
      <c r="E13" s="39">
        <v>21</v>
      </c>
      <c r="F13" s="19" t="s">
        <v>23</v>
      </c>
      <c r="G13" s="40">
        <v>19</v>
      </c>
      <c r="H13" s="39">
        <v>21</v>
      </c>
      <c r="I13" s="19" t="s">
        <v>23</v>
      </c>
      <c r="J13" s="40">
        <v>14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33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 t="s">
        <v>69</v>
      </c>
    </row>
    <row r="14" spans="2:20" ht="30" customHeight="1">
      <c r="B14" s="18" t="s">
        <v>18</v>
      </c>
      <c r="C14" s="43" t="s">
        <v>70</v>
      </c>
      <c r="D14" s="43" t="s">
        <v>71</v>
      </c>
      <c r="E14" s="39">
        <v>11</v>
      </c>
      <c r="F14" s="19" t="s">
        <v>23</v>
      </c>
      <c r="G14" s="40">
        <v>21</v>
      </c>
      <c r="H14" s="39">
        <v>15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26</v>
      </c>
      <c r="O14" s="23">
        <f t="shared" si="1"/>
        <v>42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72</v>
      </c>
    </row>
    <row r="15" spans="2:20" ht="30" customHeight="1">
      <c r="B15" s="18" t="s">
        <v>24</v>
      </c>
      <c r="C15" s="43" t="s">
        <v>73</v>
      </c>
      <c r="D15" s="43" t="s">
        <v>74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17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 t="s">
        <v>69</v>
      </c>
    </row>
    <row r="16" spans="2:20" ht="30" customHeight="1" thickBot="1">
      <c r="B16" s="18" t="s">
        <v>17</v>
      </c>
      <c r="C16" s="43" t="s">
        <v>75</v>
      </c>
      <c r="D16" s="43" t="s">
        <v>28</v>
      </c>
      <c r="E16" s="39">
        <v>21</v>
      </c>
      <c r="F16" s="19" t="s">
        <v>23</v>
      </c>
      <c r="G16" s="40">
        <v>16</v>
      </c>
      <c r="H16" s="39">
        <v>21</v>
      </c>
      <c r="I16" s="19" t="s">
        <v>23</v>
      </c>
      <c r="J16" s="40">
        <v>9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25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 t="s">
        <v>59</v>
      </c>
    </row>
    <row r="17" spans="2:20" ht="34.5" customHeight="1" thickBot="1">
      <c r="B17" s="25" t="s">
        <v>7</v>
      </c>
      <c r="C17" s="141" t="str">
        <f>IF(R17&gt;S17,D4,IF(S17&gt;R17,D5,"remíza"))</f>
        <v>ZÚ Badminton Klatovy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6">
        <f aca="true" t="shared" si="5" ref="N17:S17">SUM(N9:N16)</f>
        <v>299</v>
      </c>
      <c r="O17" s="27">
        <f t="shared" si="5"/>
        <v>252</v>
      </c>
      <c r="P17" s="26">
        <f t="shared" si="5"/>
        <v>10</v>
      </c>
      <c r="Q17" s="28">
        <f t="shared" si="5"/>
        <v>6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6" t="s">
        <v>180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9.5" customHeight="1" thickBot="1">
      <c r="B3" s="5" t="s">
        <v>0</v>
      </c>
      <c r="C3" s="46"/>
      <c r="D3" s="127" t="s">
        <v>132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30" t="s">
        <v>52</v>
      </c>
      <c r="R3" s="131"/>
      <c r="S3" s="132" t="s">
        <v>53</v>
      </c>
      <c r="T3" s="133"/>
    </row>
    <row r="4" spans="2:20" ht="19.5" customHeight="1" thickTop="1">
      <c r="B4" s="6" t="s">
        <v>2</v>
      </c>
      <c r="C4" s="7"/>
      <c r="D4" s="134" t="s">
        <v>151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7" t="s">
        <v>13</v>
      </c>
      <c r="R4" s="138"/>
      <c r="S4" s="139" t="s">
        <v>54</v>
      </c>
      <c r="T4" s="140"/>
    </row>
    <row r="5" spans="2:20" ht="19.5" customHeight="1">
      <c r="B5" s="6" t="s">
        <v>3</v>
      </c>
      <c r="C5" s="47"/>
      <c r="D5" s="143" t="s">
        <v>152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1</v>
      </c>
      <c r="R5" s="147"/>
      <c r="S5" s="148" t="s">
        <v>153</v>
      </c>
      <c r="T5" s="149"/>
    </row>
    <row r="6" spans="2:20" ht="19.5" customHeight="1" thickBot="1">
      <c r="B6" s="8" t="s">
        <v>4</v>
      </c>
      <c r="C6" s="9"/>
      <c r="D6" s="150" t="s">
        <v>197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TJ SPARTAK CHRÁST</v>
      </c>
      <c r="D7" s="11" t="str">
        <f>D5</f>
        <v>TJ SOKOL DOUBRAVKA C</v>
      </c>
      <c r="E7" s="153" t="s">
        <v>5</v>
      </c>
      <c r="F7" s="154"/>
      <c r="G7" s="154"/>
      <c r="H7" s="154"/>
      <c r="I7" s="154"/>
      <c r="J7" s="154"/>
      <c r="K7" s="154"/>
      <c r="L7" s="154"/>
      <c r="M7" s="155"/>
      <c r="N7" s="156" t="s">
        <v>14</v>
      </c>
      <c r="O7" s="157"/>
      <c r="P7" s="156" t="s">
        <v>15</v>
      </c>
      <c r="Q7" s="157"/>
      <c r="R7" s="156" t="s">
        <v>16</v>
      </c>
      <c r="S7" s="157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155</v>
      </c>
      <c r="D9" s="44" t="s">
        <v>156</v>
      </c>
      <c r="E9" s="39">
        <v>21</v>
      </c>
      <c r="F9" s="20" t="s">
        <v>23</v>
      </c>
      <c r="G9" s="40">
        <v>19</v>
      </c>
      <c r="H9" s="39">
        <v>21</v>
      </c>
      <c r="I9" s="20" t="s">
        <v>23</v>
      </c>
      <c r="J9" s="40">
        <v>18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37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157</v>
      </c>
      <c r="D10" s="43" t="s">
        <v>158</v>
      </c>
      <c r="E10" s="39">
        <v>21</v>
      </c>
      <c r="F10" s="19" t="s">
        <v>23</v>
      </c>
      <c r="G10" s="40">
        <v>12</v>
      </c>
      <c r="H10" s="39">
        <v>19</v>
      </c>
      <c r="I10" s="19" t="s">
        <v>23</v>
      </c>
      <c r="J10" s="40">
        <v>21</v>
      </c>
      <c r="K10" s="39">
        <v>17</v>
      </c>
      <c r="L10" s="19" t="s">
        <v>23</v>
      </c>
      <c r="M10" s="40">
        <v>21</v>
      </c>
      <c r="N10" s="22">
        <f t="shared" si="0"/>
        <v>57</v>
      </c>
      <c r="O10" s="23">
        <f t="shared" si="1"/>
        <v>54</v>
      </c>
      <c r="P10" s="24">
        <f t="shared" si="2"/>
        <v>1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/>
    </row>
    <row r="11" spans="2:20" ht="30" customHeight="1">
      <c r="B11" s="18" t="s">
        <v>21</v>
      </c>
      <c r="C11" s="43" t="s">
        <v>159</v>
      </c>
      <c r="D11" s="43" t="s">
        <v>160</v>
      </c>
      <c r="E11" s="39">
        <v>19</v>
      </c>
      <c r="F11" s="19" t="s">
        <v>23</v>
      </c>
      <c r="G11" s="40">
        <v>21</v>
      </c>
      <c r="H11" s="39">
        <v>21</v>
      </c>
      <c r="I11" s="19" t="s">
        <v>23</v>
      </c>
      <c r="J11" s="40">
        <v>13</v>
      </c>
      <c r="K11" s="39">
        <v>21</v>
      </c>
      <c r="L11" s="19" t="s">
        <v>23</v>
      </c>
      <c r="M11" s="40">
        <v>16</v>
      </c>
      <c r="N11" s="22">
        <f t="shared" si="0"/>
        <v>61</v>
      </c>
      <c r="O11" s="23">
        <f t="shared" si="1"/>
        <v>50</v>
      </c>
      <c r="P11" s="24">
        <f t="shared" si="2"/>
        <v>2</v>
      </c>
      <c r="Q11" s="19">
        <f t="shared" si="3"/>
        <v>1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161</v>
      </c>
      <c r="D12" s="43" t="s">
        <v>162</v>
      </c>
      <c r="E12" s="39">
        <v>21</v>
      </c>
      <c r="F12" s="19" t="s">
        <v>23</v>
      </c>
      <c r="G12" s="40">
        <v>14</v>
      </c>
      <c r="H12" s="39">
        <v>21</v>
      </c>
      <c r="I12" s="19" t="s">
        <v>23</v>
      </c>
      <c r="J12" s="40">
        <v>11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25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163</v>
      </c>
      <c r="D13" s="43" t="s">
        <v>141</v>
      </c>
      <c r="E13" s="39">
        <v>21</v>
      </c>
      <c r="F13" s="19" t="s">
        <v>23</v>
      </c>
      <c r="G13" s="40">
        <v>14</v>
      </c>
      <c r="H13" s="39">
        <v>21</v>
      </c>
      <c r="I13" s="19" t="s">
        <v>23</v>
      </c>
      <c r="J13" s="40">
        <v>11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25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164</v>
      </c>
      <c r="D14" s="43" t="s">
        <v>143</v>
      </c>
      <c r="E14" s="39">
        <v>21</v>
      </c>
      <c r="F14" s="19" t="s">
        <v>23</v>
      </c>
      <c r="G14" s="40">
        <v>11</v>
      </c>
      <c r="H14" s="39">
        <v>12</v>
      </c>
      <c r="I14" s="19" t="s">
        <v>23</v>
      </c>
      <c r="J14" s="40">
        <v>21</v>
      </c>
      <c r="K14" s="39">
        <v>17</v>
      </c>
      <c r="L14" s="19" t="s">
        <v>23</v>
      </c>
      <c r="M14" s="40">
        <v>21</v>
      </c>
      <c r="N14" s="22">
        <f t="shared" si="0"/>
        <v>50</v>
      </c>
      <c r="O14" s="23">
        <f t="shared" si="1"/>
        <v>53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/>
    </row>
    <row r="15" spans="2:20" ht="30" customHeight="1">
      <c r="B15" s="18" t="s">
        <v>24</v>
      </c>
      <c r="C15" s="43" t="s">
        <v>165</v>
      </c>
      <c r="D15" s="43" t="s">
        <v>166</v>
      </c>
      <c r="E15" s="39">
        <v>15</v>
      </c>
      <c r="F15" s="19" t="s">
        <v>23</v>
      </c>
      <c r="G15" s="40">
        <v>21</v>
      </c>
      <c r="H15" s="39">
        <v>13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28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/>
    </row>
    <row r="16" spans="2:20" ht="30" customHeight="1" thickBot="1">
      <c r="B16" s="18" t="s">
        <v>17</v>
      </c>
      <c r="C16" s="43" t="s">
        <v>167</v>
      </c>
      <c r="D16" s="43" t="s">
        <v>146</v>
      </c>
      <c r="E16" s="39">
        <v>21</v>
      </c>
      <c r="F16" s="19" t="s">
        <v>23</v>
      </c>
      <c r="G16" s="40">
        <v>5</v>
      </c>
      <c r="H16" s="39">
        <v>21</v>
      </c>
      <c r="I16" s="19" t="s">
        <v>23</v>
      </c>
      <c r="J16" s="40">
        <v>18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23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41" t="str">
        <f>IF(R17&gt;S17,D4,IF(S17&gt;R17,D5,"remíza"))</f>
        <v>TJ SPARTAK CHRÁST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6">
        <f aca="true" t="shared" si="5" ref="N17:S17">SUM(N9:N16)</f>
        <v>364</v>
      </c>
      <c r="O17" s="27">
        <f t="shared" si="5"/>
        <v>309</v>
      </c>
      <c r="P17" s="26">
        <f t="shared" si="5"/>
        <v>12</v>
      </c>
      <c r="Q17" s="28">
        <f t="shared" si="5"/>
        <v>7</v>
      </c>
      <c r="R17" s="26">
        <f t="shared" si="5"/>
        <v>5</v>
      </c>
      <c r="S17" s="27">
        <f t="shared" si="5"/>
        <v>3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6" t="s">
        <v>180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9.5" customHeight="1" thickBot="1">
      <c r="B3" s="5" t="s">
        <v>0</v>
      </c>
      <c r="C3" s="46"/>
      <c r="D3" s="127" t="s">
        <v>132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30" t="s">
        <v>52</v>
      </c>
      <c r="R3" s="131"/>
      <c r="S3" s="132" t="s">
        <v>53</v>
      </c>
      <c r="T3" s="133"/>
    </row>
    <row r="4" spans="2:20" ht="19.5" customHeight="1" thickTop="1">
      <c r="B4" s="6" t="s">
        <v>2</v>
      </c>
      <c r="C4" s="7"/>
      <c r="D4" s="134" t="s">
        <v>91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7" t="s">
        <v>13</v>
      </c>
      <c r="R4" s="138"/>
      <c r="S4" s="139" t="s">
        <v>54</v>
      </c>
      <c r="T4" s="140"/>
    </row>
    <row r="5" spans="2:20" ht="19.5" customHeight="1">
      <c r="B5" s="6" t="s">
        <v>3</v>
      </c>
      <c r="C5" s="47"/>
      <c r="D5" s="143" t="s">
        <v>32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1</v>
      </c>
      <c r="R5" s="147"/>
      <c r="S5" s="148" t="s">
        <v>55</v>
      </c>
      <c r="T5" s="149"/>
    </row>
    <row r="6" spans="2:20" ht="19.5" customHeight="1" thickBot="1">
      <c r="B6" s="8" t="s">
        <v>4</v>
      </c>
      <c r="C6" s="9"/>
      <c r="D6" s="150" t="s">
        <v>56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SK Jupiter A</v>
      </c>
      <c r="E7" s="153" t="s">
        <v>5</v>
      </c>
      <c r="F7" s="154"/>
      <c r="G7" s="154"/>
      <c r="H7" s="154"/>
      <c r="I7" s="154"/>
      <c r="J7" s="154"/>
      <c r="K7" s="154"/>
      <c r="L7" s="154"/>
      <c r="M7" s="155"/>
      <c r="N7" s="156" t="s">
        <v>14</v>
      </c>
      <c r="O7" s="157"/>
      <c r="P7" s="156" t="s">
        <v>15</v>
      </c>
      <c r="Q7" s="157"/>
      <c r="R7" s="156" t="s">
        <v>16</v>
      </c>
      <c r="S7" s="157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121</v>
      </c>
      <c r="D9" s="44" t="s">
        <v>122</v>
      </c>
      <c r="E9" s="39">
        <v>7</v>
      </c>
      <c r="F9" s="20" t="s">
        <v>23</v>
      </c>
      <c r="G9" s="40">
        <v>21</v>
      </c>
      <c r="H9" s="39">
        <v>7</v>
      </c>
      <c r="I9" s="20" t="s">
        <v>23</v>
      </c>
      <c r="J9" s="40">
        <v>21</v>
      </c>
      <c r="K9" s="39"/>
      <c r="L9" s="20" t="s">
        <v>23</v>
      </c>
      <c r="M9" s="40"/>
      <c r="N9" s="22">
        <f aca="true" t="shared" si="0" ref="N9:N16">E9+H9+K9</f>
        <v>14</v>
      </c>
      <c r="O9" s="23">
        <f aca="true" t="shared" si="1" ref="O9:O16">G9+J9+M9</f>
        <v>42</v>
      </c>
      <c r="P9" s="24">
        <f aca="true" t="shared" si="2" ref="P9:P16">IF(E9&gt;G9,1,0)+IF(H9&gt;J9,1,0)+IF(K9&gt;M9,1,0)</f>
        <v>0</v>
      </c>
      <c r="Q9" s="19">
        <f aca="true" t="shared" si="3" ref="Q9:Q16">IF(E9&lt;G9,1,0)+IF(H9&lt;J9,1,0)+IF(K9&lt;M9,1,0)</f>
        <v>2</v>
      </c>
      <c r="R9" s="35">
        <f>IF(P9=2,1,0)</f>
        <v>0</v>
      </c>
      <c r="S9" s="21">
        <f>IF(Q9=2,1,0)</f>
        <v>1</v>
      </c>
      <c r="T9" s="45" t="s">
        <v>123</v>
      </c>
    </row>
    <row r="10" spans="2:20" ht="30" customHeight="1">
      <c r="B10" s="18" t="s">
        <v>22</v>
      </c>
      <c r="C10" s="43" t="s">
        <v>60</v>
      </c>
      <c r="D10" s="43" t="s">
        <v>124</v>
      </c>
      <c r="E10" s="39">
        <v>18</v>
      </c>
      <c r="F10" s="19" t="s">
        <v>23</v>
      </c>
      <c r="G10" s="40">
        <v>21</v>
      </c>
      <c r="H10" s="39">
        <v>10</v>
      </c>
      <c r="I10" s="19" t="s">
        <v>23</v>
      </c>
      <c r="J10" s="40">
        <v>21</v>
      </c>
      <c r="K10" s="39"/>
      <c r="L10" s="19" t="s">
        <v>23</v>
      </c>
      <c r="M10" s="40"/>
      <c r="N10" s="22">
        <f t="shared" si="0"/>
        <v>28</v>
      </c>
      <c r="O10" s="23">
        <f t="shared" si="1"/>
        <v>42</v>
      </c>
      <c r="P10" s="24">
        <f t="shared" si="2"/>
        <v>0</v>
      </c>
      <c r="Q10" s="19">
        <f t="shared" si="3"/>
        <v>2</v>
      </c>
      <c r="R10" s="36">
        <f aca="true" t="shared" si="4" ref="R10:S16">IF(P10=2,1,0)</f>
        <v>0</v>
      </c>
      <c r="S10" s="21">
        <f t="shared" si="4"/>
        <v>1</v>
      </c>
      <c r="T10" s="45" t="s">
        <v>125</v>
      </c>
    </row>
    <row r="11" spans="2:20" ht="30" customHeight="1">
      <c r="B11" s="18" t="s">
        <v>21</v>
      </c>
      <c r="C11" s="43" t="s">
        <v>63</v>
      </c>
      <c r="D11" s="43" t="s">
        <v>126</v>
      </c>
      <c r="E11" s="39">
        <v>16</v>
      </c>
      <c r="F11" s="19" t="s">
        <v>23</v>
      </c>
      <c r="G11" s="40">
        <v>21</v>
      </c>
      <c r="H11" s="39">
        <v>19</v>
      </c>
      <c r="I11" s="19" t="s">
        <v>23</v>
      </c>
      <c r="J11" s="40">
        <v>21</v>
      </c>
      <c r="K11" s="39"/>
      <c r="L11" s="19" t="s">
        <v>23</v>
      </c>
      <c r="M11" s="40"/>
      <c r="N11" s="22">
        <f t="shared" si="0"/>
        <v>35</v>
      </c>
      <c r="O11" s="23">
        <f t="shared" si="1"/>
        <v>42</v>
      </c>
      <c r="P11" s="24">
        <f t="shared" si="2"/>
        <v>0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125</v>
      </c>
    </row>
    <row r="12" spans="2:20" ht="30" customHeight="1">
      <c r="B12" s="18" t="s">
        <v>20</v>
      </c>
      <c r="C12" s="43" t="s">
        <v>64</v>
      </c>
      <c r="D12" s="43" t="s">
        <v>127</v>
      </c>
      <c r="E12" s="39">
        <v>19</v>
      </c>
      <c r="F12" s="19" t="s">
        <v>23</v>
      </c>
      <c r="G12" s="40">
        <v>21</v>
      </c>
      <c r="H12" s="39">
        <v>19</v>
      </c>
      <c r="I12" s="19" t="s">
        <v>23</v>
      </c>
      <c r="J12" s="40">
        <v>21</v>
      </c>
      <c r="K12" s="39"/>
      <c r="L12" s="19" t="s">
        <v>23</v>
      </c>
      <c r="M12" s="40"/>
      <c r="N12" s="22">
        <f t="shared" si="0"/>
        <v>38</v>
      </c>
      <c r="O12" s="23">
        <f t="shared" si="1"/>
        <v>42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123</v>
      </c>
    </row>
    <row r="13" spans="2:20" ht="30" customHeight="1">
      <c r="B13" s="18" t="s">
        <v>19</v>
      </c>
      <c r="C13" s="43" t="s">
        <v>82</v>
      </c>
      <c r="D13" s="43" t="s">
        <v>128</v>
      </c>
      <c r="E13" s="39">
        <v>17</v>
      </c>
      <c r="F13" s="19" t="s">
        <v>23</v>
      </c>
      <c r="G13" s="40">
        <v>21</v>
      </c>
      <c r="H13" s="39">
        <v>15</v>
      </c>
      <c r="I13" s="19" t="s">
        <v>23</v>
      </c>
      <c r="J13" s="40">
        <v>21</v>
      </c>
      <c r="K13" s="39"/>
      <c r="L13" s="19" t="s">
        <v>23</v>
      </c>
      <c r="M13" s="40"/>
      <c r="N13" s="22">
        <f t="shared" si="0"/>
        <v>32</v>
      </c>
      <c r="O13" s="23">
        <f t="shared" si="1"/>
        <v>42</v>
      </c>
      <c r="P13" s="24">
        <f t="shared" si="2"/>
        <v>0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84</v>
      </c>
    </row>
    <row r="14" spans="2:20" ht="30" customHeight="1">
      <c r="B14" s="18" t="s">
        <v>18</v>
      </c>
      <c r="C14" s="43" t="s">
        <v>85</v>
      </c>
      <c r="D14" s="43" t="s">
        <v>129</v>
      </c>
      <c r="E14" s="39">
        <v>20</v>
      </c>
      <c r="F14" s="19" t="s">
        <v>23</v>
      </c>
      <c r="G14" s="40">
        <v>22</v>
      </c>
      <c r="H14" s="39">
        <v>14</v>
      </c>
      <c r="I14" s="19" t="s">
        <v>23</v>
      </c>
      <c r="J14" s="40">
        <v>21</v>
      </c>
      <c r="K14" s="39"/>
      <c r="L14" s="19" t="s">
        <v>23</v>
      </c>
      <c r="M14" s="40"/>
      <c r="N14" s="22">
        <f t="shared" si="0"/>
        <v>34</v>
      </c>
      <c r="O14" s="23">
        <f t="shared" si="1"/>
        <v>43</v>
      </c>
      <c r="P14" s="24">
        <f t="shared" si="2"/>
        <v>0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123</v>
      </c>
    </row>
    <row r="15" spans="2:20" ht="30" customHeight="1">
      <c r="B15" s="18" t="s">
        <v>24</v>
      </c>
      <c r="C15" s="43" t="s">
        <v>73</v>
      </c>
      <c r="D15" s="43" t="s">
        <v>130</v>
      </c>
      <c r="E15" s="39">
        <v>13</v>
      </c>
      <c r="F15" s="19" t="s">
        <v>23</v>
      </c>
      <c r="G15" s="40">
        <v>21</v>
      </c>
      <c r="H15" s="39">
        <v>21</v>
      </c>
      <c r="I15" s="19" t="s">
        <v>23</v>
      </c>
      <c r="J15" s="40">
        <v>17</v>
      </c>
      <c r="K15" s="39">
        <v>20</v>
      </c>
      <c r="L15" s="19" t="s">
        <v>23</v>
      </c>
      <c r="M15" s="40">
        <v>22</v>
      </c>
      <c r="N15" s="22">
        <f>E15+H15+K15</f>
        <v>54</v>
      </c>
      <c r="O15" s="23">
        <f>G15+J15+M15</f>
        <v>60</v>
      </c>
      <c r="P15" s="24">
        <f>IF(E15&gt;G15,1,0)+IF(H15&gt;J15,1,0)+IF(K15&gt;M15,1,0)</f>
        <v>1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125</v>
      </c>
    </row>
    <row r="16" spans="2:20" ht="30" customHeight="1" thickBot="1">
      <c r="B16" s="18" t="s">
        <v>17</v>
      </c>
      <c r="C16" s="43" t="s">
        <v>75</v>
      </c>
      <c r="D16" s="43" t="s">
        <v>131</v>
      </c>
      <c r="E16" s="39">
        <v>10</v>
      </c>
      <c r="F16" s="19" t="s">
        <v>23</v>
      </c>
      <c r="G16" s="40">
        <v>21</v>
      </c>
      <c r="H16" s="39">
        <v>14</v>
      </c>
      <c r="I16" s="19" t="s">
        <v>23</v>
      </c>
      <c r="J16" s="40">
        <v>21</v>
      </c>
      <c r="K16" s="39"/>
      <c r="L16" s="19" t="s">
        <v>23</v>
      </c>
      <c r="M16" s="40"/>
      <c r="N16" s="22">
        <f t="shared" si="0"/>
        <v>24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59</v>
      </c>
    </row>
    <row r="17" spans="2:20" ht="34.5" customHeight="1" thickBot="1">
      <c r="B17" s="25" t="s">
        <v>7</v>
      </c>
      <c r="C17" s="141" t="str">
        <f>IF(R17&gt;S17,D4,IF(S17&gt;R17,D5,"remíza"))</f>
        <v>SK Jupiter A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6">
        <f aca="true" t="shared" si="5" ref="N17:S17">SUM(N9:N16)</f>
        <v>259</v>
      </c>
      <c r="O17" s="27">
        <f t="shared" si="5"/>
        <v>355</v>
      </c>
      <c r="P17" s="26">
        <f t="shared" si="5"/>
        <v>1</v>
      </c>
      <c r="Q17" s="28">
        <f t="shared" si="5"/>
        <v>16</v>
      </c>
      <c r="R17" s="26">
        <f t="shared" si="5"/>
        <v>0</v>
      </c>
      <c r="S17" s="27">
        <f t="shared" si="5"/>
        <v>8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6" t="s">
        <v>180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9.5" customHeight="1" thickBot="1">
      <c r="B3" s="5" t="s">
        <v>0</v>
      </c>
      <c r="C3" s="46"/>
      <c r="D3" s="127" t="s">
        <v>132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30" t="s">
        <v>52</v>
      </c>
      <c r="R3" s="131"/>
      <c r="S3" s="132" t="s">
        <v>53</v>
      </c>
      <c r="T3" s="133"/>
    </row>
    <row r="4" spans="2:20" ht="19.5" customHeight="1" thickTop="1">
      <c r="B4" s="6" t="s">
        <v>2</v>
      </c>
      <c r="C4" s="7"/>
      <c r="D4" s="134" t="s">
        <v>151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7" t="s">
        <v>13</v>
      </c>
      <c r="R4" s="138"/>
      <c r="S4" s="139" t="s">
        <v>54</v>
      </c>
      <c r="T4" s="140"/>
    </row>
    <row r="5" spans="2:20" ht="19.5" customHeight="1">
      <c r="B5" s="6" t="s">
        <v>3</v>
      </c>
      <c r="C5" s="47"/>
      <c r="D5" s="143" t="s">
        <v>170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1</v>
      </c>
      <c r="R5" s="147"/>
      <c r="S5" s="148" t="s">
        <v>153</v>
      </c>
      <c r="T5" s="149"/>
    </row>
    <row r="6" spans="2:20" ht="19.5" customHeight="1" thickBot="1">
      <c r="B6" s="8" t="s">
        <v>4</v>
      </c>
      <c r="C6" s="9"/>
      <c r="D6" s="150" t="s">
        <v>197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TJ SPARTAK CHRÁST</v>
      </c>
      <c r="D7" s="11" t="str">
        <f>D5</f>
        <v>TJ SLAVOJ PLZEŇ</v>
      </c>
      <c r="E7" s="153" t="s">
        <v>5</v>
      </c>
      <c r="F7" s="154"/>
      <c r="G7" s="154"/>
      <c r="H7" s="154"/>
      <c r="I7" s="154"/>
      <c r="J7" s="154"/>
      <c r="K7" s="154"/>
      <c r="L7" s="154"/>
      <c r="M7" s="155"/>
      <c r="N7" s="156" t="s">
        <v>14</v>
      </c>
      <c r="O7" s="157"/>
      <c r="P7" s="156" t="s">
        <v>15</v>
      </c>
      <c r="Q7" s="157"/>
      <c r="R7" s="156" t="s">
        <v>16</v>
      </c>
      <c r="S7" s="157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155</v>
      </c>
      <c r="D9" s="44" t="s">
        <v>171</v>
      </c>
      <c r="E9" s="39">
        <v>21</v>
      </c>
      <c r="F9" s="20" t="s">
        <v>23</v>
      </c>
      <c r="G9" s="40">
        <v>15</v>
      </c>
      <c r="H9" s="39">
        <v>21</v>
      </c>
      <c r="I9" s="20" t="s">
        <v>23</v>
      </c>
      <c r="J9" s="40">
        <v>14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29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/>
    </row>
    <row r="10" spans="2:20" ht="30" customHeight="1">
      <c r="B10" s="18" t="s">
        <v>22</v>
      </c>
      <c r="C10" s="43" t="s">
        <v>172</v>
      </c>
      <c r="D10" s="43" t="s">
        <v>173</v>
      </c>
      <c r="E10" s="39">
        <v>19</v>
      </c>
      <c r="F10" s="19" t="s">
        <v>23</v>
      </c>
      <c r="G10" s="40">
        <v>21</v>
      </c>
      <c r="H10" s="39">
        <v>21</v>
      </c>
      <c r="I10" s="19" t="s">
        <v>23</v>
      </c>
      <c r="J10" s="40">
        <v>19</v>
      </c>
      <c r="K10" s="39">
        <v>21</v>
      </c>
      <c r="L10" s="19" t="s">
        <v>23</v>
      </c>
      <c r="M10" s="40">
        <v>15</v>
      </c>
      <c r="N10" s="22">
        <f t="shared" si="0"/>
        <v>61</v>
      </c>
      <c r="O10" s="23">
        <f t="shared" si="1"/>
        <v>55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/>
    </row>
    <row r="11" spans="2:20" ht="30" customHeight="1">
      <c r="B11" s="18" t="s">
        <v>21</v>
      </c>
      <c r="C11" s="43" t="s">
        <v>174</v>
      </c>
      <c r="D11" s="120" t="s">
        <v>30</v>
      </c>
      <c r="E11" s="39">
        <v>21</v>
      </c>
      <c r="F11" s="19" t="s">
        <v>23</v>
      </c>
      <c r="G11" s="40">
        <v>0</v>
      </c>
      <c r="H11" s="39">
        <v>21</v>
      </c>
      <c r="I11" s="19" t="s">
        <v>23</v>
      </c>
      <c r="J11" s="40">
        <v>0</v>
      </c>
      <c r="K11" s="39"/>
      <c r="L11" s="19" t="s">
        <v>23</v>
      </c>
      <c r="M11" s="40"/>
      <c r="N11" s="22">
        <f t="shared" si="0"/>
        <v>42</v>
      </c>
      <c r="O11" s="23">
        <f t="shared" si="1"/>
        <v>0</v>
      </c>
      <c r="P11" s="24">
        <f t="shared" si="2"/>
        <v>2</v>
      </c>
      <c r="Q11" s="19">
        <f t="shared" si="3"/>
        <v>0</v>
      </c>
      <c r="R11" s="36">
        <f t="shared" si="4"/>
        <v>1</v>
      </c>
      <c r="S11" s="21">
        <f t="shared" si="4"/>
        <v>0</v>
      </c>
      <c r="T11" s="45"/>
    </row>
    <row r="12" spans="2:20" ht="30" customHeight="1">
      <c r="B12" s="18" t="s">
        <v>20</v>
      </c>
      <c r="C12" s="43" t="s">
        <v>161</v>
      </c>
      <c r="D12" s="43" t="s">
        <v>175</v>
      </c>
      <c r="E12" s="39">
        <v>21</v>
      </c>
      <c r="F12" s="19" t="s">
        <v>23</v>
      </c>
      <c r="G12" s="40">
        <v>16</v>
      </c>
      <c r="H12" s="39">
        <v>21</v>
      </c>
      <c r="I12" s="19" t="s">
        <v>23</v>
      </c>
      <c r="J12" s="40">
        <v>17</v>
      </c>
      <c r="K12" s="39"/>
      <c r="L12" s="19" t="s">
        <v>23</v>
      </c>
      <c r="M12" s="40"/>
      <c r="N12" s="22">
        <f t="shared" si="0"/>
        <v>42</v>
      </c>
      <c r="O12" s="23">
        <f t="shared" si="1"/>
        <v>33</v>
      </c>
      <c r="P12" s="24">
        <f t="shared" si="2"/>
        <v>2</v>
      </c>
      <c r="Q12" s="19">
        <f t="shared" si="3"/>
        <v>0</v>
      </c>
      <c r="R12" s="36">
        <f t="shared" si="4"/>
        <v>1</v>
      </c>
      <c r="S12" s="21">
        <f t="shared" si="4"/>
        <v>0</v>
      </c>
      <c r="T12" s="45"/>
    </row>
    <row r="13" spans="2:20" ht="30" customHeight="1">
      <c r="B13" s="18" t="s">
        <v>19</v>
      </c>
      <c r="C13" s="43" t="s">
        <v>163</v>
      </c>
      <c r="D13" s="43" t="s">
        <v>176</v>
      </c>
      <c r="E13" s="39">
        <v>21</v>
      </c>
      <c r="F13" s="19" t="s">
        <v>23</v>
      </c>
      <c r="G13" s="40">
        <v>15</v>
      </c>
      <c r="H13" s="39">
        <v>21</v>
      </c>
      <c r="I13" s="19" t="s">
        <v>23</v>
      </c>
      <c r="J13" s="40">
        <v>11</v>
      </c>
      <c r="K13" s="39"/>
      <c r="L13" s="19" t="s">
        <v>23</v>
      </c>
      <c r="M13" s="40"/>
      <c r="N13" s="22">
        <f t="shared" si="0"/>
        <v>42</v>
      </c>
      <c r="O13" s="23">
        <f t="shared" si="1"/>
        <v>26</v>
      </c>
      <c r="P13" s="24">
        <f t="shared" si="2"/>
        <v>2</v>
      </c>
      <c r="Q13" s="19">
        <f t="shared" si="3"/>
        <v>0</v>
      </c>
      <c r="R13" s="36">
        <f t="shared" si="4"/>
        <v>1</v>
      </c>
      <c r="S13" s="21">
        <f t="shared" si="4"/>
        <v>0</v>
      </c>
      <c r="T13" s="45"/>
    </row>
    <row r="14" spans="2:20" ht="30" customHeight="1">
      <c r="B14" s="18" t="s">
        <v>18</v>
      </c>
      <c r="C14" s="43" t="s">
        <v>164</v>
      </c>
      <c r="D14" s="43" t="s">
        <v>177</v>
      </c>
      <c r="E14" s="39">
        <v>21</v>
      </c>
      <c r="F14" s="19" t="s">
        <v>23</v>
      </c>
      <c r="G14" s="40">
        <v>11</v>
      </c>
      <c r="H14" s="39">
        <v>21</v>
      </c>
      <c r="I14" s="19" t="s">
        <v>23</v>
      </c>
      <c r="J14" s="40">
        <v>13</v>
      </c>
      <c r="K14" s="39"/>
      <c r="L14" s="19" t="s">
        <v>23</v>
      </c>
      <c r="M14" s="40"/>
      <c r="N14" s="22">
        <f t="shared" si="0"/>
        <v>42</v>
      </c>
      <c r="O14" s="23">
        <f t="shared" si="1"/>
        <v>24</v>
      </c>
      <c r="P14" s="24">
        <f t="shared" si="2"/>
        <v>2</v>
      </c>
      <c r="Q14" s="19">
        <f t="shared" si="3"/>
        <v>0</v>
      </c>
      <c r="R14" s="36">
        <f t="shared" si="4"/>
        <v>1</v>
      </c>
      <c r="S14" s="21">
        <f t="shared" si="4"/>
        <v>0</v>
      </c>
      <c r="T14" s="45"/>
    </row>
    <row r="15" spans="2:20" ht="30" customHeight="1">
      <c r="B15" s="18" t="s">
        <v>24</v>
      </c>
      <c r="C15" s="43" t="s">
        <v>178</v>
      </c>
      <c r="D15" s="43" t="s">
        <v>179</v>
      </c>
      <c r="E15" s="39">
        <v>21</v>
      </c>
      <c r="F15" s="19" t="s">
        <v>23</v>
      </c>
      <c r="G15" s="40">
        <v>15</v>
      </c>
      <c r="H15" s="39">
        <v>21</v>
      </c>
      <c r="I15" s="19" t="s">
        <v>23</v>
      </c>
      <c r="J15" s="40">
        <v>17</v>
      </c>
      <c r="K15" s="39"/>
      <c r="L15" s="19" t="s">
        <v>23</v>
      </c>
      <c r="M15" s="40"/>
      <c r="N15" s="22">
        <f>E15+H15+K15</f>
        <v>42</v>
      </c>
      <c r="O15" s="23">
        <f>G15+J15+M15</f>
        <v>32</v>
      </c>
      <c r="P15" s="24">
        <f>IF(E15&gt;G15,1,0)+IF(H15&gt;J15,1,0)+IF(K15&gt;M15,1,0)</f>
        <v>2</v>
      </c>
      <c r="Q15" s="19">
        <f>IF(E15&lt;G15,1,0)+IF(H15&lt;J15,1,0)+IF(K15&lt;M15,1,0)</f>
        <v>0</v>
      </c>
      <c r="R15" s="36">
        <f>IF(P15=2,1,0)</f>
        <v>1</v>
      </c>
      <c r="S15" s="21">
        <f>IF(Q15=2,1,0)</f>
        <v>0</v>
      </c>
      <c r="T15" s="45"/>
    </row>
    <row r="16" spans="2:20" ht="30" customHeight="1" thickBot="1">
      <c r="B16" s="18" t="s">
        <v>17</v>
      </c>
      <c r="C16" s="43" t="s">
        <v>167</v>
      </c>
      <c r="D16" s="43" t="s">
        <v>72</v>
      </c>
      <c r="E16" s="39">
        <v>21</v>
      </c>
      <c r="F16" s="19" t="s">
        <v>23</v>
      </c>
      <c r="G16" s="40">
        <v>12</v>
      </c>
      <c r="H16" s="39">
        <v>21</v>
      </c>
      <c r="I16" s="19" t="s">
        <v>23</v>
      </c>
      <c r="J16" s="40">
        <v>10</v>
      </c>
      <c r="K16" s="39"/>
      <c r="L16" s="19" t="s">
        <v>23</v>
      </c>
      <c r="M16" s="40"/>
      <c r="N16" s="22">
        <f t="shared" si="0"/>
        <v>42</v>
      </c>
      <c r="O16" s="23">
        <f t="shared" si="1"/>
        <v>22</v>
      </c>
      <c r="P16" s="24">
        <f t="shared" si="2"/>
        <v>2</v>
      </c>
      <c r="Q16" s="19">
        <f t="shared" si="3"/>
        <v>0</v>
      </c>
      <c r="R16" s="36">
        <f t="shared" si="4"/>
        <v>1</v>
      </c>
      <c r="S16" s="21">
        <f t="shared" si="4"/>
        <v>0</v>
      </c>
      <c r="T16" s="45"/>
    </row>
    <row r="17" spans="2:20" ht="34.5" customHeight="1" thickBot="1">
      <c r="B17" s="25" t="s">
        <v>7</v>
      </c>
      <c r="C17" s="141" t="str">
        <f>IF(R17&gt;S17,D4,IF(S17&gt;R17,D5,"remíza"))</f>
        <v>TJ SPARTAK CHRÁST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6">
        <f aca="true" t="shared" si="5" ref="N17:S17">SUM(N9:N16)</f>
        <v>355</v>
      </c>
      <c r="O17" s="27">
        <f t="shared" si="5"/>
        <v>221</v>
      </c>
      <c r="P17" s="26">
        <f t="shared" si="5"/>
        <v>16</v>
      </c>
      <c r="Q17" s="28">
        <f t="shared" si="5"/>
        <v>1</v>
      </c>
      <c r="R17" s="26">
        <f t="shared" si="5"/>
        <v>8</v>
      </c>
      <c r="S17" s="27">
        <f t="shared" si="5"/>
        <v>0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126" t="s">
        <v>180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2:20" ht="19.5" customHeight="1" thickBot="1">
      <c r="B3" s="5" t="s">
        <v>0</v>
      </c>
      <c r="C3" s="46"/>
      <c r="D3" s="127" t="s">
        <v>132</v>
      </c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9"/>
      <c r="Q3" s="130" t="s">
        <v>52</v>
      </c>
      <c r="R3" s="131"/>
      <c r="S3" s="132" t="s">
        <v>53</v>
      </c>
      <c r="T3" s="133"/>
    </row>
    <row r="4" spans="2:20" ht="19.5" customHeight="1" thickTop="1">
      <c r="B4" s="6" t="s">
        <v>2</v>
      </c>
      <c r="C4" s="7"/>
      <c r="D4" s="134" t="s">
        <v>91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6"/>
      <c r="Q4" s="137" t="s">
        <v>13</v>
      </c>
      <c r="R4" s="138"/>
      <c r="S4" s="139" t="s">
        <v>54</v>
      </c>
      <c r="T4" s="140"/>
    </row>
    <row r="5" spans="2:20" ht="19.5" customHeight="1">
      <c r="B5" s="6" t="s">
        <v>3</v>
      </c>
      <c r="C5" s="47"/>
      <c r="D5" s="143" t="s">
        <v>31</v>
      </c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5"/>
      <c r="Q5" s="146" t="s">
        <v>1</v>
      </c>
      <c r="R5" s="147"/>
      <c r="S5" s="148" t="s">
        <v>55</v>
      </c>
      <c r="T5" s="149"/>
    </row>
    <row r="6" spans="2:20" ht="19.5" customHeight="1" thickBot="1">
      <c r="B6" s="8" t="s">
        <v>4</v>
      </c>
      <c r="C6" s="9"/>
      <c r="D6" s="150" t="s">
        <v>56</v>
      </c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48"/>
      <c r="R6" s="49"/>
      <c r="S6" s="93" t="s">
        <v>27</v>
      </c>
      <c r="T6" s="38" t="s">
        <v>26</v>
      </c>
    </row>
    <row r="7" spans="2:20" ht="24.75" customHeight="1">
      <c r="B7" s="10"/>
      <c r="C7" s="11" t="str">
        <f>D4</f>
        <v>ZÚ Badminton Klatovy</v>
      </c>
      <c r="D7" s="11" t="str">
        <f>D5</f>
        <v>TJ Sokol Doubravka D</v>
      </c>
      <c r="E7" s="153" t="s">
        <v>5</v>
      </c>
      <c r="F7" s="154"/>
      <c r="G7" s="154"/>
      <c r="H7" s="154"/>
      <c r="I7" s="154"/>
      <c r="J7" s="154"/>
      <c r="K7" s="154"/>
      <c r="L7" s="154"/>
      <c r="M7" s="155"/>
      <c r="N7" s="156" t="s">
        <v>14</v>
      </c>
      <c r="O7" s="157"/>
      <c r="P7" s="156" t="s">
        <v>15</v>
      </c>
      <c r="Q7" s="157"/>
      <c r="R7" s="156" t="s">
        <v>16</v>
      </c>
      <c r="S7" s="157"/>
      <c r="T7" s="37" t="s">
        <v>6</v>
      </c>
    </row>
    <row r="8" spans="2:20" ht="9.75" customHeight="1" thickBot="1">
      <c r="B8" s="12"/>
      <c r="C8" s="13"/>
      <c r="D8" s="14"/>
      <c r="E8" s="15">
        <v>1</v>
      </c>
      <c r="F8" s="15"/>
      <c r="G8" s="15"/>
      <c r="H8" s="15">
        <v>2</v>
      </c>
      <c r="I8" s="15"/>
      <c r="J8" s="15"/>
      <c r="K8" s="15">
        <v>3</v>
      </c>
      <c r="L8" s="16"/>
      <c r="M8" s="17"/>
      <c r="N8" s="50"/>
      <c r="O8" s="51"/>
      <c r="P8" s="50"/>
      <c r="Q8" s="51"/>
      <c r="R8" s="50"/>
      <c r="S8" s="51"/>
      <c r="T8" s="52"/>
    </row>
    <row r="9" spans="2:20" ht="30" customHeight="1" thickTop="1">
      <c r="B9" s="18" t="s">
        <v>25</v>
      </c>
      <c r="C9" s="43" t="s">
        <v>57</v>
      </c>
      <c r="D9" s="44" t="s">
        <v>76</v>
      </c>
      <c r="E9" s="39">
        <v>21</v>
      </c>
      <c r="F9" s="20" t="s">
        <v>23</v>
      </c>
      <c r="G9" s="40">
        <v>16</v>
      </c>
      <c r="H9" s="39">
        <v>21</v>
      </c>
      <c r="I9" s="20" t="s">
        <v>23</v>
      </c>
      <c r="J9" s="40">
        <v>16</v>
      </c>
      <c r="K9" s="39"/>
      <c r="L9" s="20" t="s">
        <v>23</v>
      </c>
      <c r="M9" s="40"/>
      <c r="N9" s="22">
        <f aca="true" t="shared" si="0" ref="N9:N16">E9+H9+K9</f>
        <v>42</v>
      </c>
      <c r="O9" s="23">
        <f aca="true" t="shared" si="1" ref="O9:O16">G9+J9+M9</f>
        <v>32</v>
      </c>
      <c r="P9" s="24">
        <f aca="true" t="shared" si="2" ref="P9:P16">IF(E9&gt;G9,1,0)+IF(H9&gt;J9,1,0)+IF(K9&gt;M9,1,0)</f>
        <v>2</v>
      </c>
      <c r="Q9" s="19">
        <f aca="true" t="shared" si="3" ref="Q9:Q16">IF(E9&lt;G9,1,0)+IF(H9&lt;J9,1,0)+IF(K9&lt;M9,1,0)</f>
        <v>0</v>
      </c>
      <c r="R9" s="35">
        <f>IF(P9=2,1,0)</f>
        <v>1</v>
      </c>
      <c r="S9" s="21">
        <f>IF(Q9=2,1,0)</f>
        <v>0</v>
      </c>
      <c r="T9" s="45" t="s">
        <v>77</v>
      </c>
    </row>
    <row r="10" spans="2:20" ht="30" customHeight="1">
      <c r="B10" s="18" t="s">
        <v>22</v>
      </c>
      <c r="C10" s="43" t="s">
        <v>60</v>
      </c>
      <c r="D10" s="43" t="s">
        <v>78</v>
      </c>
      <c r="E10" s="39">
        <v>21</v>
      </c>
      <c r="F10" s="19" t="s">
        <v>23</v>
      </c>
      <c r="G10" s="40">
        <v>18</v>
      </c>
      <c r="H10" s="39">
        <v>18</v>
      </c>
      <c r="I10" s="19" t="s">
        <v>23</v>
      </c>
      <c r="J10" s="40">
        <v>21</v>
      </c>
      <c r="K10" s="39">
        <v>21</v>
      </c>
      <c r="L10" s="19" t="s">
        <v>23</v>
      </c>
      <c r="M10" s="40">
        <v>9</v>
      </c>
      <c r="N10" s="22">
        <f t="shared" si="0"/>
        <v>60</v>
      </c>
      <c r="O10" s="23">
        <f t="shared" si="1"/>
        <v>48</v>
      </c>
      <c r="P10" s="24">
        <f t="shared" si="2"/>
        <v>2</v>
      </c>
      <c r="Q10" s="19">
        <f t="shared" si="3"/>
        <v>1</v>
      </c>
      <c r="R10" s="36">
        <f aca="true" t="shared" si="4" ref="R10:S16">IF(P10=2,1,0)</f>
        <v>1</v>
      </c>
      <c r="S10" s="21">
        <f t="shared" si="4"/>
        <v>0</v>
      </c>
      <c r="T10" s="45" t="s">
        <v>77</v>
      </c>
    </row>
    <row r="11" spans="2:20" ht="30" customHeight="1">
      <c r="B11" s="18" t="s">
        <v>21</v>
      </c>
      <c r="C11" s="43" t="s">
        <v>63</v>
      </c>
      <c r="D11" s="43" t="s">
        <v>79</v>
      </c>
      <c r="E11" s="39">
        <v>21</v>
      </c>
      <c r="F11" s="19" t="s">
        <v>23</v>
      </c>
      <c r="G11" s="40">
        <v>19</v>
      </c>
      <c r="H11" s="39">
        <v>14</v>
      </c>
      <c r="I11" s="19" t="s">
        <v>23</v>
      </c>
      <c r="J11" s="40">
        <v>21</v>
      </c>
      <c r="K11" s="39">
        <v>19</v>
      </c>
      <c r="L11" s="19" t="s">
        <v>23</v>
      </c>
      <c r="M11" s="40">
        <v>21</v>
      </c>
      <c r="N11" s="22">
        <f t="shared" si="0"/>
        <v>54</v>
      </c>
      <c r="O11" s="23">
        <f t="shared" si="1"/>
        <v>61</v>
      </c>
      <c r="P11" s="24">
        <f t="shared" si="2"/>
        <v>1</v>
      </c>
      <c r="Q11" s="19">
        <f t="shared" si="3"/>
        <v>2</v>
      </c>
      <c r="R11" s="36">
        <f t="shared" si="4"/>
        <v>0</v>
      </c>
      <c r="S11" s="21">
        <f t="shared" si="4"/>
        <v>1</v>
      </c>
      <c r="T11" s="45" t="s">
        <v>29</v>
      </c>
    </row>
    <row r="12" spans="2:20" ht="30" customHeight="1">
      <c r="B12" s="18" t="s">
        <v>20</v>
      </c>
      <c r="C12" s="43" t="s">
        <v>80</v>
      </c>
      <c r="D12" s="43" t="s">
        <v>81</v>
      </c>
      <c r="E12" s="39">
        <v>14</v>
      </c>
      <c r="F12" s="19" t="s">
        <v>23</v>
      </c>
      <c r="G12" s="40">
        <v>21</v>
      </c>
      <c r="H12" s="39">
        <v>22</v>
      </c>
      <c r="I12" s="19" t="s">
        <v>23</v>
      </c>
      <c r="J12" s="40">
        <v>24</v>
      </c>
      <c r="K12" s="39"/>
      <c r="L12" s="19" t="s">
        <v>23</v>
      </c>
      <c r="M12" s="40"/>
      <c r="N12" s="22">
        <f t="shared" si="0"/>
        <v>36</v>
      </c>
      <c r="O12" s="23">
        <f t="shared" si="1"/>
        <v>45</v>
      </c>
      <c r="P12" s="24">
        <f t="shared" si="2"/>
        <v>0</v>
      </c>
      <c r="Q12" s="19">
        <f t="shared" si="3"/>
        <v>2</v>
      </c>
      <c r="R12" s="36">
        <f t="shared" si="4"/>
        <v>0</v>
      </c>
      <c r="S12" s="21">
        <f t="shared" si="4"/>
        <v>1</v>
      </c>
      <c r="T12" s="45" t="s">
        <v>77</v>
      </c>
    </row>
    <row r="13" spans="2:20" ht="30" customHeight="1">
      <c r="B13" s="18" t="s">
        <v>19</v>
      </c>
      <c r="C13" s="43" t="s">
        <v>82</v>
      </c>
      <c r="D13" s="43" t="s">
        <v>83</v>
      </c>
      <c r="E13" s="39">
        <v>21</v>
      </c>
      <c r="F13" s="19" t="s">
        <v>23</v>
      </c>
      <c r="G13" s="40">
        <v>14</v>
      </c>
      <c r="H13" s="39">
        <v>15</v>
      </c>
      <c r="I13" s="19" t="s">
        <v>23</v>
      </c>
      <c r="J13" s="40">
        <v>21</v>
      </c>
      <c r="K13" s="39">
        <v>12</v>
      </c>
      <c r="L13" s="19" t="s">
        <v>23</v>
      </c>
      <c r="M13" s="40">
        <v>21</v>
      </c>
      <c r="N13" s="22">
        <f t="shared" si="0"/>
        <v>48</v>
      </c>
      <c r="O13" s="23">
        <f t="shared" si="1"/>
        <v>56</v>
      </c>
      <c r="P13" s="24">
        <f t="shared" si="2"/>
        <v>1</v>
      </c>
      <c r="Q13" s="19">
        <f t="shared" si="3"/>
        <v>2</v>
      </c>
      <c r="R13" s="36">
        <f t="shared" si="4"/>
        <v>0</v>
      </c>
      <c r="S13" s="21">
        <f t="shared" si="4"/>
        <v>1</v>
      </c>
      <c r="T13" s="45" t="s">
        <v>84</v>
      </c>
    </row>
    <row r="14" spans="2:20" ht="30" customHeight="1">
      <c r="B14" s="18" t="s">
        <v>18</v>
      </c>
      <c r="C14" s="43" t="s">
        <v>85</v>
      </c>
      <c r="D14" s="43" t="s">
        <v>86</v>
      </c>
      <c r="E14" s="39">
        <v>21</v>
      </c>
      <c r="F14" s="19" t="s">
        <v>23</v>
      </c>
      <c r="G14" s="40">
        <v>17</v>
      </c>
      <c r="H14" s="39">
        <v>16</v>
      </c>
      <c r="I14" s="19" t="s">
        <v>23</v>
      </c>
      <c r="J14" s="40">
        <v>21</v>
      </c>
      <c r="K14" s="39">
        <v>14</v>
      </c>
      <c r="L14" s="19" t="s">
        <v>23</v>
      </c>
      <c r="M14" s="40">
        <v>21</v>
      </c>
      <c r="N14" s="22">
        <f t="shared" si="0"/>
        <v>51</v>
      </c>
      <c r="O14" s="23">
        <f t="shared" si="1"/>
        <v>59</v>
      </c>
      <c r="P14" s="24">
        <f t="shared" si="2"/>
        <v>1</v>
      </c>
      <c r="Q14" s="19">
        <f t="shared" si="3"/>
        <v>2</v>
      </c>
      <c r="R14" s="36">
        <f t="shared" si="4"/>
        <v>0</v>
      </c>
      <c r="S14" s="21">
        <f t="shared" si="4"/>
        <v>1</v>
      </c>
      <c r="T14" s="45" t="s">
        <v>77</v>
      </c>
    </row>
    <row r="15" spans="2:20" ht="30" customHeight="1">
      <c r="B15" s="18" t="s">
        <v>24</v>
      </c>
      <c r="C15" s="43" t="s">
        <v>73</v>
      </c>
      <c r="D15" s="43" t="s">
        <v>87</v>
      </c>
      <c r="E15" s="39">
        <v>18</v>
      </c>
      <c r="F15" s="19" t="s">
        <v>23</v>
      </c>
      <c r="G15" s="40">
        <v>21</v>
      </c>
      <c r="H15" s="39">
        <v>14</v>
      </c>
      <c r="I15" s="19" t="s">
        <v>23</v>
      </c>
      <c r="J15" s="40">
        <v>21</v>
      </c>
      <c r="K15" s="39"/>
      <c r="L15" s="19" t="s">
        <v>23</v>
      </c>
      <c r="M15" s="40"/>
      <c r="N15" s="22">
        <f>E15+H15+K15</f>
        <v>32</v>
      </c>
      <c r="O15" s="23">
        <f>G15+J15+M15</f>
        <v>42</v>
      </c>
      <c r="P15" s="24">
        <f>IF(E15&gt;G15,1,0)+IF(H15&gt;J15,1,0)+IF(K15&gt;M15,1,0)</f>
        <v>0</v>
      </c>
      <c r="Q15" s="19">
        <f>IF(E15&lt;G15,1,0)+IF(H15&lt;J15,1,0)+IF(K15&lt;M15,1,0)</f>
        <v>2</v>
      </c>
      <c r="R15" s="36">
        <f>IF(P15=2,1,0)</f>
        <v>0</v>
      </c>
      <c r="S15" s="21">
        <f>IF(Q15=2,1,0)</f>
        <v>1</v>
      </c>
      <c r="T15" s="45" t="s">
        <v>69</v>
      </c>
    </row>
    <row r="16" spans="2:20" ht="30" customHeight="1" thickBot="1">
      <c r="B16" s="18" t="s">
        <v>17</v>
      </c>
      <c r="C16" s="43" t="s">
        <v>75</v>
      </c>
      <c r="D16" s="43" t="s">
        <v>88</v>
      </c>
      <c r="E16" s="39">
        <v>18</v>
      </c>
      <c r="F16" s="19" t="s">
        <v>23</v>
      </c>
      <c r="G16" s="40">
        <v>21</v>
      </c>
      <c r="H16" s="39">
        <v>17</v>
      </c>
      <c r="I16" s="19" t="s">
        <v>23</v>
      </c>
      <c r="J16" s="40">
        <v>21</v>
      </c>
      <c r="K16" s="39"/>
      <c r="L16" s="19" t="s">
        <v>23</v>
      </c>
      <c r="M16" s="40"/>
      <c r="N16" s="22">
        <f t="shared" si="0"/>
        <v>35</v>
      </c>
      <c r="O16" s="23">
        <f t="shared" si="1"/>
        <v>42</v>
      </c>
      <c r="P16" s="24">
        <f t="shared" si="2"/>
        <v>0</v>
      </c>
      <c r="Q16" s="19">
        <f t="shared" si="3"/>
        <v>2</v>
      </c>
      <c r="R16" s="36">
        <f t="shared" si="4"/>
        <v>0</v>
      </c>
      <c r="S16" s="21">
        <f t="shared" si="4"/>
        <v>1</v>
      </c>
      <c r="T16" s="45" t="s">
        <v>89</v>
      </c>
    </row>
    <row r="17" spans="2:20" ht="34.5" customHeight="1" thickBot="1">
      <c r="B17" s="25" t="s">
        <v>7</v>
      </c>
      <c r="C17" s="141" t="str">
        <f>IF(R17&gt;S17,D4,IF(S17&gt;R17,D5,"remíza"))</f>
        <v>TJ Sokol Doubravka D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6">
        <f aca="true" t="shared" si="5" ref="N17:S17">SUM(N9:N16)</f>
        <v>358</v>
      </c>
      <c r="O17" s="27">
        <f t="shared" si="5"/>
        <v>385</v>
      </c>
      <c r="P17" s="26">
        <f t="shared" si="5"/>
        <v>7</v>
      </c>
      <c r="Q17" s="28">
        <f t="shared" si="5"/>
        <v>13</v>
      </c>
      <c r="R17" s="26">
        <f t="shared" si="5"/>
        <v>2</v>
      </c>
      <c r="S17" s="27">
        <f t="shared" si="5"/>
        <v>6</v>
      </c>
      <c r="T17" s="53"/>
    </row>
    <row r="18" spans="2:20" ht="15">
      <c r="B18" s="34"/>
      <c r="C18" s="54"/>
      <c r="D18" s="54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0" t="s">
        <v>8</v>
      </c>
    </row>
    <row r="19" spans="2:20" ht="12.75">
      <c r="B19" s="55" t="s">
        <v>9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</row>
    <row r="20" spans="2:20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</row>
    <row r="21" spans="2:20" ht="19.5" customHeight="1">
      <c r="B21" s="31" t="s">
        <v>10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9.5" customHeight="1">
      <c r="B22" s="3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2:20" ht="12.75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</row>
    <row r="24" spans="2:21" ht="12.75">
      <c r="B24" s="33" t="s">
        <v>11</v>
      </c>
      <c r="C24" s="54"/>
      <c r="D24" s="56"/>
      <c r="E24" s="33" t="s">
        <v>12</v>
      </c>
      <c r="F24" s="33"/>
      <c r="G24" s="33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 password="CC26" sheet="1"/>
  <mergeCells count="16">
    <mergeCell ref="C17:M17"/>
    <mergeCell ref="D5:P5"/>
    <mergeCell ref="Q5:R5"/>
    <mergeCell ref="S5:T5"/>
    <mergeCell ref="D6:P6"/>
    <mergeCell ref="E7:M7"/>
    <mergeCell ref="N7:O7"/>
    <mergeCell ref="P7:Q7"/>
    <mergeCell ref="R7:S7"/>
    <mergeCell ref="B2:T2"/>
    <mergeCell ref="D3:P3"/>
    <mergeCell ref="Q3:R3"/>
    <mergeCell ref="S3:T3"/>
    <mergeCell ref="D4:P4"/>
    <mergeCell ref="Q4:R4"/>
    <mergeCell ref="S4:T4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zapis_OPB.xls</dc:title>
  <dc:subject>OPB 2016/17</dc:subject>
  <dc:creator>ZpčBaS</dc:creator>
  <cp:keywords/>
  <dc:description>Zápis o utkání smíšených družstev - OPB</dc:description>
  <cp:lastModifiedBy>Tom</cp:lastModifiedBy>
  <cp:lastPrinted>2016-10-21T11:37:01Z</cp:lastPrinted>
  <dcterms:created xsi:type="dcterms:W3CDTF">1996-11-18T12:18:44Z</dcterms:created>
  <dcterms:modified xsi:type="dcterms:W3CDTF">2017-10-16T11:04:27Z</dcterms:modified>
  <cp:category/>
  <cp:version/>
  <cp:contentType/>
  <cp:contentStatus/>
</cp:coreProperties>
</file>