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741" activeTab="0"/>
  </bookViews>
  <sheets>
    <sheet name="TABULKA-J-Z-prebor-2B" sheetId="1" r:id="rId1"/>
    <sheet name="rozpis_J-Z_2B" sheetId="2" r:id="rId2"/>
    <sheet name="1.k.StrA_StrB" sheetId="3" r:id="rId3"/>
    <sheet name="1.k.StrB_KřeB" sheetId="4" r:id="rId4"/>
    <sheet name="1.k.StrB_Vod" sheetId="5" r:id="rId5"/>
    <sheet name="1.k.Vod_StrA" sheetId="6" r:id="rId6"/>
    <sheet name="1.k.Táb_StrB" sheetId="7" r:id="rId7"/>
    <sheet name="1.k.StrA_Táb" sheetId="8" r:id="rId8"/>
    <sheet name="1.k.KřeB_StrA" sheetId="9" r:id="rId9"/>
    <sheet name="1.k.Táb_KřeB" sheetId="10" r:id="rId10"/>
    <sheet name="1.k.Vod_Táb" sheetId="11" r:id="rId11"/>
    <sheet name="1.k.KřeB_Vod" sheetId="12" r:id="rId12"/>
    <sheet name="1.k.DouC_DouD" sheetId="13" r:id="rId13"/>
    <sheet name="1.k.JuA_Chra" sheetId="14" r:id="rId14"/>
    <sheet name="1.k.Chra_DouC" sheetId="15" r:id="rId15"/>
    <sheet name="1.k.Kla_JuA" sheetId="16" r:id="rId16"/>
    <sheet name="1.k.Kla_DouD" sheetId="17" r:id="rId17"/>
  </sheets>
  <externalReferences>
    <externalReference r:id="rId20"/>
  </externalReferences>
  <definedNames>
    <definedName name="_xlnm.Print_Area" localSheetId="12">'1.k.DouC_DouD'!$B$2:$T$26</definedName>
    <definedName name="_xlnm.Print_Area" localSheetId="14">'1.k.Chra_DouC'!$B$2:$T$26</definedName>
    <definedName name="_xlnm.Print_Area" localSheetId="13">'1.k.JuA_Chra'!$B$2:$T$26</definedName>
    <definedName name="_xlnm.Print_Area" localSheetId="16">'1.k.Kla_DouD'!$B$2:$T$26</definedName>
    <definedName name="_xlnm.Print_Area" localSheetId="15">'1.k.Kla_JuA'!$B$2:$T$26</definedName>
    <definedName name="_xlnm.Print_Area" localSheetId="8">'1.k.KřeB_StrA'!$A$1:$S$27</definedName>
    <definedName name="_xlnm.Print_Area" localSheetId="11">'1.k.KřeB_Vod'!$A$1:$S$27</definedName>
    <definedName name="_xlnm.Print_Area" localSheetId="2">'1.k.StrA_StrB'!$A$1:$S$27</definedName>
    <definedName name="_xlnm.Print_Area" localSheetId="7">'1.k.StrA_Táb'!$A$1:$S$27</definedName>
    <definedName name="_xlnm.Print_Area" localSheetId="3">'1.k.StrB_KřeB'!$A$1:$S$27</definedName>
    <definedName name="_xlnm.Print_Area" localSheetId="4">'1.k.StrB_Vod'!$A$1:$S$27</definedName>
    <definedName name="_xlnm.Print_Area" localSheetId="9">'1.k.Táb_KřeB'!$A$1:$S$27</definedName>
    <definedName name="_xlnm.Print_Area" localSheetId="6">'1.k.Táb_StrB'!$A$1:$S$27</definedName>
    <definedName name="_xlnm.Print_Area" localSheetId="5">'1.k.Vod_StrA'!$A$1:$S$27</definedName>
    <definedName name="_xlnm.Print_Area" localSheetId="10">'1.k.Vod_Táb'!$A$1:$S$27</definedName>
  </definedNames>
  <calcPr fullCalcOnLoad="1"/>
</workbook>
</file>

<file path=xl/sharedStrings.xml><?xml version="1.0" encoding="utf-8"?>
<sst xmlns="http://schemas.openxmlformats.org/spreadsheetml/2006/main" count="1632" uniqueCount="257">
  <si>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</si>
  <si>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</si>
  <si>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</si>
  <si>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</si>
  <si>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</si>
  <si>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</si>
  <si>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</si>
  <si>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</si>
  <si>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</si>
  <si>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</si>
  <si>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</si>
  <si>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</si>
  <si>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</si>
  <si>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</si>
  <si>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</si>
  <si>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</si>
  <si>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</si>
  <si>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</si>
  <si>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</si>
  <si>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</si>
  <si>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</si>
  <si>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čtyřhra žen</t>
  </si>
  <si>
    <t>:</t>
  </si>
  <si>
    <t>dvouhra   žen</t>
  </si>
  <si>
    <t>smíšená čtyřhra</t>
  </si>
  <si>
    <t>kolo</t>
  </si>
  <si>
    <t>1.</t>
  </si>
  <si>
    <t>Tupý</t>
  </si>
  <si>
    <t>Kolovrátníková</t>
  </si>
  <si>
    <t>TJ Sokol Doubravka D</t>
  </si>
  <si>
    <t>SK Jupiter A</t>
  </si>
  <si>
    <t>Spartak Chrást</t>
  </si>
  <si>
    <t>Brunclík Jiří</t>
  </si>
  <si>
    <t>Egermaier Jiří</t>
  </si>
  <si>
    <t>Suttr Martin</t>
  </si>
  <si>
    <t>Bláhová Barbara</t>
  </si>
  <si>
    <t>Knopp Tomáš</t>
  </si>
  <si>
    <t>Behenský Roman</t>
  </si>
  <si>
    <t xml:space="preserve">  </t>
  </si>
  <si>
    <t>výhry</t>
  </si>
  <si>
    <t>remízy</t>
  </si>
  <si>
    <t>prohry</t>
  </si>
  <si>
    <t>body</t>
  </si>
  <si>
    <t>2.</t>
  </si>
  <si>
    <t>3.</t>
  </si>
  <si>
    <t>4.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</si>
  <si>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</si>
  <si>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</si>
  <si>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</si>
  <si>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</si>
  <si>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</si>
  <si>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</si>
  <si>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odehráno</t>
  </si>
  <si>
    <t>5.</t>
  </si>
  <si>
    <t>6.</t>
  </si>
  <si>
    <t>7.</t>
  </si>
  <si>
    <t>8.</t>
  </si>
  <si>
    <t>"A"</t>
  </si>
  <si>
    <t>"B"</t>
  </si>
  <si>
    <t>Kudláček</t>
  </si>
  <si>
    <t>Hála</t>
  </si>
  <si>
    <t>Steinbauer</t>
  </si>
  <si>
    <t>Motejlová</t>
  </si>
  <si>
    <t>Kudláčková</t>
  </si>
  <si>
    <t>Weberová, Motejlová</t>
  </si>
  <si>
    <t>……………………………………………………………………………………………………………………………………………………………………………………</t>
  </si>
  <si>
    <t>Remíza</t>
  </si>
  <si>
    <t>Plachta</t>
  </si>
  <si>
    <t>Petrův</t>
  </si>
  <si>
    <t>Vojta, Bačová</t>
  </si>
  <si>
    <t xml:space="preserve"> </t>
  </si>
  <si>
    <t>Vojta</t>
  </si>
  <si>
    <t xml:space="preserve">Weberová </t>
  </si>
  <si>
    <t>SK Badminton Tábor</t>
  </si>
  <si>
    <t>Sokol Doubravka D</t>
  </si>
  <si>
    <t>-</t>
  </si>
  <si>
    <t>0 : 0</t>
  </si>
  <si>
    <t>dopolední utkání - začátek 9:00</t>
  </si>
  <si>
    <t>odpolední utkání - začátek 15:00</t>
  </si>
  <si>
    <t>Egermaier Jiří, Schröfel Erik</t>
  </si>
  <si>
    <r>
      <t xml:space="preserve">neúplná tabulka po </t>
    </r>
    <r>
      <rPr>
        <b/>
        <sz val="12"/>
        <rFont val="Arial"/>
        <family val="2"/>
      </rPr>
      <t>1. kole  - 14.10.2017</t>
    </r>
  </si>
  <si>
    <t>JIHO-ZÁPADNÍ přebor 2/B družstev - dospělí - 2017/18</t>
  </si>
  <si>
    <t>ZÚ Badminton Klatovy</t>
  </si>
  <si>
    <t>TJ ČZ Strakonice A</t>
  </si>
  <si>
    <t>TJ ČZ Strakonice B</t>
  </si>
  <si>
    <t>TJ Sokol Vodňany</t>
  </si>
  <si>
    <t>TJ Sokol Křemže B</t>
  </si>
  <si>
    <t>TJ Sokol Doubravka C</t>
  </si>
  <si>
    <t>polední utkání - začátek 12:00</t>
  </si>
  <si>
    <t>Sokol Doubravka C</t>
  </si>
  <si>
    <t>5 : 3</t>
  </si>
  <si>
    <t>TJ Slavoj</t>
  </si>
  <si>
    <t>8 : 0</t>
  </si>
  <si>
    <t>ZÚ Klatovy</t>
  </si>
  <si>
    <t>0 : 8</t>
  </si>
  <si>
    <t>2 : 6</t>
  </si>
  <si>
    <t>"volno"</t>
  </si>
  <si>
    <t>Jiskra Nejdek</t>
  </si>
  <si>
    <t>ZČ1</t>
  </si>
  <si>
    <t>ZČ2</t>
  </si>
  <si>
    <t>ZČ3</t>
  </si>
  <si>
    <t>ZČ4</t>
  </si>
  <si>
    <t>ZČ5</t>
  </si>
  <si>
    <t>1. kolo - 14.10.2017 - J-Z přebor 2/B</t>
  </si>
  <si>
    <t>2. kolo - 5.11.2017  (neděle) - J-Z přebor 2/B</t>
  </si>
  <si>
    <t>3. kolo - 9.12.2017 - J-Z přebor 2/B</t>
  </si>
  <si>
    <t>4. kolo - 24.2.2018 - J-Z přebor 2/B</t>
  </si>
  <si>
    <t>Sezona:</t>
  </si>
  <si>
    <t>2017/18</t>
  </si>
  <si>
    <t>14.10.2017</t>
  </si>
  <si>
    <t>Plzeň, Hřbitovní 24</t>
  </si>
  <si>
    <t>Jaromír Brychta</t>
  </si>
  <si>
    <t>Brychta, Brychtová</t>
  </si>
  <si>
    <t>Hanyk, Rathová</t>
  </si>
  <si>
    <t>2.čtyřhra mužů</t>
  </si>
  <si>
    <t>Pánek, Svoboda</t>
  </si>
  <si>
    <t>Hanyk, Tupý</t>
  </si>
  <si>
    <t>Brychtová, Horová</t>
  </si>
  <si>
    <t>Kolovrátníková, Rathová</t>
  </si>
  <si>
    <t>1.čtyřhra mužů</t>
  </si>
  <si>
    <t>Brož, Brychta</t>
  </si>
  <si>
    <t>Žambůrek, Borkovec T.</t>
  </si>
  <si>
    <t>Pánek</t>
  </si>
  <si>
    <t>Borkovec T.</t>
  </si>
  <si>
    <t>Brož</t>
  </si>
  <si>
    <t>Horová</t>
  </si>
  <si>
    <t>Svoboda</t>
  </si>
  <si>
    <t>Žambůrek</t>
  </si>
  <si>
    <t>TJ Spartak Chrást</t>
  </si>
  <si>
    <t>Plzeň, Chválenická ul.</t>
  </si>
  <si>
    <t>Martin Slepička</t>
  </si>
  <si>
    <t>Schröfel Erik, Beranová Štěpánka</t>
  </si>
  <si>
    <t>Mirvald Václav, Voráčková Lenka</t>
  </si>
  <si>
    <t>Schröfel Erik, Egermaier Jiří</t>
  </si>
  <si>
    <t>Behenský Roman, Vicenda Petr</t>
  </si>
  <si>
    <t>Beranová Š., Bláhová B.</t>
  </si>
  <si>
    <t>Voráčková L., Slozberg R.</t>
  </si>
  <si>
    <t>Kavan Pavel, Knopp Tomáš</t>
  </si>
  <si>
    <t>Mirvald Václav, Suttr Martin</t>
  </si>
  <si>
    <t>Slozberg Roni</t>
  </si>
  <si>
    <t>Kavan Pavel</t>
  </si>
  <si>
    <t>TJ SPARTAK CHRÁST</t>
  </si>
  <si>
    <t>TJ SOKOL DOUBRAVKA C</t>
  </si>
  <si>
    <t>Chrást</t>
  </si>
  <si>
    <t>Mirvald - Glaserová</t>
  </si>
  <si>
    <t>Brychta - Brychtová</t>
  </si>
  <si>
    <t>Behenský - Vicenda</t>
  </si>
  <si>
    <t>Brož - Pánek</t>
  </si>
  <si>
    <t>Voráčková - Slozberg</t>
  </si>
  <si>
    <t>Čečková - Horová</t>
  </si>
  <si>
    <t>Suttr - Mirvald</t>
  </si>
  <si>
    <t>Brychta - Svoboda</t>
  </si>
  <si>
    <t xml:space="preserve">Brunclík </t>
  </si>
  <si>
    <t xml:space="preserve">Behenský </t>
  </si>
  <si>
    <t>Slozberg</t>
  </si>
  <si>
    <t xml:space="preserve">Čečková </t>
  </si>
  <si>
    <t xml:space="preserve">Suttr </t>
  </si>
  <si>
    <t>Klatovy</t>
  </si>
  <si>
    <t>Jan Piorecký</t>
  </si>
  <si>
    <t>Piorecký Jan, Sazamová Petra</t>
  </si>
  <si>
    <t>Dvořák</t>
  </si>
  <si>
    <t>Koranda Michal, Matoušek Ondřej</t>
  </si>
  <si>
    <t>Matoušek J.</t>
  </si>
  <si>
    <t>Novotná Lucie, Sazamová Petra</t>
  </si>
  <si>
    <t>Bláhová Barbara, Beranová Štěpánka</t>
  </si>
  <si>
    <t>Piorecký Jan, Slavík Tomáš</t>
  </si>
  <si>
    <t>Knopp Tomáš, Kavan Pavel</t>
  </si>
  <si>
    <t>Matoušek Ondřej</t>
  </si>
  <si>
    <t>Koranda</t>
  </si>
  <si>
    <t xml:space="preserve">Koranda Michal </t>
  </si>
  <si>
    <t xml:space="preserve">Knopp Tomáš </t>
  </si>
  <si>
    <t xml:space="preserve">Novotná Lucie </t>
  </si>
  <si>
    <t xml:space="preserve">Bláhová Barbara </t>
  </si>
  <si>
    <t>Dvořák Martin</t>
  </si>
  <si>
    <t>Matoušek O.</t>
  </si>
  <si>
    <t>Slavík Tomáš, Sazamová Petra</t>
  </si>
  <si>
    <t>Hanyk Jiří, Rathová Anita</t>
  </si>
  <si>
    <t>Matoušek Jan</t>
  </si>
  <si>
    <t>Hanyk Jiří, Tupý Jan</t>
  </si>
  <si>
    <t>Kolovrátníková Jolana, Rathová Anita</t>
  </si>
  <si>
    <t>Dvořák Martin, Slavík Tomáš</t>
  </si>
  <si>
    <t>Žambůrek Tomáš, Borkovec Tomáš</t>
  </si>
  <si>
    <t>Borkovec Tomáš</t>
  </si>
  <si>
    <t>Tupý Jan</t>
  </si>
  <si>
    <t xml:space="preserve">Kolovrátníková Jolana </t>
  </si>
  <si>
    <t>Slavík</t>
  </si>
  <si>
    <t xml:space="preserve">Žambůrek Tomáš </t>
  </si>
  <si>
    <t>Borkovec</t>
  </si>
  <si>
    <t>J-Z přebor 2/B družstev - dospělí - ZpčBaS / JčBaS</t>
  </si>
  <si>
    <t>Hála, Mejzlíková</t>
  </si>
  <si>
    <t>Hála, Bednář</t>
  </si>
  <si>
    <t>Vojta, Madar</t>
  </si>
  <si>
    <t>Pelíšková, Bačová</t>
  </si>
  <si>
    <t>Holeček, Schrenk</t>
  </si>
  <si>
    <t>Plachta, Petrův</t>
  </si>
  <si>
    <t>Schrenk</t>
  </si>
  <si>
    <t>Madar</t>
  </si>
  <si>
    <t xml:space="preserve">Holeček </t>
  </si>
  <si>
    <t xml:space="preserve">Pelíšková </t>
  </si>
  <si>
    <t xml:space="preserve">Plachta </t>
  </si>
  <si>
    <t>Pham, Kudláčková</t>
  </si>
  <si>
    <t>Kvěch, Půbalová</t>
  </si>
  <si>
    <t>Musil, Kudláček</t>
  </si>
  <si>
    <t>Peterková, Kudláčková</t>
  </si>
  <si>
    <t>Suská, Půbalová</t>
  </si>
  <si>
    <t>Pham, Smetana</t>
  </si>
  <si>
    <t>Hlavička, Tichý</t>
  </si>
  <si>
    <t>Smetana</t>
  </si>
  <si>
    <t xml:space="preserve">Kvěch </t>
  </si>
  <si>
    <t xml:space="preserve">Musil </t>
  </si>
  <si>
    <t>Tichý</t>
  </si>
  <si>
    <t xml:space="preserve">Peterková </t>
  </si>
  <si>
    <t>Pártlová</t>
  </si>
  <si>
    <t xml:space="preserve">Hlavička </t>
  </si>
  <si>
    <t>Koudelková</t>
  </si>
  <si>
    <t>Maršík, Maršíková</t>
  </si>
  <si>
    <t>Votava, Madar</t>
  </si>
  <si>
    <t>Chaloupka, Pospíšil</t>
  </si>
  <si>
    <t>Peclinovská, Vaňousová</t>
  </si>
  <si>
    <t>Multuš, Kubec</t>
  </si>
  <si>
    <t xml:space="preserve">Maršík </t>
  </si>
  <si>
    <t>Kubec</t>
  </si>
  <si>
    <t>Vaňousová</t>
  </si>
  <si>
    <t xml:space="preserve">Multuš </t>
  </si>
  <si>
    <t>Chaloupka, Peclinovská</t>
  </si>
  <si>
    <t>Kubec, Maršík</t>
  </si>
  <si>
    <t>Vaňousová, Maršíková</t>
  </si>
  <si>
    <t>Suská, Pártlová</t>
  </si>
  <si>
    <t>Multuš, Pospíšil</t>
  </si>
  <si>
    <t>Pospíšil</t>
  </si>
  <si>
    <t xml:space="preserve">Chaloupka </t>
  </si>
  <si>
    <t>Peclinovská</t>
  </si>
  <si>
    <t xml:space="preserve">Suská </t>
  </si>
  <si>
    <t>Bednář, Koudelková</t>
  </si>
  <si>
    <t>Pham, Peterková</t>
  </si>
  <si>
    <t>Hála, Steinbauer</t>
  </si>
  <si>
    <t>Weberová, Mejzlíková</t>
  </si>
  <si>
    <t>Holeček, Mejzlíková</t>
  </si>
  <si>
    <t>Pospíšil, Kubec</t>
  </si>
  <si>
    <t>Bednář, Steinbauer</t>
  </si>
  <si>
    <t>Koudelková, Motejlová</t>
  </si>
  <si>
    <t>Multuš, Maršík</t>
  </si>
  <si>
    <t>Maršík</t>
  </si>
  <si>
    <t xml:space="preserve">Vaňousová </t>
  </si>
  <si>
    <t xml:space="preserve">Peclinovská </t>
  </si>
  <si>
    <t>Hlavička, Suská</t>
  </si>
  <si>
    <t>Vojta, Pelíšková</t>
  </si>
  <si>
    <t>Půbalová, Pártlová</t>
  </si>
  <si>
    <t>Kvěch</t>
  </si>
  <si>
    <t>Bačová</t>
  </si>
  <si>
    <t>1 : 7</t>
  </si>
  <si>
    <t>6 : 2</t>
  </si>
  <si>
    <t>3 : 5</t>
  </si>
  <si>
    <t>7 : 1</t>
  </si>
  <si>
    <t>10.</t>
  </si>
  <si>
    <t>9.</t>
  </si>
  <si>
    <t>scr.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</si>
</sst>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[$-405]d\.\ mmmm\ yyyy;@"/>
    <numFmt numFmtId="177" formatCode="[$-F800]dddd\,\ mmmm\ dd\,\ yyyy"/>
    <numFmt numFmtId="178" formatCode="[$-405]d\.\ mmmm\ yyyy"/>
  </numFmts>
  <fonts count="7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b/>
      <sz val="2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6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b/>
      <u val="single"/>
      <sz val="1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4" fillId="0" borderId="0">
      <alignment/>
      <protection/>
    </xf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7" applyFont="1">
      <alignment/>
      <protection/>
    </xf>
    <xf numFmtId="0" fontId="9" fillId="0" borderId="0" xfId="0" applyFont="1" applyAlignment="1">
      <alignment/>
    </xf>
    <xf numFmtId="0" fontId="14" fillId="0" borderId="10" xfId="57" applyFont="1" applyBorder="1" applyAlignment="1">
      <alignment vertical="center"/>
      <protection/>
    </xf>
    <xf numFmtId="0" fontId="14" fillId="0" borderId="11" xfId="57" applyFont="1" applyBorder="1" applyAlignment="1">
      <alignment vertical="center"/>
      <protection/>
    </xf>
    <xf numFmtId="44" fontId="16" fillId="0" borderId="12" xfId="40" applyFont="1" applyBorder="1" applyAlignment="1">
      <alignment horizontal="center" vertical="center"/>
    </xf>
    <xf numFmtId="0" fontId="14" fillId="0" borderId="13" xfId="57" applyFont="1" applyBorder="1" applyAlignment="1">
      <alignment vertical="center"/>
      <protection/>
    </xf>
    <xf numFmtId="0" fontId="17" fillId="0" borderId="14" xfId="64" applyFont="1" applyBorder="1" applyAlignment="1">
      <alignment horizontal="center" vertical="center"/>
      <protection/>
    </xf>
    <xf numFmtId="0" fontId="16" fillId="0" borderId="15" xfId="60" applyFont="1" applyBorder="1">
      <alignment horizontal="center" vertical="center"/>
      <protection/>
    </xf>
    <xf numFmtId="0" fontId="16" fillId="0" borderId="16" xfId="60" applyFont="1" applyBorder="1">
      <alignment horizontal="center" vertical="center"/>
      <protection/>
    </xf>
    <xf numFmtId="0" fontId="16" fillId="0" borderId="17" xfId="60" applyFont="1" applyBorder="1">
      <alignment horizontal="center" vertical="center"/>
      <protection/>
    </xf>
    <xf numFmtId="44" fontId="16" fillId="0" borderId="18" xfId="40" applyFont="1" applyBorder="1">
      <alignment horizontal="center"/>
    </xf>
    <xf numFmtId="0" fontId="16" fillId="0" borderId="18" xfId="60" applyFont="1" applyBorder="1">
      <alignment horizontal="center" vertical="center"/>
      <protection/>
    </xf>
    <xf numFmtId="0" fontId="18" fillId="0" borderId="18" xfId="39" applyFont="1" applyBorder="1" applyAlignment="1">
      <alignment horizontal="centerContinuous" vertical="center"/>
      <protection/>
    </xf>
    <xf numFmtId="0" fontId="18" fillId="0" borderId="19" xfId="39" applyFont="1" applyBorder="1" applyAlignment="1">
      <alignment horizontal="centerContinuous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7" fillId="0" borderId="21" xfId="39" applyFont="1" applyBorder="1" applyAlignment="1">
      <alignment horizontal="center" vertical="center" wrapText="1"/>
      <protection/>
    </xf>
    <xf numFmtId="0" fontId="14" fillId="0" borderId="22" xfId="62" applyFont="1" applyBorder="1">
      <alignment horizontal="center" vertical="center"/>
      <protection/>
    </xf>
    <xf numFmtId="0" fontId="14" fillId="0" borderId="23" xfId="62" applyFont="1" applyBorder="1">
      <alignment horizontal="center" vertical="center"/>
      <protection/>
    </xf>
    <xf numFmtId="0" fontId="14" fillId="0" borderId="12" xfId="62" applyFont="1" applyBorder="1">
      <alignment horizontal="center" vertical="center"/>
      <protection/>
    </xf>
    <xf numFmtId="0" fontId="14" fillId="0" borderId="24" xfId="62" applyFont="1" applyBorder="1" applyProtection="1">
      <alignment horizontal="center" vertical="center"/>
      <protection hidden="1"/>
    </xf>
    <xf numFmtId="0" fontId="14" fillId="0" borderId="12" xfId="62" applyFont="1" applyBorder="1" applyProtection="1">
      <alignment horizontal="center" vertical="center"/>
      <protection hidden="1"/>
    </xf>
    <xf numFmtId="0" fontId="14" fillId="0" borderId="24" xfId="62" applyFont="1" applyBorder="1">
      <alignment horizontal="center" vertical="center"/>
      <protection/>
    </xf>
    <xf numFmtId="0" fontId="19" fillId="2" borderId="25" xfId="61" applyFont="1" applyFill="1" applyBorder="1">
      <alignment vertical="center"/>
      <protection/>
    </xf>
    <xf numFmtId="0" fontId="16" fillId="0" borderId="26" xfId="60" applyFont="1" applyBorder="1" applyProtection="1">
      <alignment horizontal="center" vertical="center"/>
      <protection hidden="1"/>
    </xf>
    <xf numFmtId="0" fontId="16" fillId="0" borderId="27" xfId="60" applyFont="1" applyBorder="1" applyProtection="1">
      <alignment horizontal="center" vertical="center"/>
      <protection hidden="1"/>
    </xf>
    <xf numFmtId="0" fontId="16" fillId="0" borderId="28" xfId="60" applyFont="1" applyBorder="1" applyProtection="1">
      <alignment horizontal="center" vertical="center"/>
      <protection hidden="1"/>
    </xf>
    <xf numFmtId="0" fontId="14" fillId="0" borderId="0" xfId="62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5" fillId="0" borderId="0" xfId="57" applyFont="1">
      <alignment/>
      <protection/>
    </xf>
    <xf numFmtId="0" fontId="14" fillId="0" borderId="0" xfId="57" applyFont="1">
      <alignment/>
      <protection/>
    </xf>
    <xf numFmtId="0" fontId="18" fillId="0" borderId="0" xfId="57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29" xfId="62" applyFont="1" applyBorder="1">
      <alignment horizontal="center" vertical="center"/>
      <protection/>
    </xf>
    <xf numFmtId="0" fontId="14" fillId="0" borderId="30" xfId="62" applyFont="1" applyBorder="1">
      <alignment horizontal="center" vertical="center"/>
      <protection/>
    </xf>
    <xf numFmtId="0" fontId="17" fillId="0" borderId="31" xfId="39" applyFont="1" applyBorder="1" applyAlignment="1">
      <alignment horizontal="center" vertical="center"/>
      <protection/>
    </xf>
    <xf numFmtId="0" fontId="10" fillId="0" borderId="32" xfId="0" applyFont="1" applyBorder="1" applyAlignment="1">
      <alignment vertical="center"/>
    </xf>
    <xf numFmtId="0" fontId="14" fillId="0" borderId="22" xfId="62" applyFont="1" applyBorder="1" applyProtection="1">
      <alignment horizontal="center" vertical="center"/>
      <protection locked="0"/>
    </xf>
    <xf numFmtId="0" fontId="14" fillId="0" borderId="12" xfId="62" applyFont="1" applyBorder="1" applyProtection="1">
      <alignment horizontal="center" vertical="center"/>
      <protection locked="0"/>
    </xf>
    <xf numFmtId="0" fontId="10" fillId="0" borderId="33" xfId="0" applyFont="1" applyBorder="1" applyAlignment="1" applyProtection="1">
      <alignment/>
      <protection locked="0"/>
    </xf>
    <xf numFmtId="0" fontId="10" fillId="0" borderId="34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12" xfId="60" applyFont="1" applyBorder="1" applyAlignment="1" applyProtection="1">
      <alignment horizontal="left" vertical="center" indent="1"/>
      <protection locked="0"/>
    </xf>
    <xf numFmtId="0" fontId="10" fillId="0" borderId="35" xfId="0" applyFont="1" applyBorder="1" applyAlignment="1" applyProtection="1">
      <alignment horizontal="left" vertical="center" indent="1"/>
      <protection locked="0"/>
    </xf>
    <xf numFmtId="0" fontId="10" fillId="0" borderId="3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0" xfId="57" applyFont="1">
      <alignment/>
      <protection/>
    </xf>
    <xf numFmtId="0" fontId="10" fillId="0" borderId="0" xfId="0" applyFont="1" applyBorder="1" applyAlignment="1">
      <alignment/>
    </xf>
    <xf numFmtId="0" fontId="10" fillId="0" borderId="0" xfId="48">
      <alignment/>
      <protection/>
    </xf>
    <xf numFmtId="0" fontId="16" fillId="0" borderId="40" xfId="48" applyFont="1" applyFill="1" applyBorder="1" applyAlignment="1">
      <alignment horizontal="center" vertical="center"/>
      <protection/>
    </xf>
    <xf numFmtId="0" fontId="16" fillId="0" borderId="0" xfId="48" applyFont="1" applyFill="1" applyBorder="1" applyAlignment="1">
      <alignment horizontal="center" vertical="center"/>
      <protection/>
    </xf>
    <xf numFmtId="0" fontId="25" fillId="12" borderId="41" xfId="48" applyFont="1" applyFill="1" applyBorder="1" applyAlignment="1">
      <alignment horizontal="center" wrapText="1"/>
      <protection/>
    </xf>
    <xf numFmtId="0" fontId="23" fillId="0" borderId="42" xfId="48" applyFont="1" applyBorder="1" applyAlignment="1">
      <alignment horizontal="right" wrapText="1"/>
      <protection/>
    </xf>
    <xf numFmtId="0" fontId="17" fillId="0" borderId="43" xfId="48" applyFont="1" applyBorder="1" applyAlignment="1">
      <alignment horizontal="right" wrapText="1"/>
      <protection/>
    </xf>
    <xf numFmtId="0" fontId="24" fillId="0" borderId="27" xfId="48" applyFont="1" applyBorder="1" applyAlignment="1">
      <alignment horizontal="center" wrapText="1"/>
      <protection/>
    </xf>
    <xf numFmtId="0" fontId="24" fillId="0" borderId="44" xfId="48" applyFont="1" applyBorder="1" applyAlignment="1">
      <alignment horizontal="center" wrapText="1"/>
      <protection/>
    </xf>
    <xf numFmtId="0" fontId="24" fillId="0" borderId="45" xfId="48" applyFont="1" applyBorder="1" applyAlignment="1">
      <alignment horizontal="center" wrapText="1"/>
      <protection/>
    </xf>
    <xf numFmtId="0" fontId="15" fillId="0" borderId="46" xfId="48" applyFont="1" applyFill="1" applyBorder="1" applyAlignment="1">
      <alignment horizontal="center" vertical="center"/>
      <protection/>
    </xf>
    <xf numFmtId="0" fontId="15" fillId="0" borderId="46" xfId="48" applyFont="1" applyBorder="1" applyAlignment="1">
      <alignment horizontal="center" vertical="center"/>
      <protection/>
    </xf>
    <xf numFmtId="0" fontId="16" fillId="0" borderId="47" xfId="48" applyFont="1" applyFill="1" applyBorder="1" applyAlignment="1">
      <alignment horizontal="center" vertical="center"/>
      <protection/>
    </xf>
    <xf numFmtId="0" fontId="24" fillId="0" borderId="42" xfId="48" applyFont="1" applyBorder="1" applyAlignment="1">
      <alignment horizontal="center" wrapText="1"/>
      <protection/>
    </xf>
    <xf numFmtId="0" fontId="10" fillId="0" borderId="46" xfId="48" applyFill="1" applyBorder="1" applyAlignment="1">
      <alignment horizontal="center" vertical="center"/>
      <protection/>
    </xf>
    <xf numFmtId="14" fontId="10" fillId="0" borderId="48" xfId="48" applyNumberFormat="1" applyFill="1" applyBorder="1" applyAlignment="1">
      <alignment horizontal="center"/>
      <protection/>
    </xf>
    <xf numFmtId="0" fontId="24" fillId="12" borderId="27" xfId="48" applyFont="1" applyFill="1" applyBorder="1" applyAlignment="1">
      <alignment horizontal="center" wrapText="1"/>
      <protection/>
    </xf>
    <xf numFmtId="0" fontId="24" fillId="12" borderId="43" xfId="48" applyFont="1" applyFill="1" applyBorder="1" applyAlignment="1">
      <alignment horizontal="center" wrapText="1"/>
      <protection/>
    </xf>
    <xf numFmtId="0" fontId="15" fillId="12" borderId="49" xfId="48" applyFont="1" applyFill="1" applyBorder="1" applyAlignment="1">
      <alignment horizontal="center" vertical="center"/>
      <protection/>
    </xf>
    <xf numFmtId="0" fontId="15" fillId="12" borderId="50" xfId="48" applyFont="1" applyFill="1" applyBorder="1" applyAlignment="1">
      <alignment horizontal="center" vertical="center"/>
      <protection/>
    </xf>
    <xf numFmtId="0" fontId="15" fillId="12" borderId="51" xfId="48" applyFont="1" applyFill="1" applyBorder="1" applyAlignment="1">
      <alignment horizontal="center" vertical="center"/>
      <protection/>
    </xf>
    <xf numFmtId="0" fontId="15" fillId="12" borderId="52" xfId="48" applyFont="1" applyFill="1" applyBorder="1" applyAlignment="1">
      <alignment horizontal="center" vertical="center"/>
      <protection/>
    </xf>
    <xf numFmtId="0" fontId="15" fillId="12" borderId="53" xfId="48" applyFont="1" applyFill="1" applyBorder="1" applyAlignment="1">
      <alignment horizontal="center" vertical="center"/>
      <protection/>
    </xf>
    <xf numFmtId="0" fontId="15" fillId="12" borderId="54" xfId="48" applyFont="1" applyFill="1" applyBorder="1" applyAlignment="1">
      <alignment horizontal="center" vertical="center"/>
      <protection/>
    </xf>
    <xf numFmtId="0" fontId="15" fillId="12" borderId="55" xfId="48" applyFont="1" applyFill="1" applyBorder="1" applyAlignment="1">
      <alignment horizontal="center" vertical="center"/>
      <protection/>
    </xf>
    <xf numFmtId="0" fontId="26" fillId="0" borderId="56" xfId="48" applyFont="1" applyFill="1" applyBorder="1" applyAlignment="1" applyProtection="1">
      <alignment horizontal="center" vertical="center"/>
      <protection hidden="1"/>
    </xf>
    <xf numFmtId="0" fontId="26" fillId="0" borderId="57" xfId="48" applyFont="1" applyFill="1" applyBorder="1" applyAlignment="1" applyProtection="1">
      <alignment horizontal="center" vertical="center"/>
      <protection hidden="1"/>
    </xf>
    <xf numFmtId="0" fontId="26" fillId="0" borderId="49" xfId="48" applyFont="1" applyFill="1" applyBorder="1" applyAlignment="1" applyProtection="1">
      <alignment horizontal="center" vertical="center"/>
      <protection hidden="1"/>
    </xf>
    <xf numFmtId="0" fontId="26" fillId="0" borderId="58" xfId="48" applyFont="1" applyFill="1" applyBorder="1" applyAlignment="1" applyProtection="1">
      <alignment horizontal="center" vertical="center"/>
      <protection hidden="1"/>
    </xf>
    <xf numFmtId="0" fontId="16" fillId="12" borderId="59" xfId="48" applyFont="1" applyFill="1" applyBorder="1" applyAlignment="1" applyProtection="1">
      <alignment horizontal="center" vertical="center"/>
      <protection hidden="1"/>
    </xf>
    <xf numFmtId="0" fontId="26" fillId="0" borderId="60" xfId="48" applyFont="1" applyFill="1" applyBorder="1" applyAlignment="1" applyProtection="1">
      <alignment horizontal="center" vertical="center"/>
      <protection hidden="1"/>
    </xf>
    <xf numFmtId="0" fontId="26" fillId="0" borderId="61" xfId="48" applyFont="1" applyFill="1" applyBorder="1" applyAlignment="1" applyProtection="1">
      <alignment horizontal="center" vertical="center"/>
      <protection hidden="1"/>
    </xf>
    <xf numFmtId="0" fontId="16" fillId="12" borderId="62" xfId="48" applyFont="1" applyFill="1" applyBorder="1" applyAlignment="1" applyProtection="1">
      <alignment horizontal="center" vertical="center"/>
      <protection hidden="1"/>
    </xf>
    <xf numFmtId="0" fontId="15" fillId="0" borderId="21" xfId="48" applyFont="1" applyFill="1" applyBorder="1" applyAlignment="1">
      <alignment horizontal="center" vertical="center"/>
      <protection/>
    </xf>
    <xf numFmtId="0" fontId="16" fillId="0" borderId="63" xfId="48" applyFont="1" applyFill="1" applyBorder="1" applyAlignment="1">
      <alignment horizontal="center" vertical="center"/>
      <protection/>
    </xf>
    <xf numFmtId="0" fontId="15" fillId="12" borderId="64" xfId="48" applyFont="1" applyFill="1" applyBorder="1" applyAlignment="1">
      <alignment horizontal="center" vertical="center"/>
      <protection/>
    </xf>
    <xf numFmtId="0" fontId="15" fillId="12" borderId="65" xfId="48" applyFont="1" applyFill="1" applyBorder="1" applyAlignment="1">
      <alignment horizontal="center" vertical="center"/>
      <protection/>
    </xf>
    <xf numFmtId="0" fontId="15" fillId="12" borderId="35" xfId="48" applyFont="1" applyFill="1" applyBorder="1" applyAlignment="1">
      <alignment horizontal="center" vertical="center"/>
      <protection/>
    </xf>
    <xf numFmtId="0" fontId="10" fillId="0" borderId="46" xfId="48" applyBorder="1" applyAlignment="1">
      <alignment horizontal="center" vertical="center"/>
      <protection/>
    </xf>
    <xf numFmtId="0" fontId="26" fillId="0" borderId="56" xfId="48" applyFont="1" applyBorder="1" applyAlignment="1" applyProtection="1">
      <alignment horizontal="center" vertical="center"/>
      <protection hidden="1"/>
    </xf>
    <xf numFmtId="0" fontId="26" fillId="0" borderId="60" xfId="48" applyFont="1" applyBorder="1" applyAlignment="1" applyProtection="1">
      <alignment horizontal="center" vertical="center"/>
      <protection hidden="1"/>
    </xf>
    <xf numFmtId="0" fontId="26" fillId="0" borderId="49" xfId="48" applyFont="1" applyBorder="1" applyAlignment="1" applyProtection="1">
      <alignment horizontal="center" vertical="center"/>
      <protection hidden="1"/>
    </xf>
    <xf numFmtId="0" fontId="26" fillId="0" borderId="61" xfId="48" applyFont="1" applyBorder="1" applyAlignment="1" applyProtection="1">
      <alignment horizontal="center" vertical="center"/>
      <protection hidden="1"/>
    </xf>
    <xf numFmtId="0" fontId="29" fillId="0" borderId="10" xfId="57" applyFont="1" applyBorder="1" applyAlignment="1">
      <alignment vertical="center"/>
      <protection/>
    </xf>
    <xf numFmtId="0" fontId="0" fillId="0" borderId="36" xfId="0" applyFont="1" applyBorder="1" applyAlignment="1">
      <alignment vertical="center"/>
    </xf>
    <xf numFmtId="0" fontId="29" fillId="0" borderId="11" xfId="57" applyFont="1" applyBorder="1" applyAlignment="1">
      <alignment vertical="center"/>
      <protection/>
    </xf>
    <xf numFmtId="44" fontId="30" fillId="0" borderId="12" xfId="40" applyFont="1" applyBorder="1" applyAlignment="1">
      <alignment horizontal="center" vertical="center"/>
    </xf>
    <xf numFmtId="0" fontId="30" fillId="0" borderId="22" xfId="64" applyFont="1" applyBorder="1" applyAlignment="1">
      <alignment vertical="center"/>
      <protection/>
    </xf>
    <xf numFmtId="0" fontId="0" fillId="0" borderId="22" xfId="0" applyFont="1" applyBorder="1" applyAlignment="1">
      <alignment vertical="center"/>
    </xf>
    <xf numFmtId="0" fontId="31" fillId="0" borderId="22" xfId="64" applyFont="1" applyBorder="1" applyAlignment="1">
      <alignment horizontal="center" vertical="center"/>
      <protection/>
    </xf>
    <xf numFmtId="0" fontId="0" fillId="0" borderId="12" xfId="0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0" fontId="29" fillId="0" borderId="13" xfId="57" applyFont="1" applyBorder="1" applyAlignment="1">
      <alignment vertical="center"/>
      <protection/>
    </xf>
    <xf numFmtId="0" fontId="31" fillId="0" borderId="14" xfId="64" applyFont="1" applyBorder="1" applyAlignment="1">
      <alignment horizontal="center" vertical="center"/>
      <protection/>
    </xf>
    <xf numFmtId="0" fontId="2" fillId="0" borderId="48" xfId="64" applyFont="1" applyBorder="1" applyAlignment="1">
      <alignment horizontal="left" vertical="center" indent="2"/>
      <protection/>
    </xf>
    <xf numFmtId="0" fontId="31" fillId="0" borderId="48" xfId="64" applyFont="1" applyBorder="1" applyAlignment="1">
      <alignment horizontal="center" vertical="center"/>
      <protection/>
    </xf>
    <xf numFmtId="0" fontId="0" fillId="0" borderId="48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30" fillId="0" borderId="15" xfId="60" applyFont="1" applyBorder="1">
      <alignment horizontal="center" vertical="center"/>
      <protection/>
    </xf>
    <xf numFmtId="0" fontId="30" fillId="0" borderId="16" xfId="60" applyFont="1" applyBorder="1">
      <alignment horizontal="center" vertical="center"/>
      <protection/>
    </xf>
    <xf numFmtId="0" fontId="32" fillId="0" borderId="31" xfId="39" applyFont="1" applyBorder="1" applyAlignment="1">
      <alignment horizontal="centerContinuous" vertical="center"/>
      <protection/>
    </xf>
    <xf numFmtId="0" fontId="30" fillId="0" borderId="17" xfId="60" applyFont="1" applyBorder="1">
      <alignment horizontal="center" vertical="center"/>
      <protection/>
    </xf>
    <xf numFmtId="44" fontId="30" fillId="0" borderId="18" xfId="40" applyFont="1" applyBorder="1">
      <alignment horizontal="center"/>
    </xf>
    <xf numFmtId="0" fontId="30" fillId="0" borderId="18" xfId="60" applyFont="1" applyBorder="1">
      <alignment horizontal="center" vertical="center"/>
      <protection/>
    </xf>
    <xf numFmtId="0" fontId="32" fillId="0" borderId="18" xfId="39" applyFont="1" applyBorder="1" applyAlignment="1">
      <alignment horizontal="centerContinuous" vertical="center"/>
      <protection/>
    </xf>
    <xf numFmtId="0" fontId="32" fillId="0" borderId="19" xfId="39" applyFont="1" applyBorder="1" applyAlignment="1">
      <alignment horizontal="centerContinuous" vertical="center"/>
      <protection/>
    </xf>
    <xf numFmtId="0" fontId="32" fillId="0" borderId="20" xfId="39" applyFont="1" applyBorder="1" applyAlignment="1">
      <alignment horizontal="centerContinuous" vertical="center"/>
      <protection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8" xfId="0" applyFont="1" applyBorder="1" applyAlignment="1">
      <alignment/>
    </xf>
    <xf numFmtId="0" fontId="33" fillId="0" borderId="21" xfId="39" applyFont="1" applyBorder="1" applyAlignment="1">
      <alignment horizontal="center" vertical="center" wrapText="1"/>
      <protection/>
    </xf>
    <xf numFmtId="49" fontId="1" fillId="0" borderId="12" xfId="40" applyNumberFormat="1" applyFont="1" applyBorder="1" applyAlignment="1">
      <alignment horizontal="center" vertical="center"/>
    </xf>
    <xf numFmtId="0" fontId="29" fillId="0" borderId="22" xfId="62" applyFont="1" applyBorder="1">
      <alignment horizontal="center" vertical="center"/>
      <protection/>
    </xf>
    <xf numFmtId="0" fontId="29" fillId="0" borderId="23" xfId="62" applyFont="1" applyBorder="1">
      <alignment horizontal="center" vertical="center"/>
      <protection/>
    </xf>
    <xf numFmtId="0" fontId="29" fillId="0" borderId="12" xfId="62" applyFont="1" applyBorder="1">
      <alignment horizontal="center" vertical="center"/>
      <protection/>
    </xf>
    <xf numFmtId="0" fontId="29" fillId="0" borderId="24" xfId="62" applyFont="1" applyBorder="1" applyProtection="1">
      <alignment horizontal="center" vertical="center"/>
      <protection hidden="1"/>
    </xf>
    <xf numFmtId="0" fontId="29" fillId="0" borderId="12" xfId="62" applyFont="1" applyBorder="1" applyProtection="1">
      <alignment horizontal="center" vertical="center"/>
      <protection hidden="1"/>
    </xf>
    <xf numFmtId="0" fontId="29" fillId="0" borderId="24" xfId="62" applyFont="1" applyBorder="1">
      <alignment horizontal="center" vertical="center"/>
      <protection/>
    </xf>
    <xf numFmtId="0" fontId="32" fillId="0" borderId="35" xfId="0" applyNumberFormat="1" applyFont="1" applyBorder="1" applyAlignment="1">
      <alignment horizontal="center" vertical="center" wrapText="1"/>
    </xf>
    <xf numFmtId="0" fontId="34" fillId="33" borderId="25" xfId="61" applyFont="1" applyFill="1" applyBorder="1" applyProtection="1">
      <alignment vertical="center"/>
      <protection/>
    </xf>
    <xf numFmtId="0" fontId="28" fillId="33" borderId="66" xfId="0" applyFont="1" applyFill="1" applyBorder="1" applyAlignment="1" applyProtection="1">
      <alignment horizontal="left" vertical="center" indent="1"/>
      <protection/>
    </xf>
    <xf numFmtId="0" fontId="0" fillId="33" borderId="66" xfId="0" applyFont="1" applyFill="1" applyBorder="1" applyAlignment="1" applyProtection="1">
      <alignment/>
      <protection/>
    </xf>
    <xf numFmtId="0" fontId="30" fillId="33" borderId="66" xfId="60" applyFont="1" applyFill="1" applyBorder="1" applyProtection="1">
      <alignment horizontal="center" vertical="center"/>
      <protection/>
    </xf>
    <xf numFmtId="0" fontId="30" fillId="33" borderId="39" xfId="60" applyFont="1" applyFill="1" applyBorder="1" applyProtection="1">
      <alignment horizontal="center" vertical="center"/>
      <protection/>
    </xf>
    <xf numFmtId="0" fontId="30" fillId="0" borderId="26" xfId="60" applyFont="1" applyBorder="1" applyProtection="1">
      <alignment horizontal="center" vertical="center"/>
      <protection hidden="1"/>
    </xf>
    <xf numFmtId="0" fontId="30" fillId="0" borderId="27" xfId="60" applyFont="1" applyBorder="1" applyProtection="1">
      <alignment horizontal="center" vertical="center"/>
      <protection hidden="1"/>
    </xf>
    <xf numFmtId="0" fontId="30" fillId="0" borderId="28" xfId="60" applyFont="1" applyBorder="1" applyProtection="1">
      <alignment horizontal="center" vertical="center"/>
      <protection hidden="1"/>
    </xf>
    <xf numFmtId="0" fontId="9" fillId="0" borderId="39" xfId="0" applyFont="1" applyBorder="1" applyAlignment="1">
      <alignment/>
    </xf>
    <xf numFmtId="0" fontId="29" fillId="0" borderId="0" xfId="62" applyFont="1">
      <alignment horizontal="center" vertical="center"/>
      <protection/>
    </xf>
    <xf numFmtId="0" fontId="32" fillId="0" borderId="0" xfId="39" applyFont="1" applyBorder="1" applyAlignment="1">
      <alignment horizontal="centerContinuous" vertical="center"/>
      <protection/>
    </xf>
    <xf numFmtId="0" fontId="0" fillId="0" borderId="0" xfId="57" applyFont="1">
      <alignment/>
      <protection/>
    </xf>
    <xf numFmtId="0" fontId="1" fillId="0" borderId="0" xfId="57" applyFont="1">
      <alignment/>
      <protection/>
    </xf>
    <xf numFmtId="0" fontId="29" fillId="0" borderId="0" xfId="57" applyFont="1">
      <alignment/>
      <protection/>
    </xf>
    <xf numFmtId="0" fontId="0" fillId="0" borderId="0" xfId="0" applyFont="1" applyBorder="1" applyAlignment="1">
      <alignment horizontal="center"/>
    </xf>
    <xf numFmtId="0" fontId="35" fillId="0" borderId="0" xfId="52" applyFont="1" applyFill="1" applyAlignment="1">
      <alignment horizontal="center"/>
      <protection/>
    </xf>
    <xf numFmtId="0" fontId="17" fillId="0" borderId="0" xfId="52" applyFont="1">
      <alignment/>
      <protection/>
    </xf>
    <xf numFmtId="0" fontId="27" fillId="0" borderId="0" xfId="52" applyFont="1" applyFill="1" applyAlignment="1">
      <alignment horizontal="center"/>
      <protection/>
    </xf>
    <xf numFmtId="0" fontId="17" fillId="0" borderId="0" xfId="52" applyFont="1" applyFill="1" applyAlignment="1">
      <alignment horizontal="right"/>
      <protection/>
    </xf>
    <xf numFmtId="0" fontId="17" fillId="0" borderId="0" xfId="52" applyFont="1" applyFill="1" applyAlignment="1">
      <alignment horizontal="center"/>
      <protection/>
    </xf>
    <xf numFmtId="0" fontId="36" fillId="0" borderId="0" xfId="52" applyFont="1" applyFill="1" applyAlignment="1">
      <alignment horizontal="left"/>
      <protection/>
    </xf>
    <xf numFmtId="0" fontId="37" fillId="0" borderId="0" xfId="52" applyFont="1" applyFill="1">
      <alignment/>
      <protection/>
    </xf>
    <xf numFmtId="0" fontId="17" fillId="0" borderId="0" xfId="52" applyFont="1" applyFill="1" applyAlignment="1">
      <alignment horizontal="left"/>
      <protection/>
    </xf>
    <xf numFmtId="0" fontId="17" fillId="0" borderId="0" xfId="52" applyFont="1" applyFill="1">
      <alignment/>
      <protection/>
    </xf>
    <xf numFmtId="0" fontId="37" fillId="0" borderId="0" xfId="52" applyFont="1" applyFill="1" applyAlignment="1">
      <alignment/>
      <protection/>
    </xf>
    <xf numFmtId="0" fontId="17" fillId="0" borderId="0" xfId="52" applyFont="1" applyFill="1" applyBorder="1" applyAlignment="1">
      <alignment horizontal="right"/>
      <protection/>
    </xf>
    <xf numFmtId="0" fontId="17" fillId="0" borderId="0" xfId="52" applyFont="1" applyFill="1" applyBorder="1" applyAlignment="1">
      <alignment horizontal="left"/>
      <protection/>
    </xf>
    <xf numFmtId="0" fontId="17" fillId="0" borderId="0" xfId="52" applyFont="1" applyFill="1" applyAlignment="1" quotePrefix="1">
      <alignment horizontal="center"/>
      <protection/>
    </xf>
    <xf numFmtId="14" fontId="38" fillId="0" borderId="0" xfId="52" applyNumberFormat="1" applyFont="1" applyFill="1" applyAlignment="1">
      <alignment/>
      <protection/>
    </xf>
    <xf numFmtId="0" fontId="36" fillId="0" borderId="0" xfId="52" applyFont="1" applyFill="1" applyBorder="1" applyAlignment="1">
      <alignment horizontal="right"/>
      <protection/>
    </xf>
    <xf numFmtId="0" fontId="17" fillId="0" borderId="0" xfId="52" applyFont="1" applyFill="1" applyBorder="1" applyAlignment="1">
      <alignment horizontal="center"/>
      <protection/>
    </xf>
    <xf numFmtId="0" fontId="37" fillId="0" borderId="0" xfId="52" applyFont="1" applyFill="1" applyBorder="1" applyAlignment="1">
      <alignment/>
      <protection/>
    </xf>
    <xf numFmtId="0" fontId="17" fillId="0" borderId="0" xfId="52" applyFont="1" applyFill="1" applyAlignment="1">
      <alignment/>
      <protection/>
    </xf>
    <xf numFmtId="0" fontId="10" fillId="0" borderId="21" xfId="48" applyBorder="1" applyAlignment="1">
      <alignment horizontal="center" vertical="center"/>
      <protection/>
    </xf>
    <xf numFmtId="0" fontId="26" fillId="0" borderId="22" xfId="48" applyFont="1" applyBorder="1" applyAlignment="1" applyProtection="1">
      <alignment horizontal="center" vertical="center"/>
      <protection hidden="1"/>
    </xf>
    <xf numFmtId="0" fontId="26" fillId="0" borderId="67" xfId="48" applyFont="1" applyBorder="1" applyAlignment="1" applyProtection="1">
      <alignment horizontal="center" vertical="center"/>
      <protection hidden="1"/>
    </xf>
    <xf numFmtId="0" fontId="26" fillId="0" borderId="64" xfId="48" applyFont="1" applyBorder="1" applyAlignment="1" applyProtection="1">
      <alignment horizontal="center" vertical="center"/>
      <protection hidden="1"/>
    </xf>
    <xf numFmtId="0" fontId="26" fillId="0" borderId="68" xfId="48" applyFont="1" applyBorder="1" applyAlignment="1" applyProtection="1">
      <alignment horizontal="center" vertical="center"/>
      <protection hidden="1"/>
    </xf>
    <xf numFmtId="0" fontId="10" fillId="0" borderId="69" xfId="48" applyFill="1" applyBorder="1" applyAlignment="1">
      <alignment horizontal="center" vertical="center"/>
      <protection/>
    </xf>
    <xf numFmtId="0" fontId="26" fillId="0" borderId="70" xfId="48" applyFont="1" applyFill="1" applyBorder="1" applyAlignment="1" applyProtection="1">
      <alignment horizontal="center" vertical="center"/>
      <protection hidden="1"/>
    </xf>
    <xf numFmtId="0" fontId="26" fillId="0" borderId="71" xfId="48" applyFont="1" applyFill="1" applyBorder="1" applyAlignment="1" applyProtection="1">
      <alignment horizontal="center" vertical="center"/>
      <protection hidden="1"/>
    </xf>
    <xf numFmtId="0" fontId="26" fillId="0" borderId="53" xfId="48" applyFont="1" applyFill="1" applyBorder="1" applyAlignment="1" applyProtection="1">
      <alignment horizontal="center" vertical="center"/>
      <protection hidden="1"/>
    </xf>
    <xf numFmtId="0" fontId="26" fillId="0" borderId="72" xfId="48" applyFont="1" applyFill="1" applyBorder="1" applyAlignment="1" applyProtection="1">
      <alignment horizontal="center" vertical="center"/>
      <protection hidden="1"/>
    </xf>
    <xf numFmtId="49" fontId="17" fillId="0" borderId="0" xfId="52" applyNumberFormat="1" applyFont="1" applyFill="1" applyAlignment="1">
      <alignment horizontal="center"/>
      <protection/>
    </xf>
    <xf numFmtId="0" fontId="36" fillId="0" borderId="0" xfId="52" applyFont="1" applyFill="1" applyAlignment="1">
      <alignment horizontal="right"/>
      <protection/>
    </xf>
    <xf numFmtId="0" fontId="15" fillId="0" borderId="73" xfId="0" applyFont="1" applyBorder="1" applyAlignment="1" applyProtection="1">
      <alignment horizontal="left" vertical="center"/>
      <protection locked="0"/>
    </xf>
    <xf numFmtId="0" fontId="15" fillId="0" borderId="36" xfId="0" applyFont="1" applyBorder="1" applyAlignment="1" applyProtection="1">
      <alignment horizontal="left" vertical="center"/>
      <protection locked="0"/>
    </xf>
    <xf numFmtId="0" fontId="15" fillId="0" borderId="74" xfId="0" applyFont="1" applyBorder="1" applyAlignment="1" applyProtection="1">
      <alignment horizontal="left" vertical="center"/>
      <protection locked="0"/>
    </xf>
    <xf numFmtId="0" fontId="10" fillId="0" borderId="48" xfId="0" applyFont="1" applyBorder="1" applyAlignment="1" applyProtection="1">
      <alignment horizontal="center" vertical="center"/>
      <protection locked="0"/>
    </xf>
    <xf numFmtId="0" fontId="10" fillId="0" borderId="21" xfId="48" applyFill="1" applyBorder="1" applyAlignment="1">
      <alignment horizontal="center" vertical="center"/>
      <protection/>
    </xf>
    <xf numFmtId="0" fontId="26" fillId="0" borderId="22" xfId="48" applyFont="1" applyFill="1" applyBorder="1" applyAlignment="1" applyProtection="1">
      <alignment horizontal="center" vertical="center"/>
      <protection hidden="1"/>
    </xf>
    <xf numFmtId="0" fontId="26" fillId="0" borderId="67" xfId="48" applyFont="1" applyFill="1" applyBorder="1" applyAlignment="1" applyProtection="1">
      <alignment horizontal="center" vertical="center"/>
      <protection hidden="1"/>
    </xf>
    <xf numFmtId="0" fontId="26" fillId="0" borderId="64" xfId="48" applyFont="1" applyFill="1" applyBorder="1" applyAlignment="1" applyProtection="1">
      <alignment horizontal="center" vertical="center"/>
      <protection hidden="1"/>
    </xf>
    <xf numFmtId="0" fontId="26" fillId="0" borderId="68" xfId="48" applyFont="1" applyFill="1" applyBorder="1" applyAlignment="1" applyProtection="1">
      <alignment horizontal="center" vertical="center"/>
      <protection hidden="1"/>
    </xf>
    <xf numFmtId="0" fontId="26" fillId="0" borderId="75" xfId="48" applyFont="1" applyFill="1" applyBorder="1" applyAlignment="1" applyProtection="1">
      <alignment horizontal="center" vertical="center"/>
      <protection hidden="1"/>
    </xf>
    <xf numFmtId="0" fontId="26" fillId="0" borderId="76" xfId="48" applyFont="1" applyFill="1" applyBorder="1" applyAlignment="1" applyProtection="1">
      <alignment horizontal="center" vertical="center"/>
      <protection hidden="1"/>
    </xf>
    <xf numFmtId="49" fontId="32" fillId="0" borderId="35" xfId="0" applyNumberFormat="1" applyFont="1" applyBorder="1" applyAlignment="1">
      <alignment horizontal="center" vertical="center" wrapText="1"/>
    </xf>
    <xf numFmtId="0" fontId="0" fillId="0" borderId="48" xfId="0" applyFont="1" applyBorder="1" applyAlignment="1">
      <alignment horizontal="right" vertical="center"/>
    </xf>
    <xf numFmtId="0" fontId="32" fillId="0" borderId="35" xfId="0" applyFont="1" applyBorder="1" applyAlignment="1">
      <alignment horizontal="center" vertical="center" wrapText="1"/>
    </xf>
    <xf numFmtId="0" fontId="15" fillId="0" borderId="21" xfId="48" applyFont="1" applyBorder="1" applyAlignment="1">
      <alignment horizontal="center" vertical="center"/>
      <protection/>
    </xf>
    <xf numFmtId="0" fontId="15" fillId="0" borderId="69" xfId="48" applyFont="1" applyFill="1" applyBorder="1" applyAlignment="1">
      <alignment horizontal="center" vertical="center"/>
      <protection/>
    </xf>
    <xf numFmtId="0" fontId="39" fillId="0" borderId="0" xfId="48" applyFont="1" applyAlignment="1">
      <alignment horizontal="center"/>
      <protection/>
    </xf>
    <xf numFmtId="0" fontId="14" fillId="0" borderId="0" xfId="48" applyFont="1" applyAlignment="1">
      <alignment horizontal="center"/>
      <protection/>
    </xf>
    <xf numFmtId="14" fontId="38" fillId="0" borderId="0" xfId="52" applyNumberFormat="1" applyFont="1" applyFill="1" applyAlignment="1">
      <alignment horizontal="center"/>
      <protection/>
    </xf>
    <xf numFmtId="0" fontId="17" fillId="0" borderId="0" xfId="52" applyFont="1" applyFill="1" applyAlignment="1">
      <alignment horizontal="center"/>
      <protection/>
    </xf>
    <xf numFmtId="0" fontId="27" fillId="0" borderId="0" xfId="52" applyFont="1" applyFill="1" applyAlignment="1">
      <alignment horizontal="center"/>
      <protection/>
    </xf>
    <xf numFmtId="0" fontId="35" fillId="0" borderId="0" xfId="48" applyFont="1" applyAlignment="1">
      <alignment horizontal="center"/>
      <protection/>
    </xf>
    <xf numFmtId="0" fontId="15" fillId="0" borderId="73" xfId="0" applyFont="1" applyBorder="1" applyAlignment="1" applyProtection="1">
      <alignment horizontal="left" vertical="center"/>
      <protection/>
    </xf>
    <xf numFmtId="0" fontId="15" fillId="0" borderId="77" xfId="0" applyFont="1" applyBorder="1" applyAlignment="1" applyProtection="1">
      <alignment horizontal="left" vertical="center"/>
      <protection/>
    </xf>
    <xf numFmtId="0" fontId="28" fillId="0" borderId="48" xfId="61" applyFont="1" applyBorder="1" applyAlignment="1">
      <alignment horizontal="center" vertical="center"/>
      <protection/>
    </xf>
    <xf numFmtId="0" fontId="0" fillId="0" borderId="78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177" fontId="0" fillId="0" borderId="80" xfId="0" applyNumberFormat="1" applyFont="1" applyBorder="1" applyAlignment="1">
      <alignment horizontal="left" vertical="center"/>
    </xf>
    <xf numFmtId="0" fontId="0" fillId="0" borderId="81" xfId="0" applyFont="1" applyBorder="1" applyAlignment="1">
      <alignment horizontal="left" vertical="center"/>
    </xf>
    <xf numFmtId="0" fontId="0" fillId="0" borderId="49" xfId="0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177" fontId="0" fillId="0" borderId="83" xfId="0" applyNumberFormat="1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2" fillId="0" borderId="84" xfId="39" applyFont="1" applyBorder="1" applyAlignment="1">
      <alignment horizontal="center" vertical="center"/>
      <protection/>
    </xf>
    <xf numFmtId="0" fontId="32" fillId="0" borderId="85" xfId="39" applyFont="1" applyBorder="1" applyAlignment="1">
      <alignment horizontal="center" vertical="center"/>
      <protection/>
    </xf>
    <xf numFmtId="0" fontId="32" fillId="0" borderId="86" xfId="39" applyFont="1" applyBorder="1" applyAlignment="1">
      <alignment horizontal="center" vertical="center"/>
      <protection/>
    </xf>
    <xf numFmtId="0" fontId="32" fillId="0" borderId="87" xfId="39" applyFont="1" applyBorder="1" applyAlignment="1">
      <alignment horizontal="center" vertical="center"/>
      <protection/>
    </xf>
    <xf numFmtId="0" fontId="32" fillId="0" borderId="16" xfId="39" applyFont="1" applyBorder="1" applyAlignment="1">
      <alignment horizontal="center" vertical="center"/>
      <protection/>
    </xf>
    <xf numFmtId="0" fontId="10" fillId="0" borderId="73" xfId="0" applyFont="1" applyBorder="1" applyAlignment="1" applyProtection="1">
      <alignment horizontal="left" vertical="center"/>
      <protection/>
    </xf>
    <xf numFmtId="0" fontId="10" fillId="0" borderId="74" xfId="0" applyFont="1" applyBorder="1" applyAlignment="1" applyProtection="1">
      <alignment horizontal="left" vertical="center"/>
      <protection/>
    </xf>
    <xf numFmtId="0" fontId="15" fillId="0" borderId="73" xfId="0" applyFont="1" applyBorder="1" applyAlignment="1" applyProtection="1">
      <alignment horizontal="left" vertical="center"/>
      <protection locked="0"/>
    </xf>
    <xf numFmtId="0" fontId="15" fillId="0" borderId="36" xfId="0" applyFont="1" applyBorder="1" applyAlignment="1" applyProtection="1">
      <alignment horizontal="left" vertical="center"/>
      <protection locked="0"/>
    </xf>
    <xf numFmtId="0" fontId="15" fillId="0" borderId="74" xfId="0" applyFont="1" applyBorder="1" applyAlignment="1" applyProtection="1">
      <alignment horizontal="left" vertical="center"/>
      <protection locked="0"/>
    </xf>
    <xf numFmtId="0" fontId="13" fillId="0" borderId="48" xfId="61" applyFont="1" applyBorder="1" applyAlignment="1">
      <alignment horizontal="center" vertical="center"/>
      <protection/>
    </xf>
    <xf numFmtId="0" fontId="10" fillId="0" borderId="73" xfId="0" applyFont="1" applyBorder="1" applyAlignment="1" applyProtection="1">
      <alignment horizontal="center" vertical="center"/>
      <protection/>
    </xf>
    <xf numFmtId="0" fontId="10" fillId="0" borderId="74" xfId="0" applyFont="1" applyBorder="1" applyAlignment="1" applyProtection="1">
      <alignment horizontal="center" vertical="center"/>
      <protection/>
    </xf>
    <xf numFmtId="0" fontId="16" fillId="0" borderId="78" xfId="64" applyFont="1" applyBorder="1" applyAlignment="1" applyProtection="1">
      <alignment horizontal="left" vertical="center"/>
      <protection locked="0"/>
    </xf>
    <xf numFmtId="0" fontId="16" fillId="0" borderId="23" xfId="64" applyFont="1" applyBorder="1" applyAlignment="1" applyProtection="1">
      <alignment horizontal="left" vertical="center"/>
      <protection locked="0"/>
    </xf>
    <xf numFmtId="0" fontId="16" fillId="0" borderId="79" xfId="64" applyFont="1" applyBorder="1" applyAlignment="1" applyProtection="1">
      <alignment horizontal="left" vertical="center"/>
      <protection locked="0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49" fontId="10" fillId="0" borderId="78" xfId="0" applyNumberFormat="1" applyFont="1" applyBorder="1" applyAlignment="1" applyProtection="1">
      <alignment horizontal="left" vertical="center"/>
      <protection locked="0"/>
    </xf>
    <xf numFmtId="49" fontId="10" fillId="0" borderId="88" xfId="0" applyNumberFormat="1" applyFont="1" applyBorder="1" applyAlignment="1" applyProtection="1">
      <alignment horizontal="left" vertical="center"/>
      <protection locked="0"/>
    </xf>
    <xf numFmtId="0" fontId="13" fillId="2" borderId="66" xfId="0" applyFont="1" applyFill="1" applyBorder="1" applyAlignment="1" applyProtection="1">
      <alignment horizontal="left" vertical="center"/>
      <protection hidden="1"/>
    </xf>
    <xf numFmtId="0" fontId="13" fillId="2" borderId="39" xfId="0" applyFont="1" applyFill="1" applyBorder="1" applyAlignment="1" applyProtection="1">
      <alignment horizontal="left" vertical="center"/>
      <protection hidden="1"/>
    </xf>
    <xf numFmtId="0" fontId="16" fillId="0" borderId="49" xfId="0" applyFont="1" applyBorder="1" applyAlignment="1" applyProtection="1">
      <alignment horizontal="left" vertical="center"/>
      <protection locked="0"/>
    </xf>
    <xf numFmtId="0" fontId="16" fillId="0" borderId="56" xfId="0" applyFont="1" applyBorder="1" applyAlignment="1" applyProtection="1">
      <alignment horizontal="left" vertical="center"/>
      <protection locked="0"/>
    </xf>
    <xf numFmtId="0" fontId="16" fillId="0" borderId="82" xfId="0" applyFont="1" applyBorder="1" applyAlignment="1" applyProtection="1">
      <alignment horizontal="left" vertical="center"/>
      <protection locked="0"/>
    </xf>
    <xf numFmtId="0" fontId="10" fillId="0" borderId="49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49" xfId="0" applyFont="1" applyBorder="1" applyAlignment="1" applyProtection="1">
      <alignment horizontal="left" vertical="center"/>
      <protection locked="0"/>
    </xf>
    <xf numFmtId="0" fontId="10" fillId="0" borderId="51" xfId="0" applyFont="1" applyBorder="1" applyAlignment="1" applyProtection="1">
      <alignment horizontal="left" vertical="center"/>
      <protection locked="0"/>
    </xf>
    <xf numFmtId="0" fontId="22" fillId="0" borderId="53" xfId="64" applyFont="1" applyBorder="1" applyAlignment="1" applyProtection="1">
      <alignment horizontal="left" vertical="center"/>
      <protection locked="0"/>
    </xf>
    <xf numFmtId="0" fontId="22" fillId="0" borderId="70" xfId="64" applyFont="1" applyBorder="1" applyAlignment="1" applyProtection="1">
      <alignment horizontal="left" vertical="center"/>
      <protection locked="0"/>
    </xf>
    <xf numFmtId="0" fontId="22" fillId="0" borderId="89" xfId="64" applyFont="1" applyBorder="1" applyAlignment="1" applyProtection="1">
      <alignment horizontal="left" vertical="center"/>
      <protection locked="0"/>
    </xf>
    <xf numFmtId="0" fontId="17" fillId="0" borderId="84" xfId="39" applyFont="1" applyBorder="1" applyAlignment="1">
      <alignment horizontal="center" vertical="center"/>
      <protection/>
    </xf>
    <xf numFmtId="0" fontId="17" fillId="0" borderId="85" xfId="39" applyFont="1" applyBorder="1" applyAlignment="1">
      <alignment horizontal="center" vertical="center"/>
      <protection/>
    </xf>
    <xf numFmtId="0" fontId="17" fillId="0" borderId="86" xfId="39" applyFont="1" applyBorder="1" applyAlignment="1">
      <alignment horizontal="center" vertical="center"/>
      <protection/>
    </xf>
    <xf numFmtId="0" fontId="17" fillId="0" borderId="87" xfId="39" applyFont="1" applyBorder="1" applyAlignment="1">
      <alignment horizontal="center" vertical="center"/>
      <protection/>
    </xf>
    <xf numFmtId="0" fontId="0" fillId="0" borderId="16" xfId="0" applyBorder="1" applyAlignment="1">
      <alignment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Normální 5" xfId="51"/>
    <cellStyle name="normální_Vysledek KP-A,B-2005-06 2" xfId="52"/>
    <cellStyle name="Followed Hyperlink" xfId="53"/>
    <cellStyle name="Poznámka" xfId="54"/>
    <cellStyle name="Percent" xfId="55"/>
    <cellStyle name="Propojená buňka" xfId="56"/>
    <cellStyle name="Roman EE 12 Normál" xfId="57"/>
    <cellStyle name="Správně" xfId="58"/>
    <cellStyle name="Text upozornění" xfId="59"/>
    <cellStyle name="Universe EE 12 bcentr" xfId="60"/>
    <cellStyle name="Universe EE 12 bold" xfId="61"/>
    <cellStyle name="Universe EE 12 centr." xfId="62"/>
    <cellStyle name="Universe EE 12 norm." xfId="63"/>
    <cellStyle name="Universe EE 9 centr.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\Downloads\kpdd2_v171014_vod_1.kolo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"/>
      <sheetName val="s1"/>
      <sheetName val="s2"/>
      <sheetName val="s3"/>
      <sheetName val="s4"/>
      <sheetName val="s5"/>
      <sheetName val="Tabulka"/>
      <sheetName val="Výsledky"/>
      <sheetName val="3-1"/>
      <sheetName val="4-5"/>
      <sheetName val="5-3"/>
      <sheetName val="1-2"/>
      <sheetName val="2-5"/>
      <sheetName val="3-4"/>
      <sheetName val="rl2-5"/>
      <sheetName val="rl3-4"/>
      <sheetName val="rl5-3"/>
      <sheetName val="rl1-2"/>
      <sheetName val="rl3-1"/>
      <sheetName val="rl4-5"/>
      <sheetName val="1-4"/>
      <sheetName val="2-3"/>
      <sheetName val="rl1-4"/>
      <sheetName val="rl2-3"/>
      <sheetName val="4-2"/>
      <sheetName val="5-1"/>
      <sheetName val="rl4-2"/>
      <sheetName val="rl5-1"/>
    </sheetNames>
    <sheetDataSet>
      <sheetData sheetId="0">
        <row r="11">
          <cell r="B11" t="str">
            <v>TJ Sokol Vodňany</v>
          </cell>
        </row>
        <row r="12">
          <cell r="B12" t="str">
            <v>SK Badminton Tábor</v>
          </cell>
          <cell r="C12" t="str">
            <v>TJ ČZ Strakonice "B"</v>
          </cell>
        </row>
        <row r="13">
          <cell r="B13" t="str">
            <v>TJ Sokol Křemže "B"</v>
          </cell>
          <cell r="C13" t="str">
            <v>TJ ČZ Strakonice "A"</v>
          </cell>
        </row>
        <row r="16">
          <cell r="C16" t="str">
            <v>TJ ČZ Strakonice "A"</v>
          </cell>
        </row>
        <row r="17">
          <cell r="B17" t="str">
            <v>TJ ČZ Strakonice "B"</v>
          </cell>
          <cell r="C17" t="str">
            <v>TJ Sokol Křemže "B"</v>
          </cell>
        </row>
        <row r="18">
          <cell r="B18" t="str">
            <v>TJ Sokol Vodňany</v>
          </cell>
          <cell r="C18" t="str">
            <v>SK Badminton Tábor</v>
          </cell>
        </row>
        <row r="21">
          <cell r="B21" t="str">
            <v>SK Badminton Tábor</v>
          </cell>
        </row>
        <row r="22">
          <cell r="B22" t="str">
            <v>TJ Sokol Křemže "B"</v>
          </cell>
          <cell r="C22" t="str">
            <v>TJ Sokol Vodňany</v>
          </cell>
        </row>
        <row r="23">
          <cell r="B23" t="str">
            <v>TJ ČZ Strakonice "A"</v>
          </cell>
          <cell r="C23" t="str">
            <v>TJ ČZ Strakonice "B"</v>
          </cell>
        </row>
        <row r="26">
          <cell r="C26" t="str">
            <v>TJ ČZ Strakonice "B"</v>
          </cell>
        </row>
        <row r="27">
          <cell r="B27" t="str">
            <v>TJ Sokol Vodňany</v>
          </cell>
          <cell r="C27" t="str">
            <v>TJ ČZ Strakonice "A"</v>
          </cell>
        </row>
        <row r="28">
          <cell r="B28" t="str">
            <v>SK Badminton Tábor</v>
          </cell>
          <cell r="C28" t="str">
            <v>TJ Sokol Křemže "B"</v>
          </cell>
        </row>
        <row r="31">
          <cell r="B31" t="str">
            <v>TJ Sokol Křemže "B"</v>
          </cell>
        </row>
        <row r="32">
          <cell r="B32" t="str">
            <v>TJ ČZ Strakonice "A"</v>
          </cell>
          <cell r="C32" t="str">
            <v>SK Badminton Tábor</v>
          </cell>
        </row>
        <row r="33">
          <cell r="B33" t="str">
            <v>TJ ČZ Strakonice "B"</v>
          </cell>
          <cell r="C33" t="str">
            <v>TJ Sokol Vodňany</v>
          </cell>
        </row>
        <row r="37">
          <cell r="B37" t="str">
            <v>Vladimír Marek</v>
          </cell>
          <cell r="C37">
            <v>43022</v>
          </cell>
        </row>
        <row r="42">
          <cell r="C42" t="str">
            <v>Vodňany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57" customWidth="1"/>
    <col min="2" max="2" width="4.75390625" style="57" customWidth="1"/>
    <col min="3" max="3" width="26.25390625" style="57" customWidth="1"/>
    <col min="4" max="4" width="8.625" style="57" customWidth="1"/>
    <col min="5" max="7" width="7.625" style="57" customWidth="1"/>
    <col min="8" max="13" width="8.75390625" style="57" customWidth="1"/>
    <col min="14" max="14" width="7.625" style="57" customWidth="1"/>
    <col min="15" max="15" width="3.75390625" style="57" customWidth="1"/>
    <col min="16" max="16384" width="9.125" style="57" customWidth="1"/>
  </cols>
  <sheetData>
    <row r="2" spans="2:14" ht="25.5" customHeight="1">
      <c r="B2" s="198" t="s">
        <v>81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2:14" ht="18.75" customHeight="1">
      <c r="B3" s="199" t="s">
        <v>80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</row>
    <row r="4" spans="2:14" ht="11.25" customHeight="1" thickBot="1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2:14" ht="23.25" customHeight="1" thickBot="1">
      <c r="B5" s="61"/>
      <c r="C5" s="62" t="s">
        <v>38</v>
      </c>
      <c r="D5" s="69" t="s">
        <v>52</v>
      </c>
      <c r="E5" s="72" t="s">
        <v>39</v>
      </c>
      <c r="F5" s="72" t="s">
        <v>40</v>
      </c>
      <c r="G5" s="73" t="s">
        <v>41</v>
      </c>
      <c r="H5" s="63" t="s">
        <v>46</v>
      </c>
      <c r="I5" s="64" t="s">
        <v>47</v>
      </c>
      <c r="J5" s="64" t="s">
        <v>48</v>
      </c>
      <c r="K5" s="64" t="s">
        <v>49</v>
      </c>
      <c r="L5" s="64" t="s">
        <v>50</v>
      </c>
      <c r="M5" s="65" t="s">
        <v>51</v>
      </c>
      <c r="N5" s="60" t="s">
        <v>42</v>
      </c>
    </row>
    <row r="6" spans="2:14" ht="23.25" customHeight="1">
      <c r="B6" s="67" t="s">
        <v>26</v>
      </c>
      <c r="C6" s="58" t="s">
        <v>83</v>
      </c>
      <c r="D6" s="70">
        <v>4</v>
      </c>
      <c r="E6" s="74">
        <v>4</v>
      </c>
      <c r="F6" s="75">
        <v>0</v>
      </c>
      <c r="G6" s="76">
        <v>0</v>
      </c>
      <c r="H6" s="81">
        <f>'1.k.StrA_Táb'!Q16+'1.k.KřeB_StrA'!R16+'1.k.Vod_StrA'!R16+'1.k.StrA_StrB'!Q16</f>
        <v>26</v>
      </c>
      <c r="I6" s="82">
        <f>'1.k.StrA_Táb'!R16+'1.k.KřeB_StrA'!Q16+'1.k.Vod_StrA'!Q16+'1.k.StrA_StrB'!R16</f>
        <v>6</v>
      </c>
      <c r="J6" s="83">
        <f>'1.k.StrA_Táb'!O16+'1.k.KřeB_StrA'!P16+'1.k.Vod_StrA'!P16+'1.k.StrA_StrB'!O16</f>
        <v>53</v>
      </c>
      <c r="K6" s="82">
        <f>'1.k.StrA_Táb'!P16+'1.k.KřeB_StrA'!O16+'1.k.Vod_StrA'!O16+'1.k.StrA_StrB'!P16</f>
        <v>16</v>
      </c>
      <c r="L6" s="83">
        <f>'1.k.StrA_Táb'!M16+'1.k.KřeB_StrA'!N16+'1.k.Vod_StrA'!N16+'1.k.StrA_StrB'!M16</f>
        <v>1306</v>
      </c>
      <c r="M6" s="84">
        <f>'1.k.StrA_Táb'!N16+'1.k.KřeB_StrA'!M16+'1.k.Vod_StrA'!M16+'1.k.StrA_StrB'!N16</f>
        <v>945</v>
      </c>
      <c r="N6" s="85">
        <f aca="true" t="shared" si="0" ref="N6:N15">E6*3+F6*2+G6*1</f>
        <v>12</v>
      </c>
    </row>
    <row r="7" spans="2:14" ht="23.25" customHeight="1">
      <c r="B7" s="66" t="s">
        <v>43</v>
      </c>
      <c r="C7" s="58" t="s">
        <v>85</v>
      </c>
      <c r="D7" s="70">
        <v>4</v>
      </c>
      <c r="E7" s="74">
        <v>3</v>
      </c>
      <c r="F7" s="77">
        <v>0</v>
      </c>
      <c r="G7" s="76">
        <v>1</v>
      </c>
      <c r="H7" s="81">
        <f>'1.k.StrB_Vod'!R16+'1.k.Vod_Táb'!Q16+'1.k.KřeB_Vod'!R16+'1.k.Vod_StrA'!Q16</f>
        <v>21</v>
      </c>
      <c r="I7" s="86">
        <f>'1.k.StrB_Vod'!Q16+'1.k.Vod_Táb'!R16+'1.k.KřeB_Vod'!Q16+'1.k.Vod_StrA'!R16</f>
        <v>11</v>
      </c>
      <c r="J7" s="83">
        <f>'1.k.StrB_Vod'!P16+'1.k.Vod_Táb'!O16+'1.k.KřeB_Vod'!P16+'1.k.Vod_StrA'!O16</f>
        <v>47</v>
      </c>
      <c r="K7" s="86">
        <f>'1.k.StrB_Vod'!O16+'1.k.Vod_Táb'!P16+'1.k.KřeB_Vod'!O16+'1.k.Vod_StrA'!P16</f>
        <v>24</v>
      </c>
      <c r="L7" s="83">
        <f>'1.k.StrB_Vod'!N16+'1.k.Vod_Táb'!M16+'1.k.KřeB_Vod'!N16+'1.k.Vod_StrA'!M16</f>
        <v>1341</v>
      </c>
      <c r="M7" s="87">
        <f>'1.k.StrB_Vod'!M16+'1.k.Vod_Táb'!N16+'1.k.KřeB_Vod'!M16+'1.k.Vod_StrA'!N16</f>
        <v>1030</v>
      </c>
      <c r="N7" s="85">
        <f t="shared" si="0"/>
        <v>10</v>
      </c>
    </row>
    <row r="8" spans="2:14" ht="23.25" customHeight="1">
      <c r="B8" s="66" t="s">
        <v>44</v>
      </c>
      <c r="C8" s="58" t="s">
        <v>86</v>
      </c>
      <c r="D8" s="70">
        <v>4</v>
      </c>
      <c r="E8" s="74">
        <v>2</v>
      </c>
      <c r="F8" s="77">
        <v>0</v>
      </c>
      <c r="G8" s="76">
        <v>2</v>
      </c>
      <c r="H8" s="191">
        <f>'1.k.KřeB_Vod'!Q16+'1.k.StrB_KřeB'!R16+'1.k.KřeB_StrA'!Q16+'1.k.Táb_KřeB'!R16</f>
        <v>21</v>
      </c>
      <c r="I8" s="86">
        <f>'1.k.KřeB_Vod'!R16+'1.k.StrB_KřeB'!Q16+'1.k.KřeB_StrA'!R16+'1.k.Táb_KřeB'!Q16</f>
        <v>11</v>
      </c>
      <c r="J8" s="83">
        <f>'1.k.KřeB_Vod'!O16+'1.k.StrB_KřeB'!P16+'1.k.KřeB_StrA'!O16+'1.k.Táb_KřeB'!P16</f>
        <v>43</v>
      </c>
      <c r="K8" s="86">
        <f>'1.k.KřeB_Vod'!P16+'1.k.StrB_KřeB'!O16+'1.k.KřeB_StrA'!P16+'1.k.Táb_KřeB'!O16</f>
        <v>26</v>
      </c>
      <c r="L8" s="83">
        <f>'1.k.KřeB_Vod'!M16+'1.k.StrB_KřeB'!N16+'1.k.KřeB_StrA'!M16+'1.k.Táb_KřeB'!N16</f>
        <v>1262</v>
      </c>
      <c r="M8" s="192">
        <f>'1.k.KřeB_Vod'!N16+'1.k.StrB_KřeB'!M16+'1.k.KřeB_StrA'!N16+'1.k.Táb_KřeB'!M16</f>
        <v>1057</v>
      </c>
      <c r="N8" s="85">
        <f t="shared" si="0"/>
        <v>8</v>
      </c>
    </row>
    <row r="9" spans="2:14" ht="23.25" customHeight="1">
      <c r="B9" s="66" t="s">
        <v>45</v>
      </c>
      <c r="C9" s="58" t="s">
        <v>30</v>
      </c>
      <c r="D9" s="186">
        <v>2</v>
      </c>
      <c r="E9" s="91">
        <v>2</v>
      </c>
      <c r="F9" s="92">
        <v>0</v>
      </c>
      <c r="G9" s="93">
        <v>0</v>
      </c>
      <c r="H9" s="187">
        <f>'1.k.JuA_Chra'!R17+'1.k.Kla_JuA'!S17</f>
        <v>13</v>
      </c>
      <c r="I9" s="188">
        <f>'1.k.JuA_Chra'!S17+'1.k.Kla_JuA'!R17</f>
        <v>3</v>
      </c>
      <c r="J9" s="189">
        <f>'1.k.JuA_Chra'!P17+'1.k.Kla_JuA'!Q17</f>
        <v>27</v>
      </c>
      <c r="K9" s="188">
        <f>'1.k.JuA_Chra'!Q17+'1.k.Kla_JuA'!P17</f>
        <v>8</v>
      </c>
      <c r="L9" s="189">
        <f>'1.k.JuA_Chra'!N17+'1.k.Kla_JuA'!O17</f>
        <v>686</v>
      </c>
      <c r="M9" s="190">
        <f>'1.k.JuA_Chra'!O17+'1.k.Kla_JuA'!N17</f>
        <v>566</v>
      </c>
      <c r="N9" s="85">
        <f t="shared" si="0"/>
        <v>6</v>
      </c>
    </row>
    <row r="10" spans="2:14" ht="23.25" customHeight="1">
      <c r="B10" s="89" t="s">
        <v>53</v>
      </c>
      <c r="C10" s="90" t="s">
        <v>73</v>
      </c>
      <c r="D10" s="170">
        <v>4</v>
      </c>
      <c r="E10" s="91">
        <v>1</v>
      </c>
      <c r="F10" s="92">
        <v>0</v>
      </c>
      <c r="G10" s="93">
        <v>3</v>
      </c>
      <c r="H10" s="171">
        <f>'1.k.Táb_KřeB'!Q16+'1.k.Vod_Táb'!R16+'1.k.StrA_Táb'!R16+'1.k.Táb_StrB'!Q16</f>
        <v>9</v>
      </c>
      <c r="I10" s="172">
        <f>'1.k.Táb_KřeB'!R16+'1.k.Vod_Táb'!Q16+'1.k.StrA_Táb'!Q16+'1.k.Táb_StrB'!R16</f>
        <v>23</v>
      </c>
      <c r="J10" s="173">
        <f>'1.k.Táb_KřeB'!O16+'1.k.Vod_Táb'!P16+'1.k.StrA_Táb'!P16+'1.k.Táb_StrB'!O16</f>
        <v>21</v>
      </c>
      <c r="K10" s="172">
        <f>'1.k.Táb_KřeB'!P16+'1.k.Vod_Táb'!O16+'1.k.StrA_Táb'!O16+'1.k.Táb_StrB'!P16</f>
        <v>47</v>
      </c>
      <c r="L10" s="173">
        <f>'1.k.Táb_KřeB'!M16+'1.k.Vod_Táb'!N16+'1.k.StrA_Táb'!N16+'1.k.Táb_StrB'!M16</f>
        <v>1013</v>
      </c>
      <c r="M10" s="174">
        <f>'1.k.Táb_KřeB'!N16+'1.k.Vod_Táb'!M16+'1.k.StrA_Táb'!M16+'1.k.Táb_StrB'!N16</f>
        <v>1174</v>
      </c>
      <c r="N10" s="85">
        <f t="shared" si="0"/>
        <v>6</v>
      </c>
    </row>
    <row r="11" spans="2:14" ht="23.25" customHeight="1">
      <c r="B11" s="196" t="s">
        <v>54</v>
      </c>
      <c r="C11" s="90" t="s">
        <v>29</v>
      </c>
      <c r="D11" s="170">
        <v>2</v>
      </c>
      <c r="E11" s="91">
        <v>1</v>
      </c>
      <c r="F11" s="92">
        <v>0</v>
      </c>
      <c r="G11" s="93">
        <v>1</v>
      </c>
      <c r="H11" s="171">
        <f>'1.k.DouC_DouD'!S17+'1.k.Kla_DouD'!S17</f>
        <v>9</v>
      </c>
      <c r="I11" s="172">
        <f>'1.k.DouC_DouD'!R17+'1.k.Kla_DouD'!R17</f>
        <v>7</v>
      </c>
      <c r="J11" s="173">
        <f>'1.k.DouC_DouD'!Q17+'1.k.Kla_DouD'!Q17</f>
        <v>20</v>
      </c>
      <c r="K11" s="172">
        <f>'1.k.DouC_DouD'!P17+'1.k.Kla_DouD'!P17</f>
        <v>19</v>
      </c>
      <c r="L11" s="173">
        <f>'1.k.DouC_DouD'!O17+'1.k.Kla_DouD'!O17</f>
        <v>704</v>
      </c>
      <c r="M11" s="174">
        <f>'1.k.DouC_DouD'!N17+'1.k.Kla_DouD'!N17</f>
        <v>730</v>
      </c>
      <c r="N11" s="85">
        <f t="shared" si="0"/>
        <v>4</v>
      </c>
    </row>
    <row r="12" spans="2:14" ht="23.25" customHeight="1">
      <c r="B12" s="89" t="s">
        <v>55</v>
      </c>
      <c r="C12" s="58" t="s">
        <v>128</v>
      </c>
      <c r="D12" s="186">
        <v>2</v>
      </c>
      <c r="E12" s="91">
        <v>1</v>
      </c>
      <c r="F12" s="92">
        <v>0</v>
      </c>
      <c r="G12" s="93">
        <v>1</v>
      </c>
      <c r="H12" s="187">
        <f>'1.k.JuA_Chra'!S17+'1.k.Chra_DouC'!R17</f>
        <v>8</v>
      </c>
      <c r="I12" s="188">
        <f>'1.k.JuA_Chra'!R17+'1.k.Chra_DouC'!S17</f>
        <v>8</v>
      </c>
      <c r="J12" s="189">
        <f>'1.k.JuA_Chra'!Q17+'1.k.Chra_DouC'!P17</f>
        <v>19</v>
      </c>
      <c r="K12" s="188">
        <f>'1.k.JuA_Chra'!P17+'1.k.Chra_DouC'!Q17</f>
        <v>18</v>
      </c>
      <c r="L12" s="189">
        <f>'1.k.JuA_Chra'!O17+'1.k.Chra_DouC'!N17</f>
        <v>671</v>
      </c>
      <c r="M12" s="190">
        <f>'1.k.JuA_Chra'!N17+'1.k.Chra_DouC'!O17</f>
        <v>640</v>
      </c>
      <c r="N12" s="85">
        <f t="shared" si="0"/>
        <v>4</v>
      </c>
    </row>
    <row r="13" spans="2:14" ht="23.25" customHeight="1">
      <c r="B13" s="89" t="s">
        <v>56</v>
      </c>
      <c r="C13" s="58" t="s">
        <v>87</v>
      </c>
      <c r="D13" s="94">
        <v>2</v>
      </c>
      <c r="E13" s="74">
        <v>1</v>
      </c>
      <c r="F13" s="77">
        <v>0</v>
      </c>
      <c r="G13" s="76">
        <v>1</v>
      </c>
      <c r="H13" s="95">
        <f>'1.k.DouC_DouD'!R17+'1.k.Chra_DouC'!S17</f>
        <v>8</v>
      </c>
      <c r="I13" s="96">
        <f>'1.k.DouC_DouD'!S17+'1.k.Chra_DouC'!R17</f>
        <v>8</v>
      </c>
      <c r="J13" s="97">
        <f>'1.k.DouC_DouD'!P17+'1.k.Chra_DouC'!Q17</f>
        <v>19</v>
      </c>
      <c r="K13" s="96">
        <f>'1.k.DouC_DouD'!Q17+'1.k.Chra_DouC'!P17</f>
        <v>19</v>
      </c>
      <c r="L13" s="97">
        <f>'1.k.DouC_DouD'!N17+'1.k.Chra_DouC'!O17</f>
        <v>681</v>
      </c>
      <c r="M13" s="98">
        <f>'1.k.DouC_DouD'!O17+'1.k.Chra_DouC'!N17</f>
        <v>683</v>
      </c>
      <c r="N13" s="85">
        <f t="shared" si="0"/>
        <v>4</v>
      </c>
    </row>
    <row r="14" spans="2:14" ht="23.25" customHeight="1">
      <c r="B14" s="66" t="s">
        <v>255</v>
      </c>
      <c r="C14" s="58" t="s">
        <v>84</v>
      </c>
      <c r="D14" s="94">
        <v>4</v>
      </c>
      <c r="E14" s="74">
        <v>0</v>
      </c>
      <c r="F14" s="77">
        <v>0</v>
      </c>
      <c r="G14" s="76">
        <v>4</v>
      </c>
      <c r="H14" s="95">
        <f>'1.k.StrA_StrB'!R16+'1.k.Táb_StrB'!R16+'1.k.StrB_KřeB'!Q16+'1.k.StrB_Vod'!Q16</f>
        <v>3</v>
      </c>
      <c r="I14" s="96">
        <f>'1.k.StrA_StrB'!Q16+'1.k.Táb_StrB'!Q16+'1.k.StrB_KřeB'!R16+'1.k.StrB_Vod'!R16</f>
        <v>29</v>
      </c>
      <c r="J14" s="97">
        <f>'1.k.StrA_StrB'!P16+'1.k.Táb_StrB'!P16+'1.k.StrB_KřeB'!O16+'1.k.StrB_Vod'!O16</f>
        <v>8</v>
      </c>
      <c r="K14" s="96">
        <f>'1.k.StrA_StrB'!O16+'1.k.Táb_StrB'!O16+'1.k.StrB_KřeB'!P16+'1.k.StrB_Vod'!P16</f>
        <v>59</v>
      </c>
      <c r="L14" s="97">
        <f>'1.k.StrA_StrB'!N16+'1.k.Táb_StrB'!N16+'1.k.StrB_KřeB'!M16+'1.k.StrB_Vod'!M16</f>
        <v>648</v>
      </c>
      <c r="M14" s="98">
        <f>'1.k.StrA_StrB'!M16+'1.k.Táb_StrB'!M16+'1.k.StrB_KřeB'!N16+'1.k.StrB_Vod'!N16</f>
        <v>1364</v>
      </c>
      <c r="N14" s="85">
        <f t="shared" si="0"/>
        <v>4</v>
      </c>
    </row>
    <row r="15" spans="2:14" ht="23.25" customHeight="1" thickBot="1">
      <c r="B15" s="197" t="s">
        <v>254</v>
      </c>
      <c r="C15" s="68" t="s">
        <v>82</v>
      </c>
      <c r="D15" s="175">
        <v>2</v>
      </c>
      <c r="E15" s="78">
        <v>0</v>
      </c>
      <c r="F15" s="79">
        <v>0</v>
      </c>
      <c r="G15" s="80">
        <v>2</v>
      </c>
      <c r="H15" s="176">
        <f>'1.k.Kla_JuA'!R17+'1.k.Kla_DouD'!R17</f>
        <v>2</v>
      </c>
      <c r="I15" s="177">
        <f>'1.k.Kla_JuA'!S17+'1.k.Kla_DouD'!S17</f>
        <v>14</v>
      </c>
      <c r="J15" s="178">
        <f>'1.k.Kla_JuA'!P17+'1.k.Kla_DouD'!P17</f>
        <v>8</v>
      </c>
      <c r="K15" s="177">
        <f>'1.k.Kla_JuA'!Q17+'1.k.Kla_DouD'!Q17</f>
        <v>29</v>
      </c>
      <c r="L15" s="178">
        <f>'1.k.Kla_JuA'!N17+'1.k.Kla_DouD'!N17</f>
        <v>617</v>
      </c>
      <c r="M15" s="179">
        <f>'1.k.Kla_JuA'!O17+'1.k.Kla_DouD'!O17</f>
        <v>740</v>
      </c>
      <c r="N15" s="88">
        <f t="shared" si="0"/>
        <v>2</v>
      </c>
    </row>
    <row r="16" ht="23.25" customHeight="1">
      <c r="C16" s="59"/>
    </row>
  </sheetData>
  <sheetProtection password="CC26" sheet="1"/>
  <mergeCells count="2">
    <mergeCell ref="B2:N2"/>
    <mergeCell ref="B3:N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</row>
    <row r="2" spans="1:19" ht="19.5" customHeight="1" thickBot="1">
      <c r="A2" s="99" t="s">
        <v>1</v>
      </c>
      <c r="B2" s="100"/>
      <c r="C2" s="182" t="s">
        <v>188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  <c r="P2" s="220" t="s">
        <v>107</v>
      </c>
      <c r="Q2" s="221"/>
      <c r="R2" s="204" t="s">
        <v>108</v>
      </c>
      <c r="S2" s="205"/>
    </row>
    <row r="3" spans="1:19" ht="19.5" customHeight="1" thickTop="1">
      <c r="A3" s="101" t="s">
        <v>3</v>
      </c>
      <c r="B3" s="102"/>
      <c r="C3" s="103" t="str">
        <f>'[1]Los'!B28</f>
        <v>SK Badminton Tábor</v>
      </c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04"/>
      <c r="O3" s="104"/>
      <c r="P3" s="207" t="s">
        <v>14</v>
      </c>
      <c r="Q3" s="208"/>
      <c r="R3" s="209">
        <f>'[1]Los'!C37</f>
        <v>43022</v>
      </c>
      <c r="S3" s="210"/>
    </row>
    <row r="4" spans="1:19" ht="19.5" customHeight="1">
      <c r="A4" s="101" t="s">
        <v>4</v>
      </c>
      <c r="B4" s="106"/>
      <c r="C4" s="107" t="str">
        <f>'[1]Los'!C28</f>
        <v>TJ Sokol Křemže "B"</v>
      </c>
      <c r="D4" s="105"/>
      <c r="E4" s="105"/>
      <c r="F4" s="105"/>
      <c r="G4" s="104"/>
      <c r="H4" s="104"/>
      <c r="I4" s="104"/>
      <c r="J4" s="104"/>
      <c r="K4" s="104"/>
      <c r="L4" s="104"/>
      <c r="M4" s="104"/>
      <c r="N4" s="104"/>
      <c r="O4" s="104"/>
      <c r="P4" s="211" t="s">
        <v>2</v>
      </c>
      <c r="Q4" s="212"/>
      <c r="R4" s="213" t="str">
        <f>'[1]Los'!C42</f>
        <v>Vodňany</v>
      </c>
      <c r="S4" s="214"/>
    </row>
    <row r="5" spans="1:19" ht="19.5" customHeight="1" thickBot="1">
      <c r="A5" s="108" t="s">
        <v>5</v>
      </c>
      <c r="B5" s="109"/>
      <c r="C5" s="110" t="str">
        <f>'[1]Los'!B37</f>
        <v>Vladimír Marek</v>
      </c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112"/>
      <c r="O5" s="112"/>
      <c r="P5" s="113"/>
      <c r="Q5" s="114"/>
      <c r="R5" s="194" t="s">
        <v>26</v>
      </c>
      <c r="S5" s="115" t="s">
        <v>25</v>
      </c>
    </row>
    <row r="6" spans="1:19" ht="24.75" customHeight="1">
      <c r="A6" s="116"/>
      <c r="B6" s="117" t="s">
        <v>57</v>
      </c>
      <c r="C6" s="117" t="s">
        <v>58</v>
      </c>
      <c r="D6" s="215" t="s">
        <v>6</v>
      </c>
      <c r="E6" s="216"/>
      <c r="F6" s="216"/>
      <c r="G6" s="216"/>
      <c r="H6" s="216"/>
      <c r="I6" s="216"/>
      <c r="J6" s="216"/>
      <c r="K6" s="216"/>
      <c r="L6" s="217"/>
      <c r="M6" s="218" t="s">
        <v>15</v>
      </c>
      <c r="N6" s="219"/>
      <c r="O6" s="218" t="s">
        <v>16</v>
      </c>
      <c r="P6" s="219"/>
      <c r="Q6" s="218" t="s">
        <v>17</v>
      </c>
      <c r="R6" s="219"/>
      <c r="S6" s="118" t="s">
        <v>7</v>
      </c>
    </row>
    <row r="7" spans="1:19" ht="9.75" customHeight="1" thickBot="1">
      <c r="A7" s="119"/>
      <c r="B7" s="120"/>
      <c r="C7" s="121"/>
      <c r="D7" s="122">
        <v>1</v>
      </c>
      <c r="E7" s="122"/>
      <c r="F7" s="122"/>
      <c r="G7" s="122">
        <v>2</v>
      </c>
      <c r="H7" s="122"/>
      <c r="I7" s="122"/>
      <c r="J7" s="122">
        <v>3</v>
      </c>
      <c r="K7" s="123"/>
      <c r="L7" s="124"/>
      <c r="M7" s="125"/>
      <c r="N7" s="126"/>
      <c r="O7" s="125"/>
      <c r="P7" s="126"/>
      <c r="Q7" s="125"/>
      <c r="R7" s="126"/>
      <c r="S7" s="127"/>
    </row>
    <row r="8" spans="1:19" ht="30" customHeight="1" thickTop="1">
      <c r="A8" s="128" t="s">
        <v>24</v>
      </c>
      <c r="B8" s="129" t="s">
        <v>224</v>
      </c>
      <c r="C8" s="129" t="s">
        <v>237</v>
      </c>
      <c r="D8" s="130">
        <v>19</v>
      </c>
      <c r="E8" s="131" t="s">
        <v>22</v>
      </c>
      <c r="F8" s="132">
        <v>21</v>
      </c>
      <c r="G8" s="130">
        <v>12</v>
      </c>
      <c r="H8" s="131" t="s">
        <v>22</v>
      </c>
      <c r="I8" s="132">
        <v>21</v>
      </c>
      <c r="J8" s="130"/>
      <c r="K8" s="131" t="s">
        <v>22</v>
      </c>
      <c r="L8" s="132"/>
      <c r="M8" s="133">
        <f aca="true" t="shared" si="0" ref="M8:M15">D8+G8+J8</f>
        <v>31</v>
      </c>
      <c r="N8" s="134">
        <f aca="true" t="shared" si="1" ref="N8:N15">F8+I8+L8</f>
        <v>42</v>
      </c>
      <c r="O8" s="135">
        <f aca="true" t="shared" si="2" ref="O8:O15">D36+G36+J36</f>
        <v>0</v>
      </c>
      <c r="P8" s="132">
        <f aca="true" t="shared" si="3" ref="P8:P15">F36+I36+L36</f>
        <v>2</v>
      </c>
      <c r="Q8" s="135">
        <f aca="true" t="shared" si="4" ref="Q8:Q15">IF(O8&gt;P8,1,0)</f>
        <v>0</v>
      </c>
      <c r="R8" s="132">
        <f aca="true" t="shared" si="5" ref="R8:R15">IF(P8&gt;O8,1,0)</f>
        <v>1</v>
      </c>
      <c r="S8" s="136" t="str">
        <f>'[1]Los'!$C$26</f>
        <v>TJ ČZ Strakonice "B"</v>
      </c>
    </row>
    <row r="9" spans="1:19" ht="30" customHeight="1">
      <c r="A9" s="128" t="s">
        <v>114</v>
      </c>
      <c r="B9" s="129" t="s">
        <v>238</v>
      </c>
      <c r="C9" s="129" t="s">
        <v>239</v>
      </c>
      <c r="D9" s="130">
        <v>13</v>
      </c>
      <c r="E9" s="130" t="s">
        <v>22</v>
      </c>
      <c r="F9" s="132">
        <v>21</v>
      </c>
      <c r="G9" s="130">
        <v>14</v>
      </c>
      <c r="H9" s="130" t="s">
        <v>22</v>
      </c>
      <c r="I9" s="132">
        <v>21</v>
      </c>
      <c r="J9" s="130"/>
      <c r="K9" s="130" t="s">
        <v>22</v>
      </c>
      <c r="L9" s="132"/>
      <c r="M9" s="133">
        <f t="shared" si="0"/>
        <v>27</v>
      </c>
      <c r="N9" s="134">
        <f t="shared" si="1"/>
        <v>42</v>
      </c>
      <c r="O9" s="135">
        <f t="shared" si="2"/>
        <v>0</v>
      </c>
      <c r="P9" s="132">
        <f t="shared" si="3"/>
        <v>2</v>
      </c>
      <c r="Q9" s="135">
        <f t="shared" si="4"/>
        <v>0</v>
      </c>
      <c r="R9" s="132">
        <f t="shared" si="5"/>
        <v>1</v>
      </c>
      <c r="S9" s="193" t="str">
        <f>'[1]Los'!$C$26</f>
        <v>TJ ČZ Strakonice "B"</v>
      </c>
    </row>
    <row r="10" spans="1:19" ht="30" customHeight="1">
      <c r="A10" s="128" t="s">
        <v>21</v>
      </c>
      <c r="B10" s="129" t="s">
        <v>226</v>
      </c>
      <c r="C10" s="129" t="s">
        <v>240</v>
      </c>
      <c r="D10" s="130">
        <v>6</v>
      </c>
      <c r="E10" s="130" t="s">
        <v>22</v>
      </c>
      <c r="F10" s="132">
        <v>21</v>
      </c>
      <c r="G10" s="130">
        <v>10</v>
      </c>
      <c r="H10" s="130" t="s">
        <v>22</v>
      </c>
      <c r="I10" s="132">
        <v>21</v>
      </c>
      <c r="J10" s="130"/>
      <c r="K10" s="130" t="s">
        <v>22</v>
      </c>
      <c r="L10" s="132"/>
      <c r="M10" s="133">
        <f t="shared" si="0"/>
        <v>16</v>
      </c>
      <c r="N10" s="134">
        <f t="shared" si="1"/>
        <v>42</v>
      </c>
      <c r="O10" s="135">
        <f t="shared" si="2"/>
        <v>0</v>
      </c>
      <c r="P10" s="132">
        <f t="shared" si="3"/>
        <v>2</v>
      </c>
      <c r="Q10" s="135">
        <f t="shared" si="4"/>
        <v>0</v>
      </c>
      <c r="R10" s="132">
        <f t="shared" si="5"/>
        <v>1</v>
      </c>
      <c r="S10" s="193" t="str">
        <f>'[1]Los'!$C$26</f>
        <v>TJ ČZ Strakonice "B"</v>
      </c>
    </row>
    <row r="11" spans="1:19" ht="30" customHeight="1">
      <c r="A11" s="128" t="s">
        <v>119</v>
      </c>
      <c r="B11" s="129" t="s">
        <v>241</v>
      </c>
      <c r="C11" s="129" t="s">
        <v>193</v>
      </c>
      <c r="D11" s="130">
        <v>18</v>
      </c>
      <c r="E11" s="130" t="s">
        <v>22</v>
      </c>
      <c r="F11" s="132">
        <v>21</v>
      </c>
      <c r="G11" s="130">
        <v>16</v>
      </c>
      <c r="H11" s="130" t="s">
        <v>22</v>
      </c>
      <c r="I11" s="132">
        <v>21</v>
      </c>
      <c r="J11" s="130"/>
      <c r="K11" s="130" t="s">
        <v>22</v>
      </c>
      <c r="L11" s="132"/>
      <c r="M11" s="133">
        <f t="shared" si="0"/>
        <v>34</v>
      </c>
      <c r="N11" s="134">
        <f t="shared" si="1"/>
        <v>42</v>
      </c>
      <c r="O11" s="135">
        <f t="shared" si="2"/>
        <v>0</v>
      </c>
      <c r="P11" s="132">
        <f t="shared" si="3"/>
        <v>2</v>
      </c>
      <c r="Q11" s="135">
        <f t="shared" si="4"/>
        <v>0</v>
      </c>
      <c r="R11" s="132">
        <f t="shared" si="5"/>
        <v>1</v>
      </c>
      <c r="S11" s="193" t="str">
        <f>'[1]Los'!$C$26</f>
        <v>TJ ČZ Strakonice "B"</v>
      </c>
    </row>
    <row r="12" spans="1:19" ht="30" customHeight="1">
      <c r="A12" s="128" t="s">
        <v>20</v>
      </c>
      <c r="B12" s="129" t="s">
        <v>242</v>
      </c>
      <c r="C12" s="129" t="s">
        <v>60</v>
      </c>
      <c r="D12" s="130">
        <v>18</v>
      </c>
      <c r="E12" s="130" t="s">
        <v>22</v>
      </c>
      <c r="F12" s="132">
        <v>21</v>
      </c>
      <c r="G12" s="130">
        <v>12</v>
      </c>
      <c r="H12" s="130" t="s">
        <v>22</v>
      </c>
      <c r="I12" s="132">
        <v>21</v>
      </c>
      <c r="J12" s="130"/>
      <c r="K12" s="130" t="s">
        <v>22</v>
      </c>
      <c r="L12" s="132"/>
      <c r="M12" s="133">
        <f t="shared" si="0"/>
        <v>30</v>
      </c>
      <c r="N12" s="134">
        <f t="shared" si="1"/>
        <v>42</v>
      </c>
      <c r="O12" s="135">
        <f t="shared" si="2"/>
        <v>0</v>
      </c>
      <c r="P12" s="132">
        <f t="shared" si="3"/>
        <v>2</v>
      </c>
      <c r="Q12" s="135">
        <f t="shared" si="4"/>
        <v>0</v>
      </c>
      <c r="R12" s="132">
        <f t="shared" si="5"/>
        <v>1</v>
      </c>
      <c r="S12" s="193" t="str">
        <f>'[1]Los'!$C$26</f>
        <v>TJ ČZ Strakonice "B"</v>
      </c>
    </row>
    <row r="13" spans="1:19" ht="30" customHeight="1">
      <c r="A13" s="128" t="s">
        <v>19</v>
      </c>
      <c r="B13" s="129" t="s">
        <v>230</v>
      </c>
      <c r="C13" s="129" t="s">
        <v>195</v>
      </c>
      <c r="D13" s="130">
        <v>15</v>
      </c>
      <c r="E13" s="130" t="s">
        <v>22</v>
      </c>
      <c r="F13" s="132">
        <v>21</v>
      </c>
      <c r="G13" s="130">
        <v>21</v>
      </c>
      <c r="H13" s="130" t="s">
        <v>22</v>
      </c>
      <c r="I13" s="132">
        <v>15</v>
      </c>
      <c r="J13" s="130">
        <v>12</v>
      </c>
      <c r="K13" s="130" t="s">
        <v>22</v>
      </c>
      <c r="L13" s="132">
        <v>21</v>
      </c>
      <c r="M13" s="133">
        <f>D13+G13+J13</f>
        <v>48</v>
      </c>
      <c r="N13" s="134">
        <f>F13+I13+L13</f>
        <v>57</v>
      </c>
      <c r="O13" s="135">
        <f t="shared" si="2"/>
        <v>1</v>
      </c>
      <c r="P13" s="132">
        <f t="shared" si="3"/>
        <v>2</v>
      </c>
      <c r="Q13" s="135">
        <f>IF(O13&gt;P13,1,0)</f>
        <v>0</v>
      </c>
      <c r="R13" s="132">
        <f>IF(P13&gt;O13,1,0)</f>
        <v>1</v>
      </c>
      <c r="S13" s="193" t="str">
        <f>'[1]Los'!$C$26</f>
        <v>TJ ČZ Strakonice "B"</v>
      </c>
    </row>
    <row r="14" spans="1:19" ht="30" customHeight="1">
      <c r="A14" s="128" t="s">
        <v>23</v>
      </c>
      <c r="B14" s="129" t="s">
        <v>243</v>
      </c>
      <c r="C14" s="129" t="s">
        <v>72</v>
      </c>
      <c r="D14" s="130">
        <v>4</v>
      </c>
      <c r="E14" s="130" t="s">
        <v>22</v>
      </c>
      <c r="F14" s="132">
        <v>21</v>
      </c>
      <c r="G14" s="130">
        <v>6</v>
      </c>
      <c r="H14" s="130" t="s">
        <v>22</v>
      </c>
      <c r="I14" s="132">
        <v>21</v>
      </c>
      <c r="J14" s="130"/>
      <c r="K14" s="130" t="s">
        <v>22</v>
      </c>
      <c r="L14" s="132"/>
      <c r="M14" s="133">
        <f t="shared" si="0"/>
        <v>10</v>
      </c>
      <c r="N14" s="134">
        <f t="shared" si="1"/>
        <v>42</v>
      </c>
      <c r="O14" s="135">
        <f t="shared" si="2"/>
        <v>0</v>
      </c>
      <c r="P14" s="132">
        <f t="shared" si="3"/>
        <v>2</v>
      </c>
      <c r="Q14" s="135">
        <f t="shared" si="4"/>
        <v>0</v>
      </c>
      <c r="R14" s="132">
        <f t="shared" si="5"/>
        <v>1</v>
      </c>
      <c r="S14" s="193" t="str">
        <f>'[1]Los'!$C$26</f>
        <v>TJ ČZ Strakonice "B"</v>
      </c>
    </row>
    <row r="15" spans="1:19" ht="30" customHeight="1" thickBot="1">
      <c r="A15" s="128" t="s">
        <v>18</v>
      </c>
      <c r="B15" s="129" t="s">
        <v>223</v>
      </c>
      <c r="C15" s="129" t="s">
        <v>61</v>
      </c>
      <c r="D15" s="130">
        <v>21</v>
      </c>
      <c r="E15" s="130" t="s">
        <v>22</v>
      </c>
      <c r="F15" s="132">
        <v>11</v>
      </c>
      <c r="G15" s="130">
        <v>21</v>
      </c>
      <c r="H15" s="130" t="s">
        <v>22</v>
      </c>
      <c r="I15" s="132">
        <v>10</v>
      </c>
      <c r="J15" s="130"/>
      <c r="K15" s="130" t="s">
        <v>22</v>
      </c>
      <c r="L15" s="132"/>
      <c r="M15" s="133">
        <f t="shared" si="0"/>
        <v>42</v>
      </c>
      <c r="N15" s="134">
        <f t="shared" si="1"/>
        <v>21</v>
      </c>
      <c r="O15" s="135">
        <f t="shared" si="2"/>
        <v>2</v>
      </c>
      <c r="P15" s="132">
        <f t="shared" si="3"/>
        <v>0</v>
      </c>
      <c r="Q15" s="135">
        <f t="shared" si="4"/>
        <v>1</v>
      </c>
      <c r="R15" s="132">
        <f t="shared" si="5"/>
        <v>0</v>
      </c>
      <c r="S15" s="193" t="str">
        <f>'[1]Los'!$C$26</f>
        <v>TJ ČZ Strakonice "B"</v>
      </c>
    </row>
    <row r="16" spans="1:19" ht="34.5" customHeight="1" thickBot="1">
      <c r="A16" s="137" t="s">
        <v>8</v>
      </c>
      <c r="B16" s="138" t="str">
        <f>IF(Q16+R16=0,C45,IF(Q16=R16,C44,IF(Q16&gt;R16,C3,C4)))</f>
        <v>TJ Sokol Křemže "B"</v>
      </c>
      <c r="C16" s="139"/>
      <c r="D16" s="140"/>
      <c r="E16" s="140"/>
      <c r="F16" s="140"/>
      <c r="G16" s="140"/>
      <c r="H16" s="140"/>
      <c r="I16" s="140"/>
      <c r="J16" s="140"/>
      <c r="K16" s="140"/>
      <c r="L16" s="141"/>
      <c r="M16" s="142">
        <f aca="true" t="shared" si="6" ref="M16:R16">SUM(M8:M15)</f>
        <v>238</v>
      </c>
      <c r="N16" s="143">
        <f t="shared" si="6"/>
        <v>330</v>
      </c>
      <c r="O16" s="142">
        <f t="shared" si="6"/>
        <v>3</v>
      </c>
      <c r="P16" s="144">
        <f t="shared" si="6"/>
        <v>14</v>
      </c>
      <c r="Q16" s="142">
        <f t="shared" si="6"/>
        <v>1</v>
      </c>
      <c r="R16" s="143">
        <f t="shared" si="6"/>
        <v>7</v>
      </c>
      <c r="S16" s="145"/>
    </row>
    <row r="17" spans="4:19" ht="15"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7" t="s">
        <v>9</v>
      </c>
    </row>
    <row r="18" ht="12.75">
      <c r="A18" s="148" t="s">
        <v>10</v>
      </c>
    </row>
    <row r="20" spans="1:2" ht="19.5" customHeight="1">
      <c r="A20" s="149" t="s">
        <v>11</v>
      </c>
      <c r="B20" s="1" t="s">
        <v>65</v>
      </c>
    </row>
    <row r="21" spans="1:2" ht="19.5" customHeight="1">
      <c r="A21" s="150"/>
      <c r="B21" s="1" t="s">
        <v>65</v>
      </c>
    </row>
    <row r="23" spans="1:20" ht="12.75">
      <c r="A23" s="3" t="s">
        <v>12</v>
      </c>
      <c r="C23" s="2"/>
      <c r="D23" s="3" t="s">
        <v>13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24</v>
      </c>
      <c r="D36" s="151">
        <f>IF(D8&gt;F8,1,0)</f>
        <v>0</v>
      </c>
      <c r="E36" s="151"/>
      <c r="F36" s="151">
        <f>IF(F8&gt;D8,1,0)</f>
        <v>1</v>
      </c>
      <c r="G36" s="151">
        <f>IF(G8&gt;I8,1,0)</f>
        <v>0</v>
      </c>
      <c r="H36" s="151"/>
      <c r="I36" s="151">
        <f>IF(I8&gt;G8,1,0)</f>
        <v>1</v>
      </c>
      <c r="J36" s="151">
        <f>IF(J8&gt;L8,1,0)</f>
        <v>0</v>
      </c>
      <c r="K36" s="151"/>
      <c r="L36" s="151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114</v>
      </c>
      <c r="D37" s="151">
        <f aca="true" t="shared" si="7" ref="D37:D43">IF(D9&gt;F9,1,0)</f>
        <v>0</v>
      </c>
      <c r="E37" s="151"/>
      <c r="F37" s="151">
        <f aca="true" t="shared" si="8" ref="F37:F43">IF(F9&gt;D9,1,0)</f>
        <v>1</v>
      </c>
      <c r="G37" s="151">
        <f aca="true" t="shared" si="9" ref="G37:G43">IF(G9&gt;I9,1,0)</f>
        <v>0</v>
      </c>
      <c r="H37" s="151"/>
      <c r="I37" s="151">
        <f aca="true" t="shared" si="10" ref="I37:I43">IF(I9&gt;G9,1,0)</f>
        <v>1</v>
      </c>
      <c r="J37" s="151">
        <f aca="true" t="shared" si="11" ref="J37:J43">IF(J9&gt;L9,1,0)</f>
        <v>0</v>
      </c>
      <c r="K37" s="151"/>
      <c r="L37" s="151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151">
        <f t="shared" si="7"/>
        <v>0</v>
      </c>
      <c r="E38" s="151"/>
      <c r="F38" s="151">
        <f t="shared" si="8"/>
        <v>1</v>
      </c>
      <c r="G38" s="151">
        <f t="shared" si="9"/>
        <v>0</v>
      </c>
      <c r="H38" s="151"/>
      <c r="I38" s="151">
        <f t="shared" si="10"/>
        <v>1</v>
      </c>
      <c r="J38" s="151">
        <f t="shared" si="11"/>
        <v>0</v>
      </c>
      <c r="K38" s="151"/>
      <c r="L38" s="151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119</v>
      </c>
      <c r="D39" s="151">
        <f t="shared" si="7"/>
        <v>0</v>
      </c>
      <c r="E39" s="151"/>
      <c r="F39" s="151">
        <f t="shared" si="8"/>
        <v>1</v>
      </c>
      <c r="G39" s="151">
        <f t="shared" si="9"/>
        <v>0</v>
      </c>
      <c r="H39" s="151"/>
      <c r="I39" s="151">
        <f t="shared" si="10"/>
        <v>1</v>
      </c>
      <c r="J39" s="151">
        <f t="shared" si="11"/>
        <v>0</v>
      </c>
      <c r="K39" s="151"/>
      <c r="L39" s="151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20</v>
      </c>
      <c r="D40" s="151">
        <f t="shared" si="7"/>
        <v>0</v>
      </c>
      <c r="E40" s="151"/>
      <c r="F40" s="151">
        <f t="shared" si="8"/>
        <v>1</v>
      </c>
      <c r="G40" s="151">
        <f t="shared" si="9"/>
        <v>0</v>
      </c>
      <c r="H40" s="151"/>
      <c r="I40" s="151">
        <f t="shared" si="10"/>
        <v>1</v>
      </c>
      <c r="J40" s="151">
        <f t="shared" si="11"/>
        <v>0</v>
      </c>
      <c r="K40" s="151"/>
      <c r="L40" s="151">
        <f t="shared" si="12"/>
        <v>0</v>
      </c>
    </row>
    <row r="41" spans="3:12" ht="12.75" hidden="1">
      <c r="C41" s="1" t="s">
        <v>19</v>
      </c>
      <c r="D41" s="151">
        <f t="shared" si="7"/>
        <v>0</v>
      </c>
      <c r="E41" s="151"/>
      <c r="F41" s="151">
        <f t="shared" si="8"/>
        <v>1</v>
      </c>
      <c r="G41" s="151">
        <f t="shared" si="9"/>
        <v>1</v>
      </c>
      <c r="H41" s="151"/>
      <c r="I41" s="151">
        <f t="shared" si="10"/>
        <v>0</v>
      </c>
      <c r="J41" s="151">
        <f t="shared" si="11"/>
        <v>0</v>
      </c>
      <c r="K41" s="151"/>
      <c r="L41" s="151">
        <f t="shared" si="12"/>
        <v>1</v>
      </c>
    </row>
    <row r="42" spans="3:12" ht="12.75" hidden="1">
      <c r="C42" s="1" t="s">
        <v>23</v>
      </c>
      <c r="D42" s="151">
        <f t="shared" si="7"/>
        <v>0</v>
      </c>
      <c r="E42" s="151"/>
      <c r="F42" s="151">
        <f t="shared" si="8"/>
        <v>1</v>
      </c>
      <c r="G42" s="151">
        <f t="shared" si="9"/>
        <v>0</v>
      </c>
      <c r="H42" s="151"/>
      <c r="I42" s="151">
        <f t="shared" si="10"/>
        <v>1</v>
      </c>
      <c r="J42" s="151">
        <f t="shared" si="11"/>
        <v>0</v>
      </c>
      <c r="K42" s="151"/>
      <c r="L42" s="151">
        <f t="shared" si="12"/>
        <v>0</v>
      </c>
    </row>
    <row r="43" spans="3:12" ht="12.75" hidden="1">
      <c r="C43" s="1" t="s">
        <v>18</v>
      </c>
      <c r="D43" s="151">
        <f t="shared" si="7"/>
        <v>1</v>
      </c>
      <c r="E43" s="151"/>
      <c r="F43" s="151">
        <f t="shared" si="8"/>
        <v>0</v>
      </c>
      <c r="G43" s="151">
        <f t="shared" si="9"/>
        <v>1</v>
      </c>
      <c r="H43" s="151"/>
      <c r="I43" s="151">
        <f t="shared" si="10"/>
        <v>0</v>
      </c>
      <c r="J43" s="151">
        <f t="shared" si="11"/>
        <v>0</v>
      </c>
      <c r="K43" s="151"/>
      <c r="L43" s="151">
        <f t="shared" si="12"/>
        <v>0</v>
      </c>
    </row>
    <row r="44" ht="12.75" hidden="1">
      <c r="C44" s="1" t="s">
        <v>66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C8:C11" name="Oblast1_3"/>
    <protectedRange sqref="B8:B11" name="Oblast1_2"/>
    <protectedRange sqref="L12:L15" name="Oblast7_2"/>
    <protectedRange sqref="J12:J15" name="Oblast6_2"/>
    <protectedRange sqref="I12:I15" name="Oblast5_2"/>
    <protectedRange sqref="G12:G15" name="Oblast4_2"/>
    <protectedRange sqref="F12:F15" name="Oblast3_2"/>
    <protectedRange sqref="D12:D15" name="Oblast2_2"/>
    <protectedRange sqref="B12:C15" name="Oblast1_1"/>
  </protectedRanges>
  <mergeCells count="11">
    <mergeCell ref="D6:L6"/>
    <mergeCell ref="M6:N6"/>
    <mergeCell ref="O6:P6"/>
    <mergeCell ref="Q6:R6"/>
    <mergeCell ref="P2:Q2"/>
    <mergeCell ref="R2:S2"/>
    <mergeCell ref="A1:S1"/>
    <mergeCell ref="P3:Q3"/>
    <mergeCell ref="R3:S3"/>
    <mergeCell ref="P4:Q4"/>
    <mergeCell ref="R4:S4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</row>
    <row r="2" spans="1:19" ht="19.5" customHeight="1" thickBot="1">
      <c r="A2" s="99" t="s">
        <v>1</v>
      </c>
      <c r="B2" s="100"/>
      <c r="C2" s="182" t="s">
        <v>188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  <c r="P2" s="220" t="s">
        <v>107</v>
      </c>
      <c r="Q2" s="221"/>
      <c r="R2" s="204" t="s">
        <v>108</v>
      </c>
      <c r="S2" s="205"/>
    </row>
    <row r="3" spans="1:19" ht="19.5" customHeight="1" thickTop="1">
      <c r="A3" s="101" t="s">
        <v>3</v>
      </c>
      <c r="B3" s="102"/>
      <c r="C3" s="103" t="str">
        <f>'[1]Los'!B18</f>
        <v>TJ Sokol Vodňany</v>
      </c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04"/>
      <c r="O3" s="104"/>
      <c r="P3" s="207" t="s">
        <v>14</v>
      </c>
      <c r="Q3" s="208"/>
      <c r="R3" s="209">
        <f>'[1]Los'!C37</f>
        <v>43022</v>
      </c>
      <c r="S3" s="210"/>
    </row>
    <row r="4" spans="1:19" ht="19.5" customHeight="1">
      <c r="A4" s="101" t="s">
        <v>4</v>
      </c>
      <c r="B4" s="106"/>
      <c r="C4" s="107" t="str">
        <f>'[1]Los'!C18</f>
        <v>SK Badminton Tábor</v>
      </c>
      <c r="D4" s="105"/>
      <c r="E4" s="105"/>
      <c r="F4" s="105"/>
      <c r="G4" s="104"/>
      <c r="H4" s="104"/>
      <c r="I4" s="104"/>
      <c r="J4" s="104"/>
      <c r="K4" s="104"/>
      <c r="L4" s="104"/>
      <c r="M4" s="104"/>
      <c r="N4" s="104"/>
      <c r="O4" s="104"/>
      <c r="P4" s="211" t="s">
        <v>2</v>
      </c>
      <c r="Q4" s="212"/>
      <c r="R4" s="213" t="str">
        <f>'[1]Los'!C42</f>
        <v>Vodňany</v>
      </c>
      <c r="S4" s="214"/>
    </row>
    <row r="5" spans="1:19" ht="19.5" customHeight="1" thickBot="1">
      <c r="A5" s="108" t="s">
        <v>5</v>
      </c>
      <c r="B5" s="109"/>
      <c r="C5" s="110" t="str">
        <f>'[1]Los'!B37</f>
        <v>Vladimír Marek</v>
      </c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112"/>
      <c r="O5" s="112"/>
      <c r="P5" s="113"/>
      <c r="Q5" s="114"/>
      <c r="R5" s="194" t="s">
        <v>26</v>
      </c>
      <c r="S5" s="115" t="s">
        <v>25</v>
      </c>
    </row>
    <row r="6" spans="1:19" ht="24.75" customHeight="1">
      <c r="A6" s="116"/>
      <c r="B6" s="117" t="s">
        <v>57</v>
      </c>
      <c r="C6" s="117" t="s">
        <v>58</v>
      </c>
      <c r="D6" s="215" t="s">
        <v>6</v>
      </c>
      <c r="E6" s="216"/>
      <c r="F6" s="216"/>
      <c r="G6" s="216"/>
      <c r="H6" s="216"/>
      <c r="I6" s="216"/>
      <c r="J6" s="216"/>
      <c r="K6" s="216"/>
      <c r="L6" s="217"/>
      <c r="M6" s="218" t="s">
        <v>15</v>
      </c>
      <c r="N6" s="219"/>
      <c r="O6" s="218" t="s">
        <v>16</v>
      </c>
      <c r="P6" s="219"/>
      <c r="Q6" s="218" t="s">
        <v>17</v>
      </c>
      <c r="R6" s="219"/>
      <c r="S6" s="118" t="s">
        <v>7</v>
      </c>
    </row>
    <row r="7" spans="1:19" ht="9.75" customHeight="1" thickBot="1">
      <c r="A7" s="119"/>
      <c r="B7" s="120"/>
      <c r="C7" s="121"/>
      <c r="D7" s="122">
        <v>1</v>
      </c>
      <c r="E7" s="122"/>
      <c r="F7" s="122"/>
      <c r="G7" s="122">
        <v>2</v>
      </c>
      <c r="H7" s="122"/>
      <c r="I7" s="122"/>
      <c r="J7" s="122">
        <v>3</v>
      </c>
      <c r="K7" s="123"/>
      <c r="L7" s="124"/>
      <c r="M7" s="125"/>
      <c r="N7" s="126"/>
      <c r="O7" s="125"/>
      <c r="P7" s="126"/>
      <c r="Q7" s="125"/>
      <c r="R7" s="126"/>
      <c r="S7" s="127"/>
    </row>
    <row r="8" spans="1:19" ht="30" customHeight="1" thickTop="1">
      <c r="A8" s="128" t="s">
        <v>24</v>
      </c>
      <c r="B8" s="129" t="s">
        <v>69</v>
      </c>
      <c r="C8" s="129" t="s">
        <v>215</v>
      </c>
      <c r="D8" s="130">
        <v>21</v>
      </c>
      <c r="E8" s="131" t="s">
        <v>22</v>
      </c>
      <c r="F8" s="132">
        <v>7</v>
      </c>
      <c r="G8" s="130">
        <v>21</v>
      </c>
      <c r="H8" s="131" t="s">
        <v>22</v>
      </c>
      <c r="I8" s="132">
        <v>8</v>
      </c>
      <c r="J8" s="130"/>
      <c r="K8" s="131" t="s">
        <v>22</v>
      </c>
      <c r="L8" s="132"/>
      <c r="M8" s="133">
        <f aca="true" t="shared" si="0" ref="M8:M15">D8+G8+J8</f>
        <v>42</v>
      </c>
      <c r="N8" s="134">
        <f aca="true" t="shared" si="1" ref="N8:N15">F8+I8+L8</f>
        <v>15</v>
      </c>
      <c r="O8" s="135">
        <f aca="true" t="shared" si="2" ref="O8:O15">D36+G36+J36</f>
        <v>2</v>
      </c>
      <c r="P8" s="132">
        <f aca="true" t="shared" si="3" ref="P8:P15">F36+I36+L36</f>
        <v>0</v>
      </c>
      <c r="Q8" s="135">
        <f aca="true" t="shared" si="4" ref="Q8:Q15">IF(O8&gt;P8,1,0)</f>
        <v>1</v>
      </c>
      <c r="R8" s="132">
        <f aca="true" t="shared" si="5" ref="R8:R15">IF(P8&gt;O8,1,0)</f>
        <v>0</v>
      </c>
      <c r="S8" s="136" t="str">
        <f>'[1]Los'!$C$16</f>
        <v>TJ ČZ Strakonice "A"</v>
      </c>
    </row>
    <row r="9" spans="1:19" ht="30" customHeight="1">
      <c r="A9" s="128" t="s">
        <v>114</v>
      </c>
      <c r="B9" s="129" t="s">
        <v>216</v>
      </c>
      <c r="C9" s="129" t="s">
        <v>217</v>
      </c>
      <c r="D9" s="130">
        <v>21</v>
      </c>
      <c r="E9" s="130" t="s">
        <v>22</v>
      </c>
      <c r="F9" s="132">
        <v>6</v>
      </c>
      <c r="G9" s="130">
        <v>23</v>
      </c>
      <c r="H9" s="130" t="s">
        <v>22</v>
      </c>
      <c r="I9" s="132">
        <v>21</v>
      </c>
      <c r="J9" s="130"/>
      <c r="K9" s="130" t="s">
        <v>22</v>
      </c>
      <c r="L9" s="132"/>
      <c r="M9" s="133">
        <f t="shared" si="0"/>
        <v>44</v>
      </c>
      <c r="N9" s="134">
        <f t="shared" si="1"/>
        <v>27</v>
      </c>
      <c r="O9" s="135">
        <f t="shared" si="2"/>
        <v>2</v>
      </c>
      <c r="P9" s="132">
        <f t="shared" si="3"/>
        <v>0</v>
      </c>
      <c r="Q9" s="135">
        <f t="shared" si="4"/>
        <v>1</v>
      </c>
      <c r="R9" s="132">
        <f t="shared" si="5"/>
        <v>0</v>
      </c>
      <c r="S9" s="193" t="str">
        <f>'[1]Los'!$C$16</f>
        <v>TJ ČZ Strakonice "A"</v>
      </c>
    </row>
    <row r="10" spans="1:19" ht="30" customHeight="1">
      <c r="A10" s="128" t="s">
        <v>21</v>
      </c>
      <c r="B10" s="129" t="s">
        <v>192</v>
      </c>
      <c r="C10" s="129" t="s">
        <v>218</v>
      </c>
      <c r="D10" s="130">
        <v>21</v>
      </c>
      <c r="E10" s="130" t="s">
        <v>22</v>
      </c>
      <c r="F10" s="132">
        <v>6</v>
      </c>
      <c r="G10" s="130">
        <v>21</v>
      </c>
      <c r="H10" s="130" t="s">
        <v>22</v>
      </c>
      <c r="I10" s="132">
        <v>6</v>
      </c>
      <c r="J10" s="130"/>
      <c r="K10" s="130" t="s">
        <v>22</v>
      </c>
      <c r="L10" s="132"/>
      <c r="M10" s="133">
        <f t="shared" si="0"/>
        <v>42</v>
      </c>
      <c r="N10" s="134">
        <f t="shared" si="1"/>
        <v>12</v>
      </c>
      <c r="O10" s="135">
        <f t="shared" si="2"/>
        <v>2</v>
      </c>
      <c r="P10" s="132">
        <f t="shared" si="3"/>
        <v>0</v>
      </c>
      <c r="Q10" s="135">
        <f t="shared" si="4"/>
        <v>1</v>
      </c>
      <c r="R10" s="132">
        <f t="shared" si="5"/>
        <v>0</v>
      </c>
      <c r="S10" s="193" t="str">
        <f>'[1]Los'!$C$16</f>
        <v>TJ ČZ Strakonice "A"</v>
      </c>
    </row>
    <row r="11" spans="1:19" ht="30" customHeight="1">
      <c r="A11" s="128" t="s">
        <v>119</v>
      </c>
      <c r="B11" s="129" t="s">
        <v>194</v>
      </c>
      <c r="C11" s="129" t="s">
        <v>219</v>
      </c>
      <c r="D11" s="130">
        <v>21</v>
      </c>
      <c r="E11" s="130" t="s">
        <v>22</v>
      </c>
      <c r="F11" s="132">
        <v>18</v>
      </c>
      <c r="G11" s="130">
        <v>21</v>
      </c>
      <c r="H11" s="130" t="s">
        <v>22</v>
      </c>
      <c r="I11" s="132">
        <v>15</v>
      </c>
      <c r="J11" s="130"/>
      <c r="K11" s="130" t="s">
        <v>22</v>
      </c>
      <c r="L11" s="132"/>
      <c r="M11" s="133">
        <f t="shared" si="0"/>
        <v>42</v>
      </c>
      <c r="N11" s="134">
        <f t="shared" si="1"/>
        <v>33</v>
      </c>
      <c r="O11" s="135">
        <f t="shared" si="2"/>
        <v>2</v>
      </c>
      <c r="P11" s="132">
        <f t="shared" si="3"/>
        <v>0</v>
      </c>
      <c r="Q11" s="135">
        <f t="shared" si="4"/>
        <v>1</v>
      </c>
      <c r="R11" s="132">
        <f t="shared" si="5"/>
        <v>0</v>
      </c>
      <c r="S11" s="193" t="str">
        <f>'[1]Los'!$C$16</f>
        <v>TJ ČZ Strakonice "A"</v>
      </c>
    </row>
    <row r="12" spans="1:19" ht="30" customHeight="1">
      <c r="A12" s="128" t="s">
        <v>20</v>
      </c>
      <c r="B12" s="129" t="s">
        <v>68</v>
      </c>
      <c r="C12" s="129" t="s">
        <v>220</v>
      </c>
      <c r="D12" s="130">
        <v>20</v>
      </c>
      <c r="E12" s="130" t="s">
        <v>22</v>
      </c>
      <c r="F12" s="132">
        <v>22</v>
      </c>
      <c r="G12" s="130">
        <v>21</v>
      </c>
      <c r="H12" s="130" t="s">
        <v>22</v>
      </c>
      <c r="I12" s="132">
        <v>19</v>
      </c>
      <c r="J12" s="130">
        <v>22</v>
      </c>
      <c r="K12" s="130" t="s">
        <v>22</v>
      </c>
      <c r="L12" s="132">
        <v>20</v>
      </c>
      <c r="M12" s="133">
        <f t="shared" si="0"/>
        <v>63</v>
      </c>
      <c r="N12" s="134">
        <f t="shared" si="1"/>
        <v>61</v>
      </c>
      <c r="O12" s="135">
        <f t="shared" si="2"/>
        <v>2</v>
      </c>
      <c r="P12" s="132">
        <f t="shared" si="3"/>
        <v>1</v>
      </c>
      <c r="Q12" s="135">
        <f t="shared" si="4"/>
        <v>1</v>
      </c>
      <c r="R12" s="132">
        <f t="shared" si="5"/>
        <v>0</v>
      </c>
      <c r="S12" s="193" t="str">
        <f>'[1]Los'!$C$16</f>
        <v>TJ ČZ Strakonice "A"</v>
      </c>
    </row>
    <row r="13" spans="1:19" ht="30" customHeight="1">
      <c r="A13" s="128" t="s">
        <v>19</v>
      </c>
      <c r="B13" s="129" t="s">
        <v>67</v>
      </c>
      <c r="C13" s="129" t="s">
        <v>221</v>
      </c>
      <c r="D13" s="130">
        <v>21</v>
      </c>
      <c r="E13" s="130" t="s">
        <v>22</v>
      </c>
      <c r="F13" s="132">
        <v>8</v>
      </c>
      <c r="G13" s="130">
        <v>21</v>
      </c>
      <c r="H13" s="130" t="s">
        <v>22</v>
      </c>
      <c r="I13" s="132">
        <v>14</v>
      </c>
      <c r="J13" s="130"/>
      <c r="K13" s="130" t="s">
        <v>22</v>
      </c>
      <c r="L13" s="132"/>
      <c r="M13" s="133">
        <f>D13+G13+J13</f>
        <v>42</v>
      </c>
      <c r="N13" s="134">
        <f>F13+I13+L13</f>
        <v>22</v>
      </c>
      <c r="O13" s="135">
        <f t="shared" si="2"/>
        <v>2</v>
      </c>
      <c r="P13" s="132">
        <f t="shared" si="3"/>
        <v>0</v>
      </c>
      <c r="Q13" s="135">
        <f>IF(O13&gt;P13,1,0)</f>
        <v>1</v>
      </c>
      <c r="R13" s="132">
        <f>IF(P13&gt;O13,1,0)</f>
        <v>0</v>
      </c>
      <c r="S13" s="193" t="str">
        <f>'[1]Los'!$C$16</f>
        <v>TJ ČZ Strakonice "A"</v>
      </c>
    </row>
    <row r="14" spans="1:21" ht="30" customHeight="1">
      <c r="A14" s="128" t="s">
        <v>23</v>
      </c>
      <c r="B14" s="129" t="s">
        <v>198</v>
      </c>
      <c r="C14" s="129" t="s">
        <v>222</v>
      </c>
      <c r="D14" s="130">
        <v>21</v>
      </c>
      <c r="E14" s="130" t="s">
        <v>22</v>
      </c>
      <c r="F14" s="132">
        <v>10</v>
      </c>
      <c r="G14" s="130">
        <v>21</v>
      </c>
      <c r="H14" s="130" t="s">
        <v>22</v>
      </c>
      <c r="I14" s="132">
        <v>8</v>
      </c>
      <c r="J14" s="130"/>
      <c r="K14" s="130" t="s">
        <v>22</v>
      </c>
      <c r="L14" s="132"/>
      <c r="M14" s="133">
        <f t="shared" si="0"/>
        <v>42</v>
      </c>
      <c r="N14" s="134">
        <f t="shared" si="1"/>
        <v>18</v>
      </c>
      <c r="O14" s="135">
        <f t="shared" si="2"/>
        <v>2</v>
      </c>
      <c r="P14" s="132">
        <f t="shared" si="3"/>
        <v>0</v>
      </c>
      <c r="Q14" s="135">
        <f t="shared" si="4"/>
        <v>1</v>
      </c>
      <c r="R14" s="132">
        <f t="shared" si="5"/>
        <v>0</v>
      </c>
      <c r="S14" s="193" t="str">
        <f>'[1]Los'!$C$16</f>
        <v>TJ ČZ Strakonice "A"</v>
      </c>
      <c r="U14" s="1" t="s">
        <v>70</v>
      </c>
    </row>
    <row r="15" spans="1:19" ht="30" customHeight="1" thickBot="1">
      <c r="A15" s="128" t="s">
        <v>18</v>
      </c>
      <c r="B15" s="129" t="s">
        <v>71</v>
      </c>
      <c r="C15" s="129" t="s">
        <v>223</v>
      </c>
      <c r="D15" s="130">
        <v>21</v>
      </c>
      <c r="E15" s="130" t="s">
        <v>22</v>
      </c>
      <c r="F15" s="132">
        <v>12</v>
      </c>
      <c r="G15" s="130">
        <v>21</v>
      </c>
      <c r="H15" s="130" t="s">
        <v>22</v>
      </c>
      <c r="I15" s="132">
        <v>4</v>
      </c>
      <c r="J15" s="130"/>
      <c r="K15" s="130" t="s">
        <v>22</v>
      </c>
      <c r="L15" s="132"/>
      <c r="M15" s="133">
        <f t="shared" si="0"/>
        <v>42</v>
      </c>
      <c r="N15" s="134">
        <f t="shared" si="1"/>
        <v>16</v>
      </c>
      <c r="O15" s="135">
        <f t="shared" si="2"/>
        <v>2</v>
      </c>
      <c r="P15" s="132">
        <f t="shared" si="3"/>
        <v>0</v>
      </c>
      <c r="Q15" s="135">
        <f t="shared" si="4"/>
        <v>1</v>
      </c>
      <c r="R15" s="132">
        <f t="shared" si="5"/>
        <v>0</v>
      </c>
      <c r="S15" s="193" t="str">
        <f>'[1]Los'!$C$16</f>
        <v>TJ ČZ Strakonice "A"</v>
      </c>
    </row>
    <row r="16" spans="1:19" ht="34.5" customHeight="1" thickBot="1">
      <c r="A16" s="137" t="s">
        <v>8</v>
      </c>
      <c r="B16" s="138" t="str">
        <f>IF(Q16+R16=0,C45,IF(Q16=R16,C44,IF(Q16&gt;R16,C3,C4)))</f>
        <v>TJ Sokol Vodňany</v>
      </c>
      <c r="C16" s="139"/>
      <c r="D16" s="140"/>
      <c r="E16" s="140"/>
      <c r="F16" s="140"/>
      <c r="G16" s="140"/>
      <c r="H16" s="140"/>
      <c r="I16" s="140"/>
      <c r="J16" s="140"/>
      <c r="K16" s="140"/>
      <c r="L16" s="141"/>
      <c r="M16" s="142">
        <f aca="true" t="shared" si="6" ref="M16:R16">SUM(M8:M15)</f>
        <v>359</v>
      </c>
      <c r="N16" s="143">
        <f t="shared" si="6"/>
        <v>204</v>
      </c>
      <c r="O16" s="142">
        <f t="shared" si="6"/>
        <v>16</v>
      </c>
      <c r="P16" s="144">
        <f t="shared" si="6"/>
        <v>1</v>
      </c>
      <c r="Q16" s="142">
        <f t="shared" si="6"/>
        <v>8</v>
      </c>
      <c r="R16" s="143">
        <f t="shared" si="6"/>
        <v>0</v>
      </c>
      <c r="S16" s="145"/>
    </row>
    <row r="17" spans="4:19" ht="15"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7" t="s">
        <v>9</v>
      </c>
    </row>
    <row r="18" ht="12.75">
      <c r="A18" s="148" t="s">
        <v>10</v>
      </c>
    </row>
    <row r="20" spans="1:2" ht="19.5" customHeight="1">
      <c r="A20" s="149" t="s">
        <v>11</v>
      </c>
      <c r="B20" s="1" t="s">
        <v>65</v>
      </c>
    </row>
    <row r="21" spans="1:2" ht="19.5" customHeight="1">
      <c r="A21" s="150"/>
      <c r="B21" s="1" t="s">
        <v>65</v>
      </c>
    </row>
    <row r="23" spans="1:20" ht="12.75">
      <c r="A23" s="3" t="s">
        <v>12</v>
      </c>
      <c r="C23" s="2"/>
      <c r="D23" s="3" t="s">
        <v>13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24</v>
      </c>
      <c r="D36" s="151">
        <f>IF(D8&gt;F8,1,0)</f>
        <v>1</v>
      </c>
      <c r="E36" s="151"/>
      <c r="F36" s="151">
        <f>IF(F8&gt;D8,1,0)</f>
        <v>0</v>
      </c>
      <c r="G36" s="151">
        <f>IF(G8&gt;I8,1,0)</f>
        <v>1</v>
      </c>
      <c r="H36" s="151"/>
      <c r="I36" s="151">
        <f>IF(I8&gt;G8,1,0)</f>
        <v>0</v>
      </c>
      <c r="J36" s="151">
        <f>IF(J8&gt;L8,1,0)</f>
        <v>0</v>
      </c>
      <c r="K36" s="151"/>
      <c r="L36" s="151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114</v>
      </c>
      <c r="D37" s="151">
        <f aca="true" t="shared" si="7" ref="D37:D43">IF(D9&gt;F9,1,0)</f>
        <v>1</v>
      </c>
      <c r="E37" s="151"/>
      <c r="F37" s="151">
        <f aca="true" t="shared" si="8" ref="F37:F43">IF(F9&gt;D9,1,0)</f>
        <v>0</v>
      </c>
      <c r="G37" s="151">
        <f aca="true" t="shared" si="9" ref="G37:G43">IF(G9&gt;I9,1,0)</f>
        <v>1</v>
      </c>
      <c r="H37" s="151"/>
      <c r="I37" s="151">
        <f aca="true" t="shared" si="10" ref="I37:I43">IF(I9&gt;G9,1,0)</f>
        <v>0</v>
      </c>
      <c r="J37" s="151">
        <f aca="true" t="shared" si="11" ref="J37:J43">IF(J9&gt;L9,1,0)</f>
        <v>0</v>
      </c>
      <c r="K37" s="151"/>
      <c r="L37" s="151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151">
        <f t="shared" si="7"/>
        <v>1</v>
      </c>
      <c r="E38" s="151"/>
      <c r="F38" s="151">
        <f t="shared" si="8"/>
        <v>0</v>
      </c>
      <c r="G38" s="151">
        <f t="shared" si="9"/>
        <v>1</v>
      </c>
      <c r="H38" s="151"/>
      <c r="I38" s="151">
        <f t="shared" si="10"/>
        <v>0</v>
      </c>
      <c r="J38" s="151">
        <f t="shared" si="11"/>
        <v>0</v>
      </c>
      <c r="K38" s="151"/>
      <c r="L38" s="151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119</v>
      </c>
      <c r="D39" s="151">
        <f t="shared" si="7"/>
        <v>1</v>
      </c>
      <c r="E39" s="151"/>
      <c r="F39" s="151">
        <f t="shared" si="8"/>
        <v>0</v>
      </c>
      <c r="G39" s="151">
        <f t="shared" si="9"/>
        <v>1</v>
      </c>
      <c r="H39" s="151"/>
      <c r="I39" s="151">
        <f t="shared" si="10"/>
        <v>0</v>
      </c>
      <c r="J39" s="151">
        <f t="shared" si="11"/>
        <v>0</v>
      </c>
      <c r="K39" s="151"/>
      <c r="L39" s="151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20</v>
      </c>
      <c r="D40" s="151">
        <f t="shared" si="7"/>
        <v>0</v>
      </c>
      <c r="E40" s="151"/>
      <c r="F40" s="151">
        <f t="shared" si="8"/>
        <v>1</v>
      </c>
      <c r="G40" s="151">
        <f t="shared" si="9"/>
        <v>1</v>
      </c>
      <c r="H40" s="151"/>
      <c r="I40" s="151">
        <f t="shared" si="10"/>
        <v>0</v>
      </c>
      <c r="J40" s="151">
        <f t="shared" si="11"/>
        <v>1</v>
      </c>
      <c r="K40" s="151"/>
      <c r="L40" s="151">
        <f t="shared" si="12"/>
        <v>0</v>
      </c>
    </row>
    <row r="41" spans="3:12" ht="12.75" hidden="1">
      <c r="C41" s="1" t="s">
        <v>19</v>
      </c>
      <c r="D41" s="151">
        <f t="shared" si="7"/>
        <v>1</v>
      </c>
      <c r="E41" s="151"/>
      <c r="F41" s="151">
        <f t="shared" si="8"/>
        <v>0</v>
      </c>
      <c r="G41" s="151">
        <f t="shared" si="9"/>
        <v>1</v>
      </c>
      <c r="H41" s="151"/>
      <c r="I41" s="151">
        <f t="shared" si="10"/>
        <v>0</v>
      </c>
      <c r="J41" s="151">
        <f t="shared" si="11"/>
        <v>0</v>
      </c>
      <c r="K41" s="151"/>
      <c r="L41" s="151">
        <f t="shared" si="12"/>
        <v>0</v>
      </c>
    </row>
    <row r="42" spans="3:12" ht="12.75" hidden="1">
      <c r="C42" s="1" t="s">
        <v>23</v>
      </c>
      <c r="D42" s="151">
        <f t="shared" si="7"/>
        <v>1</v>
      </c>
      <c r="E42" s="151"/>
      <c r="F42" s="151">
        <f t="shared" si="8"/>
        <v>0</v>
      </c>
      <c r="G42" s="151">
        <f t="shared" si="9"/>
        <v>1</v>
      </c>
      <c r="H42" s="151"/>
      <c r="I42" s="151">
        <f t="shared" si="10"/>
        <v>0</v>
      </c>
      <c r="J42" s="151">
        <f t="shared" si="11"/>
        <v>0</v>
      </c>
      <c r="K42" s="151"/>
      <c r="L42" s="151">
        <f t="shared" si="12"/>
        <v>0</v>
      </c>
    </row>
    <row r="43" spans="3:12" ht="12.75" hidden="1">
      <c r="C43" s="1" t="s">
        <v>18</v>
      </c>
      <c r="D43" s="151">
        <f t="shared" si="7"/>
        <v>1</v>
      </c>
      <c r="E43" s="151"/>
      <c r="F43" s="151">
        <f t="shared" si="8"/>
        <v>0</v>
      </c>
      <c r="G43" s="151">
        <f t="shared" si="9"/>
        <v>1</v>
      </c>
      <c r="H43" s="151"/>
      <c r="I43" s="151">
        <f t="shared" si="10"/>
        <v>0</v>
      </c>
      <c r="J43" s="151">
        <f t="shared" si="11"/>
        <v>0</v>
      </c>
      <c r="K43" s="151"/>
      <c r="L43" s="151">
        <f t="shared" si="12"/>
        <v>0</v>
      </c>
    </row>
    <row r="44" ht="12.75" hidden="1">
      <c r="C44" s="1" t="s">
        <v>66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B8:B11" name="Oblast1"/>
    <protectedRange sqref="C8:C11" name="Oblast1_1"/>
    <protectedRange sqref="L12:L15" name="Oblast7_1"/>
    <protectedRange sqref="J12:J15" name="Oblast6_1"/>
    <protectedRange sqref="I12:I15" name="Oblast5_1"/>
    <protectedRange sqref="G12:G15" name="Oblast4_1"/>
    <protectedRange sqref="F12:F15" name="Oblast3_1"/>
    <protectedRange sqref="D12:D15" name="Oblast2_1"/>
    <protectedRange sqref="B12:C15" name="Oblast1_2"/>
  </protectedRanges>
  <mergeCells count="11">
    <mergeCell ref="D6:L6"/>
    <mergeCell ref="M6:N6"/>
    <mergeCell ref="O6:P6"/>
    <mergeCell ref="Q6:R6"/>
    <mergeCell ref="P2:Q2"/>
    <mergeCell ref="R2:S2"/>
    <mergeCell ref="A1:S1"/>
    <mergeCell ref="P3:Q3"/>
    <mergeCell ref="R3:S3"/>
    <mergeCell ref="P4:Q4"/>
    <mergeCell ref="R4:S4"/>
  </mergeCells>
  <printOptions horizontalCentered="1" verticalCentered="1"/>
  <pageMargins left="0.3937007874015748" right="0.7874015748031497" top="0.3937007874015748" bottom="0.3937007874015748" header="0.5118110236220472" footer="0.5118110236220472"/>
  <pageSetup fitToHeight="1" fitToWidth="1" horizontalDpi="300" verticalDpi="3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</row>
    <row r="2" spans="1:19" ht="19.5" customHeight="1" thickBot="1">
      <c r="A2" s="99" t="s">
        <v>1</v>
      </c>
      <c r="B2" s="100"/>
      <c r="C2" s="182" t="s">
        <v>188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  <c r="P2" s="220" t="s">
        <v>107</v>
      </c>
      <c r="Q2" s="221"/>
      <c r="R2" s="204" t="s">
        <v>108</v>
      </c>
      <c r="S2" s="205"/>
    </row>
    <row r="3" spans="1:19" ht="19.5" customHeight="1" thickTop="1">
      <c r="A3" s="101" t="s">
        <v>3</v>
      </c>
      <c r="B3" s="102"/>
      <c r="C3" s="103" t="str">
        <f>'[1]Los'!B22</f>
        <v>TJ Sokol Křemže "B"</v>
      </c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04"/>
      <c r="O3" s="104"/>
      <c r="P3" s="207" t="s">
        <v>14</v>
      </c>
      <c r="Q3" s="208"/>
      <c r="R3" s="209">
        <f>'[1]Los'!C37</f>
        <v>43022</v>
      </c>
      <c r="S3" s="210"/>
    </row>
    <row r="4" spans="1:19" ht="19.5" customHeight="1">
      <c r="A4" s="101" t="s">
        <v>4</v>
      </c>
      <c r="B4" s="106"/>
      <c r="C4" s="107" t="str">
        <f>'[1]Los'!C22</f>
        <v>TJ Sokol Vodňany</v>
      </c>
      <c r="D4" s="105"/>
      <c r="E4" s="105"/>
      <c r="F4" s="105"/>
      <c r="G4" s="104"/>
      <c r="H4" s="104"/>
      <c r="I4" s="104"/>
      <c r="J4" s="104"/>
      <c r="K4" s="104"/>
      <c r="L4" s="104"/>
      <c r="M4" s="104"/>
      <c r="N4" s="104"/>
      <c r="O4" s="104"/>
      <c r="P4" s="211" t="s">
        <v>2</v>
      </c>
      <c r="Q4" s="212"/>
      <c r="R4" s="213" t="str">
        <f>'[1]Los'!C42</f>
        <v>Vodňany</v>
      </c>
      <c r="S4" s="214"/>
    </row>
    <row r="5" spans="1:19" ht="19.5" customHeight="1" thickBot="1">
      <c r="A5" s="108" t="s">
        <v>5</v>
      </c>
      <c r="B5" s="109"/>
      <c r="C5" s="110" t="str">
        <f>'[1]Los'!B37</f>
        <v>Vladimír Marek</v>
      </c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112"/>
      <c r="O5" s="112"/>
      <c r="P5" s="113"/>
      <c r="Q5" s="114"/>
      <c r="R5" s="194" t="s">
        <v>26</v>
      </c>
      <c r="S5" s="115" t="s">
        <v>25</v>
      </c>
    </row>
    <row r="6" spans="1:19" ht="24.75" customHeight="1">
      <c r="A6" s="116"/>
      <c r="B6" s="117" t="s">
        <v>57</v>
      </c>
      <c r="C6" s="117" t="s">
        <v>58</v>
      </c>
      <c r="D6" s="215" t="s">
        <v>6</v>
      </c>
      <c r="E6" s="216"/>
      <c r="F6" s="216"/>
      <c r="G6" s="216"/>
      <c r="H6" s="216"/>
      <c r="I6" s="216"/>
      <c r="J6" s="216"/>
      <c r="K6" s="216"/>
      <c r="L6" s="217"/>
      <c r="M6" s="218" t="s">
        <v>15</v>
      </c>
      <c r="N6" s="219"/>
      <c r="O6" s="218" t="s">
        <v>16</v>
      </c>
      <c r="P6" s="219"/>
      <c r="Q6" s="218" t="s">
        <v>17</v>
      </c>
      <c r="R6" s="219"/>
      <c r="S6" s="118" t="s">
        <v>7</v>
      </c>
    </row>
    <row r="7" spans="1:19" ht="9.75" customHeight="1" thickBot="1">
      <c r="A7" s="119"/>
      <c r="B7" s="120"/>
      <c r="C7" s="121"/>
      <c r="D7" s="122">
        <v>1</v>
      </c>
      <c r="E7" s="122"/>
      <c r="F7" s="122"/>
      <c r="G7" s="122">
        <v>2</v>
      </c>
      <c r="H7" s="122"/>
      <c r="I7" s="122"/>
      <c r="J7" s="122">
        <v>3</v>
      </c>
      <c r="K7" s="123"/>
      <c r="L7" s="124"/>
      <c r="M7" s="125"/>
      <c r="N7" s="126"/>
      <c r="O7" s="125"/>
      <c r="P7" s="126"/>
      <c r="Q7" s="125"/>
      <c r="R7" s="126"/>
      <c r="S7" s="127"/>
    </row>
    <row r="8" spans="1:19" ht="30" customHeight="1" thickTop="1">
      <c r="A8" s="128" t="s">
        <v>24</v>
      </c>
      <c r="B8" s="129" t="s">
        <v>189</v>
      </c>
      <c r="C8" s="129" t="s">
        <v>69</v>
      </c>
      <c r="D8" s="130">
        <v>13</v>
      </c>
      <c r="E8" s="131" t="s">
        <v>22</v>
      </c>
      <c r="F8" s="132">
        <v>21</v>
      </c>
      <c r="G8" s="130">
        <v>15</v>
      </c>
      <c r="H8" s="131" t="s">
        <v>22</v>
      </c>
      <c r="I8" s="132">
        <v>21</v>
      </c>
      <c r="J8" s="130"/>
      <c r="K8" s="131" t="s">
        <v>22</v>
      </c>
      <c r="L8" s="132"/>
      <c r="M8" s="133">
        <f aca="true" t="shared" si="0" ref="M8:M15">D8+G8+J8</f>
        <v>28</v>
      </c>
      <c r="N8" s="134">
        <f aca="true" t="shared" si="1" ref="N8:N15">F8+I8+L8</f>
        <v>42</v>
      </c>
      <c r="O8" s="135">
        <f>D36+G36+J36</f>
        <v>0</v>
      </c>
      <c r="P8" s="132">
        <f>F36+I36+L36</f>
        <v>2</v>
      </c>
      <c r="Q8" s="135">
        <f aca="true" t="shared" si="2" ref="Q8:Q15">IF(O8&gt;P8,1,0)</f>
        <v>0</v>
      </c>
      <c r="R8" s="132">
        <f aca="true" t="shared" si="3" ref="R8:R15">IF(P8&gt;O8,1,0)</f>
        <v>1</v>
      </c>
      <c r="S8" s="136" t="str">
        <f>'[1]Los'!$B$21</f>
        <v>SK Badminton Tábor</v>
      </c>
    </row>
    <row r="9" spans="1:19" ht="30" customHeight="1">
      <c r="A9" s="128" t="s">
        <v>114</v>
      </c>
      <c r="B9" s="129" t="s">
        <v>190</v>
      </c>
      <c r="C9" s="129" t="s">
        <v>191</v>
      </c>
      <c r="D9" s="130">
        <v>10</v>
      </c>
      <c r="E9" s="130" t="s">
        <v>22</v>
      </c>
      <c r="F9" s="132">
        <v>21</v>
      </c>
      <c r="G9" s="130">
        <v>17</v>
      </c>
      <c r="H9" s="130" t="s">
        <v>22</v>
      </c>
      <c r="I9" s="132">
        <v>21</v>
      </c>
      <c r="J9" s="130"/>
      <c r="K9" s="130" t="s">
        <v>22</v>
      </c>
      <c r="L9" s="132"/>
      <c r="M9" s="133">
        <f t="shared" si="0"/>
        <v>27</v>
      </c>
      <c r="N9" s="134">
        <f t="shared" si="1"/>
        <v>42</v>
      </c>
      <c r="O9" s="135">
        <f aca="true" t="shared" si="4" ref="O9:O15">D37+G37+J37</f>
        <v>0</v>
      </c>
      <c r="P9" s="132">
        <f aca="true" t="shared" si="5" ref="P9:P15">F37+I37+L37</f>
        <v>2</v>
      </c>
      <c r="Q9" s="135">
        <f t="shared" si="2"/>
        <v>0</v>
      </c>
      <c r="R9" s="132">
        <f t="shared" si="3"/>
        <v>1</v>
      </c>
      <c r="S9" s="193" t="str">
        <f>'[1]Los'!$B$21</f>
        <v>SK Badminton Tábor</v>
      </c>
    </row>
    <row r="10" spans="1:19" ht="30" customHeight="1">
      <c r="A10" s="128" t="s">
        <v>21</v>
      </c>
      <c r="B10" s="129" t="s">
        <v>64</v>
      </c>
      <c r="C10" s="129" t="s">
        <v>192</v>
      </c>
      <c r="D10" s="130">
        <v>20</v>
      </c>
      <c r="E10" s="130" t="s">
        <v>22</v>
      </c>
      <c r="F10" s="132">
        <v>22</v>
      </c>
      <c r="G10" s="130">
        <v>21</v>
      </c>
      <c r="H10" s="130" t="s">
        <v>22</v>
      </c>
      <c r="I10" s="132">
        <v>15</v>
      </c>
      <c r="J10" s="130">
        <v>21</v>
      </c>
      <c r="K10" s="130" t="s">
        <v>22</v>
      </c>
      <c r="L10" s="132">
        <v>12</v>
      </c>
      <c r="M10" s="133">
        <f t="shared" si="0"/>
        <v>62</v>
      </c>
      <c r="N10" s="134">
        <f t="shared" si="1"/>
        <v>49</v>
      </c>
      <c r="O10" s="135">
        <f t="shared" si="4"/>
        <v>2</v>
      </c>
      <c r="P10" s="132">
        <f t="shared" si="5"/>
        <v>1</v>
      </c>
      <c r="Q10" s="135">
        <f t="shared" si="2"/>
        <v>1</v>
      </c>
      <c r="R10" s="132">
        <f t="shared" si="3"/>
        <v>0</v>
      </c>
      <c r="S10" s="193" t="str">
        <f>'[1]Los'!$B$21</f>
        <v>SK Badminton Tábor</v>
      </c>
    </row>
    <row r="11" spans="1:19" ht="30" customHeight="1">
      <c r="A11" s="128" t="s">
        <v>119</v>
      </c>
      <c r="B11" s="129" t="s">
        <v>193</v>
      </c>
      <c r="C11" s="129" t="s">
        <v>194</v>
      </c>
      <c r="D11" s="130">
        <v>14</v>
      </c>
      <c r="E11" s="130" t="s">
        <v>22</v>
      </c>
      <c r="F11" s="132">
        <v>21</v>
      </c>
      <c r="G11" s="130">
        <v>19</v>
      </c>
      <c r="H11" s="130" t="s">
        <v>22</v>
      </c>
      <c r="I11" s="132">
        <v>21</v>
      </c>
      <c r="J11" s="130"/>
      <c r="K11" s="130" t="s">
        <v>22</v>
      </c>
      <c r="L11" s="132"/>
      <c r="M11" s="133">
        <f t="shared" si="0"/>
        <v>33</v>
      </c>
      <c r="N11" s="134">
        <f t="shared" si="1"/>
        <v>42</v>
      </c>
      <c r="O11" s="135">
        <f t="shared" si="4"/>
        <v>0</v>
      </c>
      <c r="P11" s="132">
        <f t="shared" si="5"/>
        <v>2</v>
      </c>
      <c r="Q11" s="135">
        <f t="shared" si="2"/>
        <v>0</v>
      </c>
      <c r="R11" s="132">
        <f t="shared" si="3"/>
        <v>1</v>
      </c>
      <c r="S11" s="193" t="str">
        <f>'[1]Los'!$B$21</f>
        <v>SK Badminton Tábor</v>
      </c>
    </row>
    <row r="12" spans="1:19" ht="30" customHeight="1">
      <c r="A12" s="128" t="s">
        <v>20</v>
      </c>
      <c r="B12" s="129" t="s">
        <v>195</v>
      </c>
      <c r="C12" s="129" t="s">
        <v>196</v>
      </c>
      <c r="D12" s="130">
        <v>21</v>
      </c>
      <c r="E12" s="130" t="s">
        <v>22</v>
      </c>
      <c r="F12" s="132">
        <v>19</v>
      </c>
      <c r="G12" s="130">
        <v>21</v>
      </c>
      <c r="H12" s="130" t="s">
        <v>22</v>
      </c>
      <c r="I12" s="132">
        <v>19</v>
      </c>
      <c r="J12" s="130"/>
      <c r="K12" s="130" t="s">
        <v>22</v>
      </c>
      <c r="L12" s="132"/>
      <c r="M12" s="133">
        <f t="shared" si="0"/>
        <v>42</v>
      </c>
      <c r="N12" s="134">
        <f t="shared" si="1"/>
        <v>38</v>
      </c>
      <c r="O12" s="135">
        <f t="shared" si="4"/>
        <v>2</v>
      </c>
      <c r="P12" s="132">
        <f t="shared" si="5"/>
        <v>0</v>
      </c>
      <c r="Q12" s="135">
        <f t="shared" si="2"/>
        <v>1</v>
      </c>
      <c r="R12" s="132">
        <f t="shared" si="3"/>
        <v>0</v>
      </c>
      <c r="S12" s="193" t="str">
        <f>'[1]Los'!$B$21</f>
        <v>SK Badminton Tábor</v>
      </c>
    </row>
    <row r="13" spans="1:19" ht="30" customHeight="1">
      <c r="A13" s="128" t="s">
        <v>19</v>
      </c>
      <c r="B13" s="129" t="s">
        <v>197</v>
      </c>
      <c r="C13" s="129" t="s">
        <v>68</v>
      </c>
      <c r="D13" s="130">
        <v>21</v>
      </c>
      <c r="E13" s="130" t="s">
        <v>22</v>
      </c>
      <c r="F13" s="132">
        <v>15</v>
      </c>
      <c r="G13" s="130">
        <v>12</v>
      </c>
      <c r="H13" s="130" t="s">
        <v>22</v>
      </c>
      <c r="I13" s="132">
        <v>21</v>
      </c>
      <c r="J13" s="130">
        <v>19</v>
      </c>
      <c r="K13" s="130" t="s">
        <v>22</v>
      </c>
      <c r="L13" s="132">
        <v>21</v>
      </c>
      <c r="M13" s="133">
        <f>D13+G13+J13</f>
        <v>52</v>
      </c>
      <c r="N13" s="134">
        <f>F13+I13+L13</f>
        <v>57</v>
      </c>
      <c r="O13" s="135">
        <f t="shared" si="4"/>
        <v>1</v>
      </c>
      <c r="P13" s="132">
        <f t="shared" si="5"/>
        <v>2</v>
      </c>
      <c r="Q13" s="135">
        <f>IF(O13&gt;P13,1,0)</f>
        <v>0</v>
      </c>
      <c r="R13" s="132">
        <f>IF(P13&gt;O13,1,0)</f>
        <v>1</v>
      </c>
      <c r="S13" s="193" t="str">
        <f>'[1]Los'!$B$21</f>
        <v>SK Badminton Tábor</v>
      </c>
    </row>
    <row r="14" spans="1:19" ht="30" customHeight="1">
      <c r="A14" s="128" t="s">
        <v>23</v>
      </c>
      <c r="B14" s="129" t="s">
        <v>72</v>
      </c>
      <c r="C14" s="129" t="s">
        <v>198</v>
      </c>
      <c r="D14" s="130">
        <v>21</v>
      </c>
      <c r="E14" s="130" t="s">
        <v>22</v>
      </c>
      <c r="F14" s="132">
        <v>12</v>
      </c>
      <c r="G14" s="130">
        <v>21</v>
      </c>
      <c r="H14" s="130" t="s">
        <v>22</v>
      </c>
      <c r="I14" s="132">
        <v>12</v>
      </c>
      <c r="J14" s="130"/>
      <c r="K14" s="130" t="s">
        <v>22</v>
      </c>
      <c r="L14" s="132"/>
      <c r="M14" s="133">
        <f t="shared" si="0"/>
        <v>42</v>
      </c>
      <c r="N14" s="134">
        <f t="shared" si="1"/>
        <v>24</v>
      </c>
      <c r="O14" s="135">
        <f t="shared" si="4"/>
        <v>2</v>
      </c>
      <c r="P14" s="132">
        <f t="shared" si="5"/>
        <v>0</v>
      </c>
      <c r="Q14" s="135">
        <f t="shared" si="2"/>
        <v>1</v>
      </c>
      <c r="R14" s="132">
        <f t="shared" si="3"/>
        <v>0</v>
      </c>
      <c r="S14" s="193" t="str">
        <f>'[1]Los'!$B$21</f>
        <v>SK Badminton Tábor</v>
      </c>
    </row>
    <row r="15" spans="1:19" ht="30" customHeight="1" thickBot="1">
      <c r="A15" s="128" t="s">
        <v>18</v>
      </c>
      <c r="B15" s="129" t="s">
        <v>61</v>
      </c>
      <c r="C15" s="129" t="s">
        <v>199</v>
      </c>
      <c r="D15" s="130">
        <v>9</v>
      </c>
      <c r="E15" s="130" t="s">
        <v>22</v>
      </c>
      <c r="F15" s="132">
        <v>21</v>
      </c>
      <c r="G15" s="130">
        <v>16</v>
      </c>
      <c r="H15" s="130" t="s">
        <v>22</v>
      </c>
      <c r="I15" s="132">
        <v>21</v>
      </c>
      <c r="J15" s="130"/>
      <c r="K15" s="130" t="s">
        <v>22</v>
      </c>
      <c r="L15" s="132"/>
      <c r="M15" s="133">
        <f t="shared" si="0"/>
        <v>25</v>
      </c>
      <c r="N15" s="134">
        <f t="shared" si="1"/>
        <v>42</v>
      </c>
      <c r="O15" s="135">
        <f t="shared" si="4"/>
        <v>0</v>
      </c>
      <c r="P15" s="132">
        <f t="shared" si="5"/>
        <v>2</v>
      </c>
      <c r="Q15" s="135">
        <f t="shared" si="2"/>
        <v>0</v>
      </c>
      <c r="R15" s="132">
        <f t="shared" si="3"/>
        <v>1</v>
      </c>
      <c r="S15" s="193" t="str">
        <f>'[1]Los'!$B$21</f>
        <v>SK Badminton Tábor</v>
      </c>
    </row>
    <row r="16" spans="1:19" ht="34.5" customHeight="1" thickBot="1">
      <c r="A16" s="137" t="s">
        <v>8</v>
      </c>
      <c r="B16" s="138" t="str">
        <f>IF(Q16+R16=0,C45,IF(Q16=R16,C44,IF(Q16&gt;R16,C3,C4)))</f>
        <v>TJ Sokol Vodňany</v>
      </c>
      <c r="C16" s="139"/>
      <c r="D16" s="140"/>
      <c r="E16" s="140"/>
      <c r="F16" s="140"/>
      <c r="G16" s="140"/>
      <c r="H16" s="140"/>
      <c r="I16" s="140"/>
      <c r="J16" s="140"/>
      <c r="K16" s="140"/>
      <c r="L16" s="141"/>
      <c r="M16" s="142">
        <f aca="true" t="shared" si="6" ref="M16:R16">SUM(M8:M15)</f>
        <v>311</v>
      </c>
      <c r="N16" s="143">
        <f t="shared" si="6"/>
        <v>336</v>
      </c>
      <c r="O16" s="142">
        <f t="shared" si="6"/>
        <v>7</v>
      </c>
      <c r="P16" s="144">
        <f t="shared" si="6"/>
        <v>11</v>
      </c>
      <c r="Q16" s="142">
        <f t="shared" si="6"/>
        <v>3</v>
      </c>
      <c r="R16" s="143">
        <f t="shared" si="6"/>
        <v>5</v>
      </c>
      <c r="S16" s="145"/>
    </row>
    <row r="17" spans="4:19" ht="15"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7" t="s">
        <v>9</v>
      </c>
    </row>
    <row r="18" ht="12.75">
      <c r="A18" s="148" t="s">
        <v>10</v>
      </c>
    </row>
    <row r="20" spans="1:2" ht="19.5" customHeight="1">
      <c r="A20" s="149" t="s">
        <v>11</v>
      </c>
      <c r="B20" s="1" t="s">
        <v>65</v>
      </c>
    </row>
    <row r="21" spans="1:2" ht="19.5" customHeight="1">
      <c r="A21" s="150"/>
      <c r="B21" s="1" t="s">
        <v>65</v>
      </c>
    </row>
    <row r="23" spans="1:20" ht="12.75">
      <c r="A23" s="3" t="s">
        <v>12</v>
      </c>
      <c r="C23" s="2"/>
      <c r="D23" s="3" t="s">
        <v>13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24</v>
      </c>
      <c r="D36" s="151">
        <f>IF(D8&gt;F8,1,0)</f>
        <v>0</v>
      </c>
      <c r="E36" s="151"/>
      <c r="F36" s="151">
        <f>IF(F8&gt;D8,1,0)</f>
        <v>1</v>
      </c>
      <c r="G36" s="151">
        <f>IF(G8&gt;I8,1,0)</f>
        <v>0</v>
      </c>
      <c r="H36" s="151"/>
      <c r="I36" s="151">
        <f>IF(I8&gt;G8,1,0)</f>
        <v>1</v>
      </c>
      <c r="J36" s="151">
        <f>IF(J8&gt;L8,1,0)</f>
        <v>0</v>
      </c>
      <c r="K36" s="151"/>
      <c r="L36" s="151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114</v>
      </c>
      <c r="D37" s="151">
        <f aca="true" t="shared" si="7" ref="D37:D43">IF(D9&gt;F9,1,0)</f>
        <v>0</v>
      </c>
      <c r="E37" s="151"/>
      <c r="F37" s="151">
        <f aca="true" t="shared" si="8" ref="F37:F43">IF(F9&gt;D9,1,0)</f>
        <v>1</v>
      </c>
      <c r="G37" s="151">
        <f aca="true" t="shared" si="9" ref="G37:G43">IF(G9&gt;I9,1,0)</f>
        <v>0</v>
      </c>
      <c r="H37" s="151"/>
      <c r="I37" s="151">
        <f aca="true" t="shared" si="10" ref="I37:I43">IF(I9&gt;G9,1,0)</f>
        <v>1</v>
      </c>
      <c r="J37" s="151">
        <f aca="true" t="shared" si="11" ref="J37:J43">IF(J9&gt;L9,1,0)</f>
        <v>0</v>
      </c>
      <c r="K37" s="151"/>
      <c r="L37" s="151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151">
        <f t="shared" si="7"/>
        <v>0</v>
      </c>
      <c r="E38" s="151"/>
      <c r="F38" s="151">
        <f t="shared" si="8"/>
        <v>1</v>
      </c>
      <c r="G38" s="151">
        <f t="shared" si="9"/>
        <v>1</v>
      </c>
      <c r="H38" s="151"/>
      <c r="I38" s="151">
        <f t="shared" si="10"/>
        <v>0</v>
      </c>
      <c r="J38" s="151">
        <f t="shared" si="11"/>
        <v>1</v>
      </c>
      <c r="K38" s="151"/>
      <c r="L38" s="151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119</v>
      </c>
      <c r="D39" s="151">
        <f t="shared" si="7"/>
        <v>0</v>
      </c>
      <c r="E39" s="151"/>
      <c r="F39" s="151">
        <f t="shared" si="8"/>
        <v>1</v>
      </c>
      <c r="G39" s="151">
        <f t="shared" si="9"/>
        <v>0</v>
      </c>
      <c r="H39" s="151"/>
      <c r="I39" s="151">
        <f t="shared" si="10"/>
        <v>1</v>
      </c>
      <c r="J39" s="151">
        <f t="shared" si="11"/>
        <v>0</v>
      </c>
      <c r="K39" s="151"/>
      <c r="L39" s="151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20</v>
      </c>
      <c r="D40" s="151">
        <f t="shared" si="7"/>
        <v>1</v>
      </c>
      <c r="E40" s="151"/>
      <c r="F40" s="151">
        <f t="shared" si="8"/>
        <v>0</v>
      </c>
      <c r="G40" s="151">
        <f t="shared" si="9"/>
        <v>1</v>
      </c>
      <c r="H40" s="151"/>
      <c r="I40" s="151">
        <f t="shared" si="10"/>
        <v>0</v>
      </c>
      <c r="J40" s="151">
        <f t="shared" si="11"/>
        <v>0</v>
      </c>
      <c r="K40" s="151"/>
      <c r="L40" s="151">
        <f t="shared" si="12"/>
        <v>0</v>
      </c>
    </row>
    <row r="41" spans="3:12" ht="12.75" hidden="1">
      <c r="C41" s="1" t="s">
        <v>19</v>
      </c>
      <c r="D41" s="151">
        <f t="shared" si="7"/>
        <v>1</v>
      </c>
      <c r="E41" s="151"/>
      <c r="F41" s="151">
        <f t="shared" si="8"/>
        <v>0</v>
      </c>
      <c r="G41" s="151">
        <f t="shared" si="9"/>
        <v>0</v>
      </c>
      <c r="H41" s="151"/>
      <c r="I41" s="151">
        <f t="shared" si="10"/>
        <v>1</v>
      </c>
      <c r="J41" s="151">
        <f t="shared" si="11"/>
        <v>0</v>
      </c>
      <c r="K41" s="151"/>
      <c r="L41" s="151">
        <f t="shared" si="12"/>
        <v>1</v>
      </c>
    </row>
    <row r="42" spans="3:12" ht="12.75" hidden="1">
      <c r="C42" s="1" t="s">
        <v>23</v>
      </c>
      <c r="D42" s="151">
        <f t="shared" si="7"/>
        <v>1</v>
      </c>
      <c r="E42" s="151"/>
      <c r="F42" s="151">
        <f t="shared" si="8"/>
        <v>0</v>
      </c>
      <c r="G42" s="151">
        <f t="shared" si="9"/>
        <v>1</v>
      </c>
      <c r="H42" s="151"/>
      <c r="I42" s="151">
        <f t="shared" si="10"/>
        <v>0</v>
      </c>
      <c r="J42" s="151">
        <f t="shared" si="11"/>
        <v>0</v>
      </c>
      <c r="K42" s="151"/>
      <c r="L42" s="151">
        <f t="shared" si="12"/>
        <v>0</v>
      </c>
    </row>
    <row r="43" spans="3:12" ht="12.75" hidden="1">
      <c r="C43" s="1" t="s">
        <v>18</v>
      </c>
      <c r="D43" s="151">
        <f t="shared" si="7"/>
        <v>0</v>
      </c>
      <c r="E43" s="151"/>
      <c r="F43" s="151">
        <f t="shared" si="8"/>
        <v>1</v>
      </c>
      <c r="G43" s="151">
        <f t="shared" si="9"/>
        <v>0</v>
      </c>
      <c r="H43" s="151"/>
      <c r="I43" s="151">
        <f t="shared" si="10"/>
        <v>1</v>
      </c>
      <c r="J43" s="151">
        <f t="shared" si="11"/>
        <v>0</v>
      </c>
      <c r="K43" s="151"/>
      <c r="L43" s="151">
        <f t="shared" si="12"/>
        <v>0</v>
      </c>
    </row>
    <row r="44" ht="12.75" hidden="1">
      <c r="C44" s="1" t="s">
        <v>66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B8:B11" name="Oblast1"/>
    <protectedRange sqref="C8:C11" name="Oblast1_3"/>
    <protectedRange sqref="L12:L15" name="Oblast7_1"/>
    <protectedRange sqref="J12:J15" name="Oblast6_1"/>
    <protectedRange sqref="I12:I15" name="Oblast5_1"/>
    <protectedRange sqref="G12:G15" name="Oblast4_1"/>
    <protectedRange sqref="F12:F15" name="Oblast3_1"/>
    <protectedRange sqref="D12:D15" name="Oblast2_1"/>
    <protectedRange sqref="B12:C15" name="Oblast1_1"/>
  </protectedRanges>
  <mergeCells count="11">
    <mergeCell ref="A1:S1"/>
    <mergeCell ref="P3:Q3"/>
    <mergeCell ref="R3:S3"/>
    <mergeCell ref="P4:Q4"/>
    <mergeCell ref="R4:S4"/>
    <mergeCell ref="D6:L6"/>
    <mergeCell ref="M6:N6"/>
    <mergeCell ref="O6:P6"/>
    <mergeCell ref="Q6:R6"/>
    <mergeCell ref="P2:Q2"/>
    <mergeCell ref="R2:S2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5" t="s">
        <v>0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spans="2:20" ht="19.5" customHeight="1" thickBot="1">
      <c r="B3" s="5" t="s">
        <v>1</v>
      </c>
      <c r="C3" s="46"/>
      <c r="D3" s="222" t="s">
        <v>188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4"/>
      <c r="Q3" s="226" t="s">
        <v>107</v>
      </c>
      <c r="R3" s="227"/>
      <c r="S3" s="204" t="s">
        <v>108</v>
      </c>
      <c r="T3" s="205"/>
    </row>
    <row r="4" spans="2:20" ht="19.5" customHeight="1" thickTop="1">
      <c r="B4" s="6" t="s">
        <v>3</v>
      </c>
      <c r="C4" s="7"/>
      <c r="D4" s="228" t="s">
        <v>87</v>
      </c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/>
      <c r="Q4" s="231" t="s">
        <v>14</v>
      </c>
      <c r="R4" s="232"/>
      <c r="S4" s="233" t="s">
        <v>109</v>
      </c>
      <c r="T4" s="234"/>
    </row>
    <row r="5" spans="2:20" ht="19.5" customHeight="1">
      <c r="B5" s="6" t="s">
        <v>4</v>
      </c>
      <c r="C5" s="47"/>
      <c r="D5" s="237" t="s">
        <v>29</v>
      </c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9"/>
      <c r="Q5" s="240" t="s">
        <v>2</v>
      </c>
      <c r="R5" s="241"/>
      <c r="S5" s="242" t="s">
        <v>110</v>
      </c>
      <c r="T5" s="243"/>
    </row>
    <row r="6" spans="2:20" ht="19.5" customHeight="1" thickBot="1">
      <c r="B6" s="8" t="s">
        <v>5</v>
      </c>
      <c r="C6" s="9"/>
      <c r="D6" s="244" t="s">
        <v>111</v>
      </c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6"/>
      <c r="Q6" s="48"/>
      <c r="R6" s="49"/>
      <c r="S6" s="185" t="s">
        <v>26</v>
      </c>
      <c r="T6" s="38" t="s">
        <v>25</v>
      </c>
    </row>
    <row r="7" spans="2:20" ht="24.75" customHeight="1">
      <c r="B7" s="10"/>
      <c r="C7" s="11" t="str">
        <f>D4</f>
        <v>TJ Sokol Doubravka C</v>
      </c>
      <c r="D7" s="11" t="str">
        <f>D5</f>
        <v>TJ Sokol Doubravka D</v>
      </c>
      <c r="E7" s="247" t="s">
        <v>6</v>
      </c>
      <c r="F7" s="248"/>
      <c r="G7" s="248"/>
      <c r="H7" s="248"/>
      <c r="I7" s="248"/>
      <c r="J7" s="248"/>
      <c r="K7" s="248"/>
      <c r="L7" s="248"/>
      <c r="M7" s="249"/>
      <c r="N7" s="250" t="s">
        <v>15</v>
      </c>
      <c r="O7" s="251"/>
      <c r="P7" s="250" t="s">
        <v>16</v>
      </c>
      <c r="Q7" s="251"/>
      <c r="R7" s="250" t="s">
        <v>17</v>
      </c>
      <c r="S7" s="251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24</v>
      </c>
      <c r="C9" s="43" t="s">
        <v>112</v>
      </c>
      <c r="D9" s="44" t="s">
        <v>113</v>
      </c>
      <c r="E9" s="39">
        <v>21</v>
      </c>
      <c r="F9" s="20" t="s">
        <v>22</v>
      </c>
      <c r="G9" s="40">
        <v>10</v>
      </c>
      <c r="H9" s="39">
        <v>21</v>
      </c>
      <c r="I9" s="20" t="s">
        <v>22</v>
      </c>
      <c r="J9" s="40">
        <v>12</v>
      </c>
      <c r="K9" s="39"/>
      <c r="L9" s="20" t="s">
        <v>22</v>
      </c>
      <c r="M9" s="40"/>
      <c r="N9" s="22">
        <f aca="true" t="shared" si="0" ref="N9:N16">E9+H9+K9</f>
        <v>42</v>
      </c>
      <c r="O9" s="23">
        <f aca="true" t="shared" si="1" ref="O9:O16">G9+J9+M9</f>
        <v>22</v>
      </c>
      <c r="P9" s="24">
        <f aca="true" t="shared" si="2" ref="P9:P16">IF(E9&gt;G9,1,0)+IF(H9&gt;J9,1,0)+IF(K9&gt;M9,1,0)</f>
        <v>2</v>
      </c>
      <c r="Q9" s="19">
        <f aca="true" t="shared" si="3" ref="Q9:Q16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114</v>
      </c>
      <c r="C10" s="43" t="s">
        <v>115</v>
      </c>
      <c r="D10" s="43" t="s">
        <v>116</v>
      </c>
      <c r="E10" s="39">
        <v>21</v>
      </c>
      <c r="F10" s="19" t="s">
        <v>22</v>
      </c>
      <c r="G10" s="40">
        <v>19</v>
      </c>
      <c r="H10" s="39">
        <v>22</v>
      </c>
      <c r="I10" s="19" t="s">
        <v>22</v>
      </c>
      <c r="J10" s="40">
        <v>20</v>
      </c>
      <c r="K10" s="39"/>
      <c r="L10" s="19" t="s">
        <v>22</v>
      </c>
      <c r="M10" s="40"/>
      <c r="N10" s="22">
        <f t="shared" si="0"/>
        <v>43</v>
      </c>
      <c r="O10" s="23">
        <f t="shared" si="1"/>
        <v>39</v>
      </c>
      <c r="P10" s="24">
        <f t="shared" si="2"/>
        <v>2</v>
      </c>
      <c r="Q10" s="19">
        <f t="shared" si="3"/>
        <v>0</v>
      </c>
      <c r="R10" s="36">
        <f aca="true" t="shared" si="4" ref="R10:S16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117</v>
      </c>
      <c r="D11" s="43" t="s">
        <v>118</v>
      </c>
      <c r="E11" s="39">
        <v>21</v>
      </c>
      <c r="F11" s="19" t="s">
        <v>22</v>
      </c>
      <c r="G11" s="40">
        <v>9</v>
      </c>
      <c r="H11" s="39">
        <v>21</v>
      </c>
      <c r="I11" s="19" t="s">
        <v>22</v>
      </c>
      <c r="J11" s="40">
        <v>10</v>
      </c>
      <c r="K11" s="39"/>
      <c r="L11" s="19" t="s">
        <v>22</v>
      </c>
      <c r="M11" s="40"/>
      <c r="N11" s="22">
        <f t="shared" si="0"/>
        <v>42</v>
      </c>
      <c r="O11" s="23">
        <f t="shared" si="1"/>
        <v>19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119</v>
      </c>
      <c r="C12" s="43" t="s">
        <v>120</v>
      </c>
      <c r="D12" s="43" t="s">
        <v>121</v>
      </c>
      <c r="E12" s="39">
        <v>21</v>
      </c>
      <c r="F12" s="19" t="s">
        <v>22</v>
      </c>
      <c r="G12" s="40">
        <v>7</v>
      </c>
      <c r="H12" s="39">
        <v>21</v>
      </c>
      <c r="I12" s="19" t="s">
        <v>22</v>
      </c>
      <c r="J12" s="40">
        <v>16</v>
      </c>
      <c r="K12" s="39"/>
      <c r="L12" s="19" t="s">
        <v>22</v>
      </c>
      <c r="M12" s="40"/>
      <c r="N12" s="22">
        <f t="shared" si="0"/>
        <v>42</v>
      </c>
      <c r="O12" s="23">
        <f t="shared" si="1"/>
        <v>23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20</v>
      </c>
      <c r="C13" s="43" t="s">
        <v>122</v>
      </c>
      <c r="D13" s="43" t="s">
        <v>123</v>
      </c>
      <c r="E13" s="39">
        <v>14</v>
      </c>
      <c r="F13" s="19" t="s">
        <v>22</v>
      </c>
      <c r="G13" s="40">
        <v>21</v>
      </c>
      <c r="H13" s="39">
        <v>21</v>
      </c>
      <c r="I13" s="19" t="s">
        <v>22</v>
      </c>
      <c r="J13" s="40">
        <v>18</v>
      </c>
      <c r="K13" s="39">
        <v>18</v>
      </c>
      <c r="L13" s="19" t="s">
        <v>22</v>
      </c>
      <c r="M13" s="40">
        <v>21</v>
      </c>
      <c r="N13" s="22">
        <f t="shared" si="0"/>
        <v>53</v>
      </c>
      <c r="O13" s="23">
        <f t="shared" si="1"/>
        <v>60</v>
      </c>
      <c r="P13" s="24">
        <f t="shared" si="2"/>
        <v>1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19</v>
      </c>
      <c r="C14" s="43" t="s">
        <v>124</v>
      </c>
      <c r="D14" s="43" t="s">
        <v>27</v>
      </c>
      <c r="E14" s="39">
        <v>21</v>
      </c>
      <c r="F14" s="19" t="s">
        <v>22</v>
      </c>
      <c r="G14" s="40">
        <v>12</v>
      </c>
      <c r="H14" s="39">
        <v>17</v>
      </c>
      <c r="I14" s="19" t="s">
        <v>22</v>
      </c>
      <c r="J14" s="40">
        <v>21</v>
      </c>
      <c r="K14" s="39">
        <v>21</v>
      </c>
      <c r="L14" s="19" t="s">
        <v>22</v>
      </c>
      <c r="M14" s="40">
        <v>16</v>
      </c>
      <c r="N14" s="22">
        <f t="shared" si="0"/>
        <v>59</v>
      </c>
      <c r="O14" s="23">
        <f t="shared" si="1"/>
        <v>49</v>
      </c>
      <c r="P14" s="24">
        <f t="shared" si="2"/>
        <v>2</v>
      </c>
      <c r="Q14" s="19">
        <f t="shared" si="3"/>
        <v>1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23</v>
      </c>
      <c r="C15" s="43" t="s">
        <v>125</v>
      </c>
      <c r="D15" s="43" t="s">
        <v>28</v>
      </c>
      <c r="E15" s="39">
        <v>20</v>
      </c>
      <c r="F15" s="19" t="s">
        <v>22</v>
      </c>
      <c r="G15" s="40">
        <v>22</v>
      </c>
      <c r="H15" s="39">
        <v>15</v>
      </c>
      <c r="I15" s="19" t="s">
        <v>22</v>
      </c>
      <c r="J15" s="40">
        <v>21</v>
      </c>
      <c r="K15" s="39"/>
      <c r="L15" s="19" t="s">
        <v>22</v>
      </c>
      <c r="M15" s="40"/>
      <c r="N15" s="22">
        <f>E15+H15+K15</f>
        <v>35</v>
      </c>
      <c r="O15" s="23">
        <f>G15+J15+M15</f>
        <v>43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 thickBot="1">
      <c r="B16" s="18" t="s">
        <v>18</v>
      </c>
      <c r="C16" s="43" t="s">
        <v>126</v>
      </c>
      <c r="D16" s="43" t="s">
        <v>127</v>
      </c>
      <c r="E16" s="39">
        <v>18</v>
      </c>
      <c r="F16" s="19" t="s">
        <v>22</v>
      </c>
      <c r="G16" s="40">
        <v>21</v>
      </c>
      <c r="H16" s="39">
        <v>24</v>
      </c>
      <c r="I16" s="19" t="s">
        <v>22</v>
      </c>
      <c r="J16" s="40">
        <v>22</v>
      </c>
      <c r="K16" s="39">
        <v>14</v>
      </c>
      <c r="L16" s="19" t="s">
        <v>22</v>
      </c>
      <c r="M16" s="40">
        <v>21</v>
      </c>
      <c r="N16" s="22">
        <f t="shared" si="0"/>
        <v>56</v>
      </c>
      <c r="O16" s="23">
        <f t="shared" si="1"/>
        <v>64</v>
      </c>
      <c r="P16" s="24">
        <f t="shared" si="2"/>
        <v>1</v>
      </c>
      <c r="Q16" s="19">
        <f t="shared" si="3"/>
        <v>2</v>
      </c>
      <c r="R16" s="36">
        <f t="shared" si="4"/>
        <v>0</v>
      </c>
      <c r="S16" s="21">
        <f t="shared" si="4"/>
        <v>1</v>
      </c>
      <c r="T16" s="45"/>
    </row>
    <row r="17" spans="2:20" ht="34.5" customHeight="1" thickBot="1">
      <c r="B17" s="25" t="s">
        <v>8</v>
      </c>
      <c r="C17" s="235" t="str">
        <f>IF(R17&gt;S17,D4,IF(S17&gt;R17,D5,"remíza"))</f>
        <v>TJ Sokol Doubravka C</v>
      </c>
      <c r="D17" s="235"/>
      <c r="E17" s="235"/>
      <c r="F17" s="235"/>
      <c r="G17" s="235"/>
      <c r="H17" s="235"/>
      <c r="I17" s="235"/>
      <c r="J17" s="235"/>
      <c r="K17" s="235"/>
      <c r="L17" s="235"/>
      <c r="M17" s="236"/>
      <c r="N17" s="26">
        <f aca="true" t="shared" si="5" ref="N17:S17">SUM(N9:N16)</f>
        <v>372</v>
      </c>
      <c r="O17" s="27">
        <f t="shared" si="5"/>
        <v>319</v>
      </c>
      <c r="P17" s="26">
        <f t="shared" si="5"/>
        <v>12</v>
      </c>
      <c r="Q17" s="28">
        <f t="shared" si="5"/>
        <v>7</v>
      </c>
      <c r="R17" s="26">
        <f t="shared" si="5"/>
        <v>5</v>
      </c>
      <c r="S17" s="27">
        <f t="shared" si="5"/>
        <v>3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9</v>
      </c>
    </row>
    <row r="19" spans="2:20" ht="12.75">
      <c r="B19" s="55" t="s"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12</v>
      </c>
      <c r="C24" s="54"/>
      <c r="D24" s="56"/>
      <c r="E24" s="33" t="s">
        <v>13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D3" sqref="D3:P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5" t="s">
        <v>0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spans="2:20" ht="19.5" customHeight="1" thickBot="1">
      <c r="B3" s="5" t="s">
        <v>1</v>
      </c>
      <c r="C3" s="46"/>
      <c r="D3" s="222" t="s">
        <v>188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4"/>
      <c r="Q3" s="226" t="s">
        <v>107</v>
      </c>
      <c r="R3" s="227"/>
      <c r="S3" s="204" t="s">
        <v>108</v>
      </c>
      <c r="T3" s="205"/>
    </row>
    <row r="4" spans="2:20" ht="19.5" customHeight="1" thickTop="1">
      <c r="B4" s="6" t="s">
        <v>3</v>
      </c>
      <c r="C4" s="7"/>
      <c r="D4" s="228" t="s">
        <v>30</v>
      </c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/>
      <c r="Q4" s="231" t="s">
        <v>14</v>
      </c>
      <c r="R4" s="232"/>
      <c r="S4" s="233" t="s">
        <v>109</v>
      </c>
      <c r="T4" s="234"/>
    </row>
    <row r="5" spans="2:20" ht="19.5" customHeight="1">
      <c r="B5" s="6" t="s">
        <v>4</v>
      </c>
      <c r="C5" s="47"/>
      <c r="D5" s="237" t="s">
        <v>128</v>
      </c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9"/>
      <c r="Q5" s="240" t="s">
        <v>2</v>
      </c>
      <c r="R5" s="241"/>
      <c r="S5" s="242" t="s">
        <v>129</v>
      </c>
      <c r="T5" s="243"/>
    </row>
    <row r="6" spans="2:20" ht="19.5" customHeight="1" thickBot="1">
      <c r="B6" s="8" t="s">
        <v>5</v>
      </c>
      <c r="C6" s="9"/>
      <c r="D6" s="244" t="s">
        <v>130</v>
      </c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6"/>
      <c r="Q6" s="48"/>
      <c r="R6" s="49"/>
      <c r="S6" s="185" t="s">
        <v>26</v>
      </c>
      <c r="T6" s="38" t="s">
        <v>25</v>
      </c>
    </row>
    <row r="7" spans="2:20" ht="24.75" customHeight="1">
      <c r="B7" s="10"/>
      <c r="C7" s="11" t="str">
        <f>D4</f>
        <v>SK Jupiter A</v>
      </c>
      <c r="D7" s="11" t="str">
        <f>D5</f>
        <v>TJ Spartak Chrást</v>
      </c>
      <c r="E7" s="247" t="s">
        <v>6</v>
      </c>
      <c r="F7" s="248"/>
      <c r="G7" s="248"/>
      <c r="H7" s="248"/>
      <c r="I7" s="248"/>
      <c r="J7" s="248"/>
      <c r="K7" s="248"/>
      <c r="L7" s="248"/>
      <c r="M7" s="249"/>
      <c r="N7" s="250" t="s">
        <v>15</v>
      </c>
      <c r="O7" s="251"/>
      <c r="P7" s="250" t="s">
        <v>16</v>
      </c>
      <c r="Q7" s="251"/>
      <c r="R7" s="250" t="s">
        <v>17</v>
      </c>
      <c r="S7" s="251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24</v>
      </c>
      <c r="C9" s="43" t="s">
        <v>131</v>
      </c>
      <c r="D9" s="44" t="s">
        <v>132</v>
      </c>
      <c r="E9" s="39">
        <v>18</v>
      </c>
      <c r="F9" s="20" t="s">
        <v>22</v>
      </c>
      <c r="G9" s="40">
        <v>21</v>
      </c>
      <c r="H9" s="39">
        <v>17</v>
      </c>
      <c r="I9" s="20" t="s">
        <v>22</v>
      </c>
      <c r="J9" s="40">
        <v>21</v>
      </c>
      <c r="K9" s="39"/>
      <c r="L9" s="20" t="s">
        <v>22</v>
      </c>
      <c r="M9" s="40"/>
      <c r="N9" s="22">
        <f aca="true" t="shared" si="0" ref="N9:N16">E9+H9+K9</f>
        <v>35</v>
      </c>
      <c r="O9" s="23">
        <f aca="true" t="shared" si="1" ref="O9:O16">G9+J9+M9</f>
        <v>42</v>
      </c>
      <c r="P9" s="24">
        <f aca="true" t="shared" si="2" ref="P9:P16">IF(E9&gt;G9,1,0)+IF(H9&gt;J9,1,0)+IF(K9&gt;M9,1,0)</f>
        <v>0</v>
      </c>
      <c r="Q9" s="19">
        <f aca="true" t="shared" si="3" ref="Q9:Q16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114</v>
      </c>
      <c r="C10" s="43" t="s">
        <v>133</v>
      </c>
      <c r="D10" s="43" t="s">
        <v>134</v>
      </c>
      <c r="E10" s="39">
        <v>21</v>
      </c>
      <c r="F10" s="19" t="s">
        <v>22</v>
      </c>
      <c r="G10" s="40">
        <v>10</v>
      </c>
      <c r="H10" s="39">
        <v>24</v>
      </c>
      <c r="I10" s="19" t="s">
        <v>22</v>
      </c>
      <c r="J10" s="40">
        <v>22</v>
      </c>
      <c r="K10" s="39"/>
      <c r="L10" s="19" t="s">
        <v>22</v>
      </c>
      <c r="M10" s="40"/>
      <c r="N10" s="22">
        <f t="shared" si="0"/>
        <v>45</v>
      </c>
      <c r="O10" s="23">
        <f t="shared" si="1"/>
        <v>32</v>
      </c>
      <c r="P10" s="24">
        <f t="shared" si="2"/>
        <v>2</v>
      </c>
      <c r="Q10" s="19">
        <f t="shared" si="3"/>
        <v>0</v>
      </c>
      <c r="R10" s="36">
        <f aca="true" t="shared" si="4" ref="R10:S16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135</v>
      </c>
      <c r="D11" s="43" t="s">
        <v>136</v>
      </c>
      <c r="E11" s="39">
        <v>21</v>
      </c>
      <c r="F11" s="19" t="s">
        <v>22</v>
      </c>
      <c r="G11" s="40">
        <v>17</v>
      </c>
      <c r="H11" s="39">
        <v>16</v>
      </c>
      <c r="I11" s="19" t="s">
        <v>22</v>
      </c>
      <c r="J11" s="40">
        <v>21</v>
      </c>
      <c r="K11" s="39">
        <v>21</v>
      </c>
      <c r="L11" s="19" t="s">
        <v>22</v>
      </c>
      <c r="M11" s="40">
        <v>18</v>
      </c>
      <c r="N11" s="22">
        <f t="shared" si="0"/>
        <v>58</v>
      </c>
      <c r="O11" s="23">
        <f t="shared" si="1"/>
        <v>56</v>
      </c>
      <c r="P11" s="24">
        <f t="shared" si="2"/>
        <v>2</v>
      </c>
      <c r="Q11" s="19">
        <f t="shared" si="3"/>
        <v>1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119</v>
      </c>
      <c r="C12" s="43" t="s">
        <v>137</v>
      </c>
      <c r="D12" s="43" t="s">
        <v>138</v>
      </c>
      <c r="E12" s="39">
        <v>11</v>
      </c>
      <c r="F12" s="19" t="s">
        <v>22</v>
      </c>
      <c r="G12" s="40">
        <v>21</v>
      </c>
      <c r="H12" s="39">
        <v>10</v>
      </c>
      <c r="I12" s="19" t="s">
        <v>22</v>
      </c>
      <c r="J12" s="40">
        <v>21</v>
      </c>
      <c r="K12" s="39"/>
      <c r="L12" s="19" t="s">
        <v>22</v>
      </c>
      <c r="M12" s="40"/>
      <c r="N12" s="22">
        <f t="shared" si="0"/>
        <v>21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20</v>
      </c>
      <c r="C13" s="43" t="s">
        <v>33</v>
      </c>
      <c r="D13" s="43" t="s">
        <v>32</v>
      </c>
      <c r="E13" s="39">
        <v>21</v>
      </c>
      <c r="F13" s="19" t="s">
        <v>22</v>
      </c>
      <c r="G13" s="40">
        <v>7</v>
      </c>
      <c r="H13" s="39">
        <v>21</v>
      </c>
      <c r="I13" s="19" t="s">
        <v>22</v>
      </c>
      <c r="J13" s="40">
        <v>7</v>
      </c>
      <c r="K13" s="39"/>
      <c r="L13" s="19" t="s">
        <v>22</v>
      </c>
      <c r="M13" s="40"/>
      <c r="N13" s="22">
        <f t="shared" si="0"/>
        <v>42</v>
      </c>
      <c r="O13" s="23">
        <f t="shared" si="1"/>
        <v>14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19</v>
      </c>
      <c r="C14" s="43" t="s">
        <v>36</v>
      </c>
      <c r="D14" s="43" t="s">
        <v>37</v>
      </c>
      <c r="E14" s="39">
        <v>21</v>
      </c>
      <c r="F14" s="19" t="s">
        <v>22</v>
      </c>
      <c r="G14" s="40">
        <v>18</v>
      </c>
      <c r="H14" s="39">
        <v>21</v>
      </c>
      <c r="I14" s="19" t="s">
        <v>22</v>
      </c>
      <c r="J14" s="40">
        <v>12</v>
      </c>
      <c r="K14" s="39"/>
      <c r="L14" s="19" t="s">
        <v>22</v>
      </c>
      <c r="M14" s="40"/>
      <c r="N14" s="22">
        <f t="shared" si="0"/>
        <v>42</v>
      </c>
      <c r="O14" s="23">
        <f t="shared" si="1"/>
        <v>30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23</v>
      </c>
      <c r="C15" s="43" t="s">
        <v>35</v>
      </c>
      <c r="D15" s="43" t="s">
        <v>139</v>
      </c>
      <c r="E15" s="39">
        <v>21</v>
      </c>
      <c r="F15" s="19" t="s">
        <v>22</v>
      </c>
      <c r="G15" s="40">
        <v>19</v>
      </c>
      <c r="H15" s="39">
        <v>18</v>
      </c>
      <c r="I15" s="19" t="s">
        <v>22</v>
      </c>
      <c r="J15" s="40">
        <v>21</v>
      </c>
      <c r="K15" s="39">
        <v>7</v>
      </c>
      <c r="L15" s="19" t="s">
        <v>22</v>
      </c>
      <c r="M15" s="40">
        <v>21</v>
      </c>
      <c r="N15" s="22">
        <f>E15+H15+K15</f>
        <v>46</v>
      </c>
      <c r="O15" s="23">
        <f>G15+J15+M15</f>
        <v>61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 thickBot="1">
      <c r="B16" s="18" t="s">
        <v>18</v>
      </c>
      <c r="C16" s="43" t="s">
        <v>140</v>
      </c>
      <c r="D16" s="43" t="s">
        <v>34</v>
      </c>
      <c r="E16" s="39">
        <v>21</v>
      </c>
      <c r="F16" s="19" t="s">
        <v>22</v>
      </c>
      <c r="G16" s="40">
        <v>19</v>
      </c>
      <c r="H16" s="39">
        <v>21</v>
      </c>
      <c r="I16" s="19" t="s">
        <v>22</v>
      </c>
      <c r="J16" s="40">
        <v>11</v>
      </c>
      <c r="K16" s="39"/>
      <c r="L16" s="19" t="s">
        <v>22</v>
      </c>
      <c r="M16" s="40"/>
      <c r="N16" s="22">
        <f t="shared" si="0"/>
        <v>42</v>
      </c>
      <c r="O16" s="23">
        <f t="shared" si="1"/>
        <v>30</v>
      </c>
      <c r="P16" s="24">
        <f t="shared" si="2"/>
        <v>2</v>
      </c>
      <c r="Q16" s="19">
        <f t="shared" si="3"/>
        <v>0</v>
      </c>
      <c r="R16" s="36">
        <f t="shared" si="4"/>
        <v>1</v>
      </c>
      <c r="S16" s="21">
        <f t="shared" si="4"/>
        <v>0</v>
      </c>
      <c r="T16" s="45"/>
    </row>
    <row r="17" spans="2:20" ht="34.5" customHeight="1" thickBot="1">
      <c r="B17" s="25" t="s">
        <v>8</v>
      </c>
      <c r="C17" s="235" t="str">
        <f>IF(R17&gt;S17,D4,IF(S17&gt;R17,D5,"remíza"))</f>
        <v>SK Jupiter A</v>
      </c>
      <c r="D17" s="235"/>
      <c r="E17" s="235"/>
      <c r="F17" s="235"/>
      <c r="G17" s="235"/>
      <c r="H17" s="235"/>
      <c r="I17" s="235"/>
      <c r="J17" s="235"/>
      <c r="K17" s="235"/>
      <c r="L17" s="235"/>
      <c r="M17" s="236"/>
      <c r="N17" s="26">
        <f aca="true" t="shared" si="5" ref="N17:S17">SUM(N9:N16)</f>
        <v>331</v>
      </c>
      <c r="O17" s="27">
        <f t="shared" si="5"/>
        <v>307</v>
      </c>
      <c r="P17" s="26">
        <f t="shared" si="5"/>
        <v>11</v>
      </c>
      <c r="Q17" s="28">
        <f t="shared" si="5"/>
        <v>7</v>
      </c>
      <c r="R17" s="26">
        <f t="shared" si="5"/>
        <v>5</v>
      </c>
      <c r="S17" s="27">
        <f t="shared" si="5"/>
        <v>3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9</v>
      </c>
    </row>
    <row r="19" spans="2:20" ht="12.75">
      <c r="B19" s="55" t="s"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12</v>
      </c>
      <c r="C24" s="54"/>
      <c r="D24" s="56"/>
      <c r="E24" s="33" t="s">
        <v>13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5" t="s">
        <v>0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spans="2:20" ht="19.5" customHeight="1" thickBot="1">
      <c r="B3" s="5" t="s">
        <v>1</v>
      </c>
      <c r="C3" s="46"/>
      <c r="D3" s="222" t="s">
        <v>188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4"/>
      <c r="Q3" s="226" t="s">
        <v>107</v>
      </c>
      <c r="R3" s="227"/>
      <c r="S3" s="204" t="s">
        <v>108</v>
      </c>
      <c r="T3" s="205"/>
    </row>
    <row r="4" spans="2:20" ht="19.5" customHeight="1" thickTop="1">
      <c r="B4" s="6" t="s">
        <v>3</v>
      </c>
      <c r="C4" s="7"/>
      <c r="D4" s="228" t="s">
        <v>141</v>
      </c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/>
      <c r="Q4" s="231" t="s">
        <v>14</v>
      </c>
      <c r="R4" s="232"/>
      <c r="S4" s="233" t="s">
        <v>109</v>
      </c>
      <c r="T4" s="234"/>
    </row>
    <row r="5" spans="2:20" ht="19.5" customHeight="1">
      <c r="B5" s="6" t="s">
        <v>4</v>
      </c>
      <c r="C5" s="47"/>
      <c r="D5" s="237" t="s">
        <v>142</v>
      </c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9"/>
      <c r="Q5" s="240" t="s">
        <v>2</v>
      </c>
      <c r="R5" s="241"/>
      <c r="S5" s="242" t="s">
        <v>143</v>
      </c>
      <c r="T5" s="243"/>
    </row>
    <row r="6" spans="2:20" ht="19.5" customHeight="1" thickBot="1">
      <c r="B6" s="8" t="s">
        <v>5</v>
      </c>
      <c r="C6" s="9"/>
      <c r="D6" s="244" t="s">
        <v>37</v>
      </c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6"/>
      <c r="Q6" s="48"/>
      <c r="R6" s="49"/>
      <c r="S6" s="185" t="s">
        <v>26</v>
      </c>
      <c r="T6" s="38" t="s">
        <v>25</v>
      </c>
    </row>
    <row r="7" spans="2:20" ht="24.75" customHeight="1">
      <c r="B7" s="10"/>
      <c r="C7" s="11" t="str">
        <f>D4</f>
        <v>TJ SPARTAK CHRÁST</v>
      </c>
      <c r="D7" s="11" t="str">
        <f>D5</f>
        <v>TJ SOKOL DOUBRAVKA C</v>
      </c>
      <c r="E7" s="247" t="s">
        <v>6</v>
      </c>
      <c r="F7" s="248"/>
      <c r="G7" s="248"/>
      <c r="H7" s="248"/>
      <c r="I7" s="248"/>
      <c r="J7" s="248"/>
      <c r="K7" s="248"/>
      <c r="L7" s="248"/>
      <c r="M7" s="249"/>
      <c r="N7" s="250" t="s">
        <v>15</v>
      </c>
      <c r="O7" s="251"/>
      <c r="P7" s="250" t="s">
        <v>16</v>
      </c>
      <c r="Q7" s="251"/>
      <c r="R7" s="250" t="s">
        <v>17</v>
      </c>
      <c r="S7" s="251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24</v>
      </c>
      <c r="C9" s="43" t="s">
        <v>144</v>
      </c>
      <c r="D9" s="44" t="s">
        <v>145</v>
      </c>
      <c r="E9" s="39">
        <v>21</v>
      </c>
      <c r="F9" s="20" t="s">
        <v>22</v>
      </c>
      <c r="G9" s="40">
        <v>19</v>
      </c>
      <c r="H9" s="39">
        <v>21</v>
      </c>
      <c r="I9" s="20" t="s">
        <v>22</v>
      </c>
      <c r="J9" s="40">
        <v>18</v>
      </c>
      <c r="K9" s="39"/>
      <c r="L9" s="20" t="s">
        <v>22</v>
      </c>
      <c r="M9" s="40"/>
      <c r="N9" s="22">
        <f aca="true" t="shared" si="0" ref="N9:N16">E9+H9+K9</f>
        <v>42</v>
      </c>
      <c r="O9" s="23">
        <f aca="true" t="shared" si="1" ref="O9:O16">G9+J9+M9</f>
        <v>37</v>
      </c>
      <c r="P9" s="24">
        <f aca="true" t="shared" si="2" ref="P9:P16">IF(E9&gt;G9,1,0)+IF(H9&gt;J9,1,0)+IF(K9&gt;M9,1,0)</f>
        <v>2</v>
      </c>
      <c r="Q9" s="19">
        <f aca="true" t="shared" si="3" ref="Q9:Q16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114</v>
      </c>
      <c r="C10" s="43" t="s">
        <v>146</v>
      </c>
      <c r="D10" s="43" t="s">
        <v>147</v>
      </c>
      <c r="E10" s="39">
        <v>21</v>
      </c>
      <c r="F10" s="19" t="s">
        <v>22</v>
      </c>
      <c r="G10" s="40">
        <v>12</v>
      </c>
      <c r="H10" s="39">
        <v>19</v>
      </c>
      <c r="I10" s="19" t="s">
        <v>22</v>
      </c>
      <c r="J10" s="40">
        <v>21</v>
      </c>
      <c r="K10" s="39">
        <v>17</v>
      </c>
      <c r="L10" s="19" t="s">
        <v>22</v>
      </c>
      <c r="M10" s="40">
        <v>21</v>
      </c>
      <c r="N10" s="22">
        <f t="shared" si="0"/>
        <v>57</v>
      </c>
      <c r="O10" s="23">
        <f t="shared" si="1"/>
        <v>54</v>
      </c>
      <c r="P10" s="24">
        <f t="shared" si="2"/>
        <v>1</v>
      </c>
      <c r="Q10" s="19">
        <f t="shared" si="3"/>
        <v>2</v>
      </c>
      <c r="R10" s="36">
        <f aca="true" t="shared" si="4" ref="R10:S16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148</v>
      </c>
      <c r="D11" s="43" t="s">
        <v>149</v>
      </c>
      <c r="E11" s="39">
        <v>19</v>
      </c>
      <c r="F11" s="19" t="s">
        <v>22</v>
      </c>
      <c r="G11" s="40">
        <v>21</v>
      </c>
      <c r="H11" s="39">
        <v>21</v>
      </c>
      <c r="I11" s="19" t="s">
        <v>22</v>
      </c>
      <c r="J11" s="40">
        <v>13</v>
      </c>
      <c r="K11" s="39">
        <v>21</v>
      </c>
      <c r="L11" s="19" t="s">
        <v>22</v>
      </c>
      <c r="M11" s="40">
        <v>16</v>
      </c>
      <c r="N11" s="22">
        <f t="shared" si="0"/>
        <v>61</v>
      </c>
      <c r="O11" s="23">
        <f t="shared" si="1"/>
        <v>50</v>
      </c>
      <c r="P11" s="24">
        <f t="shared" si="2"/>
        <v>2</v>
      </c>
      <c r="Q11" s="19">
        <f t="shared" si="3"/>
        <v>1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119</v>
      </c>
      <c r="C12" s="43" t="s">
        <v>150</v>
      </c>
      <c r="D12" s="43" t="s">
        <v>151</v>
      </c>
      <c r="E12" s="39">
        <v>21</v>
      </c>
      <c r="F12" s="19" t="s">
        <v>22</v>
      </c>
      <c r="G12" s="40">
        <v>14</v>
      </c>
      <c r="H12" s="39">
        <v>21</v>
      </c>
      <c r="I12" s="19" t="s">
        <v>22</v>
      </c>
      <c r="J12" s="40">
        <v>11</v>
      </c>
      <c r="K12" s="39"/>
      <c r="L12" s="19" t="s">
        <v>22</v>
      </c>
      <c r="M12" s="40"/>
      <c r="N12" s="22">
        <f t="shared" si="0"/>
        <v>42</v>
      </c>
      <c r="O12" s="23">
        <f t="shared" si="1"/>
        <v>25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20</v>
      </c>
      <c r="C13" s="43" t="s">
        <v>152</v>
      </c>
      <c r="D13" s="43" t="s">
        <v>122</v>
      </c>
      <c r="E13" s="39">
        <v>21</v>
      </c>
      <c r="F13" s="19" t="s">
        <v>22</v>
      </c>
      <c r="G13" s="40">
        <v>14</v>
      </c>
      <c r="H13" s="39">
        <v>21</v>
      </c>
      <c r="I13" s="19" t="s">
        <v>22</v>
      </c>
      <c r="J13" s="40">
        <v>11</v>
      </c>
      <c r="K13" s="39"/>
      <c r="L13" s="19" t="s">
        <v>22</v>
      </c>
      <c r="M13" s="40"/>
      <c r="N13" s="22">
        <f t="shared" si="0"/>
        <v>42</v>
      </c>
      <c r="O13" s="23">
        <f t="shared" si="1"/>
        <v>25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19</v>
      </c>
      <c r="C14" s="43" t="s">
        <v>153</v>
      </c>
      <c r="D14" s="43" t="s">
        <v>124</v>
      </c>
      <c r="E14" s="39">
        <v>21</v>
      </c>
      <c r="F14" s="19" t="s">
        <v>22</v>
      </c>
      <c r="G14" s="40">
        <v>11</v>
      </c>
      <c r="H14" s="39">
        <v>12</v>
      </c>
      <c r="I14" s="19" t="s">
        <v>22</v>
      </c>
      <c r="J14" s="40">
        <v>21</v>
      </c>
      <c r="K14" s="39">
        <v>17</v>
      </c>
      <c r="L14" s="19" t="s">
        <v>22</v>
      </c>
      <c r="M14" s="40">
        <v>21</v>
      </c>
      <c r="N14" s="22">
        <f t="shared" si="0"/>
        <v>50</v>
      </c>
      <c r="O14" s="23">
        <f t="shared" si="1"/>
        <v>53</v>
      </c>
      <c r="P14" s="24">
        <f t="shared" si="2"/>
        <v>1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23</v>
      </c>
      <c r="C15" s="43" t="s">
        <v>154</v>
      </c>
      <c r="D15" s="43" t="s">
        <v>155</v>
      </c>
      <c r="E15" s="39">
        <v>15</v>
      </c>
      <c r="F15" s="19" t="s">
        <v>22</v>
      </c>
      <c r="G15" s="40">
        <v>21</v>
      </c>
      <c r="H15" s="39">
        <v>13</v>
      </c>
      <c r="I15" s="19" t="s">
        <v>22</v>
      </c>
      <c r="J15" s="40">
        <v>21</v>
      </c>
      <c r="K15" s="39"/>
      <c r="L15" s="19" t="s">
        <v>22</v>
      </c>
      <c r="M15" s="40"/>
      <c r="N15" s="22">
        <f>E15+H15+K15</f>
        <v>28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 thickBot="1">
      <c r="B16" s="18" t="s">
        <v>18</v>
      </c>
      <c r="C16" s="43" t="s">
        <v>156</v>
      </c>
      <c r="D16" s="43" t="s">
        <v>126</v>
      </c>
      <c r="E16" s="39">
        <v>21</v>
      </c>
      <c r="F16" s="19" t="s">
        <v>22</v>
      </c>
      <c r="G16" s="40">
        <v>5</v>
      </c>
      <c r="H16" s="39">
        <v>21</v>
      </c>
      <c r="I16" s="19" t="s">
        <v>22</v>
      </c>
      <c r="J16" s="40">
        <v>18</v>
      </c>
      <c r="K16" s="39"/>
      <c r="L16" s="19" t="s">
        <v>22</v>
      </c>
      <c r="M16" s="40"/>
      <c r="N16" s="22">
        <f t="shared" si="0"/>
        <v>42</v>
      </c>
      <c r="O16" s="23">
        <f t="shared" si="1"/>
        <v>23</v>
      </c>
      <c r="P16" s="24">
        <f t="shared" si="2"/>
        <v>2</v>
      </c>
      <c r="Q16" s="19">
        <f t="shared" si="3"/>
        <v>0</v>
      </c>
      <c r="R16" s="36">
        <f t="shared" si="4"/>
        <v>1</v>
      </c>
      <c r="S16" s="21">
        <f t="shared" si="4"/>
        <v>0</v>
      </c>
      <c r="T16" s="45"/>
    </row>
    <row r="17" spans="2:20" ht="34.5" customHeight="1" thickBot="1">
      <c r="B17" s="25" t="s">
        <v>8</v>
      </c>
      <c r="C17" s="235" t="str">
        <f>IF(R17&gt;S17,D4,IF(S17&gt;R17,D5,"remíza"))</f>
        <v>TJ SPARTAK CHRÁST</v>
      </c>
      <c r="D17" s="235"/>
      <c r="E17" s="235"/>
      <c r="F17" s="235"/>
      <c r="G17" s="235"/>
      <c r="H17" s="235"/>
      <c r="I17" s="235"/>
      <c r="J17" s="235"/>
      <c r="K17" s="235"/>
      <c r="L17" s="235"/>
      <c r="M17" s="236"/>
      <c r="N17" s="26">
        <f aca="true" t="shared" si="5" ref="N17:S17">SUM(N9:N16)</f>
        <v>364</v>
      </c>
      <c r="O17" s="27">
        <f t="shared" si="5"/>
        <v>309</v>
      </c>
      <c r="P17" s="26">
        <f t="shared" si="5"/>
        <v>12</v>
      </c>
      <c r="Q17" s="28">
        <f t="shared" si="5"/>
        <v>7</v>
      </c>
      <c r="R17" s="26">
        <f t="shared" si="5"/>
        <v>5</v>
      </c>
      <c r="S17" s="27">
        <f t="shared" si="5"/>
        <v>3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9</v>
      </c>
    </row>
    <row r="19" spans="2:20" ht="12.75">
      <c r="B19" s="55" t="s"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12</v>
      </c>
      <c r="C24" s="54"/>
      <c r="D24" s="56"/>
      <c r="E24" s="33" t="s">
        <v>13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5" t="s">
        <v>0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spans="2:20" ht="19.5" customHeight="1" thickBot="1">
      <c r="B3" s="5" t="s">
        <v>1</v>
      </c>
      <c r="C3" s="46"/>
      <c r="D3" s="222" t="s">
        <v>188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4"/>
      <c r="Q3" s="226" t="s">
        <v>107</v>
      </c>
      <c r="R3" s="227"/>
      <c r="S3" s="204" t="s">
        <v>108</v>
      </c>
      <c r="T3" s="205"/>
    </row>
    <row r="4" spans="2:20" ht="19.5" customHeight="1" thickTop="1">
      <c r="B4" s="6" t="s">
        <v>3</v>
      </c>
      <c r="C4" s="7"/>
      <c r="D4" s="228" t="s">
        <v>82</v>
      </c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/>
      <c r="Q4" s="231" t="s">
        <v>14</v>
      </c>
      <c r="R4" s="232"/>
      <c r="S4" s="233" t="s">
        <v>109</v>
      </c>
      <c r="T4" s="234"/>
    </row>
    <row r="5" spans="2:20" ht="19.5" customHeight="1">
      <c r="B5" s="6" t="s">
        <v>4</v>
      </c>
      <c r="C5" s="47"/>
      <c r="D5" s="237" t="s">
        <v>30</v>
      </c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9"/>
      <c r="Q5" s="240" t="s">
        <v>2</v>
      </c>
      <c r="R5" s="241"/>
      <c r="S5" s="242" t="s">
        <v>157</v>
      </c>
      <c r="T5" s="243"/>
    </row>
    <row r="6" spans="2:20" ht="19.5" customHeight="1" thickBot="1">
      <c r="B6" s="8" t="s">
        <v>5</v>
      </c>
      <c r="C6" s="9"/>
      <c r="D6" s="244" t="s">
        <v>158</v>
      </c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6"/>
      <c r="Q6" s="48"/>
      <c r="R6" s="49"/>
      <c r="S6" s="185" t="s">
        <v>26</v>
      </c>
      <c r="T6" s="38" t="s">
        <v>25</v>
      </c>
    </row>
    <row r="7" spans="2:20" ht="24.75" customHeight="1">
      <c r="B7" s="10"/>
      <c r="C7" s="11" t="str">
        <f>D4</f>
        <v>ZÚ Badminton Klatovy</v>
      </c>
      <c r="D7" s="11" t="str">
        <f>D5</f>
        <v>SK Jupiter A</v>
      </c>
      <c r="E7" s="247" t="s">
        <v>6</v>
      </c>
      <c r="F7" s="248"/>
      <c r="G7" s="248"/>
      <c r="H7" s="248"/>
      <c r="I7" s="248"/>
      <c r="J7" s="248"/>
      <c r="K7" s="248"/>
      <c r="L7" s="248"/>
      <c r="M7" s="249"/>
      <c r="N7" s="250" t="s">
        <v>15</v>
      </c>
      <c r="O7" s="251"/>
      <c r="P7" s="250" t="s">
        <v>16</v>
      </c>
      <c r="Q7" s="251"/>
      <c r="R7" s="250" t="s">
        <v>17</v>
      </c>
      <c r="S7" s="251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24</v>
      </c>
      <c r="C9" s="43" t="s">
        <v>159</v>
      </c>
      <c r="D9" s="44" t="s">
        <v>131</v>
      </c>
      <c r="E9" s="39">
        <v>7</v>
      </c>
      <c r="F9" s="20" t="s">
        <v>22</v>
      </c>
      <c r="G9" s="40">
        <v>21</v>
      </c>
      <c r="H9" s="39">
        <v>7</v>
      </c>
      <c r="I9" s="20" t="s">
        <v>22</v>
      </c>
      <c r="J9" s="40">
        <v>21</v>
      </c>
      <c r="K9" s="39"/>
      <c r="L9" s="20" t="s">
        <v>22</v>
      </c>
      <c r="M9" s="40"/>
      <c r="N9" s="22">
        <f aca="true" t="shared" si="0" ref="N9:N16">E9+H9+K9</f>
        <v>14</v>
      </c>
      <c r="O9" s="23">
        <f aca="true" t="shared" si="1" ref="O9:O16">G9+J9+M9</f>
        <v>42</v>
      </c>
      <c r="P9" s="24">
        <f aca="true" t="shared" si="2" ref="P9:P16">IF(E9&gt;G9,1,0)+IF(H9&gt;J9,1,0)+IF(K9&gt;M9,1,0)</f>
        <v>0</v>
      </c>
      <c r="Q9" s="19">
        <f aca="true" t="shared" si="3" ref="Q9:Q16">IF(E9&lt;G9,1,0)+IF(H9&lt;J9,1,0)+IF(K9&lt;M9,1,0)</f>
        <v>2</v>
      </c>
      <c r="R9" s="35">
        <f>IF(P9=2,1,0)</f>
        <v>0</v>
      </c>
      <c r="S9" s="21">
        <f>IF(Q9=2,1,0)</f>
        <v>1</v>
      </c>
      <c r="T9" s="45" t="s">
        <v>160</v>
      </c>
    </row>
    <row r="10" spans="2:20" ht="30" customHeight="1">
      <c r="B10" s="18" t="s">
        <v>114</v>
      </c>
      <c r="C10" s="43" t="s">
        <v>161</v>
      </c>
      <c r="D10" s="43" t="s">
        <v>79</v>
      </c>
      <c r="E10" s="39">
        <v>18</v>
      </c>
      <c r="F10" s="19" t="s">
        <v>22</v>
      </c>
      <c r="G10" s="40">
        <v>21</v>
      </c>
      <c r="H10" s="39">
        <v>10</v>
      </c>
      <c r="I10" s="19" t="s">
        <v>22</v>
      </c>
      <c r="J10" s="40">
        <v>21</v>
      </c>
      <c r="K10" s="39"/>
      <c r="L10" s="19" t="s">
        <v>22</v>
      </c>
      <c r="M10" s="40"/>
      <c r="N10" s="22">
        <f t="shared" si="0"/>
        <v>28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6">
        <f aca="true" t="shared" si="4" ref="R10:S16">IF(P10=2,1,0)</f>
        <v>0</v>
      </c>
      <c r="S10" s="21">
        <f t="shared" si="4"/>
        <v>1</v>
      </c>
      <c r="T10" s="45" t="s">
        <v>162</v>
      </c>
    </row>
    <row r="11" spans="2:20" ht="30" customHeight="1">
      <c r="B11" s="18" t="s">
        <v>21</v>
      </c>
      <c r="C11" s="43" t="s">
        <v>163</v>
      </c>
      <c r="D11" s="43" t="s">
        <v>164</v>
      </c>
      <c r="E11" s="39">
        <v>16</v>
      </c>
      <c r="F11" s="19" t="s">
        <v>22</v>
      </c>
      <c r="G11" s="40">
        <v>21</v>
      </c>
      <c r="H11" s="39">
        <v>19</v>
      </c>
      <c r="I11" s="19" t="s">
        <v>22</v>
      </c>
      <c r="J11" s="40">
        <v>21</v>
      </c>
      <c r="K11" s="39"/>
      <c r="L11" s="19" t="s">
        <v>22</v>
      </c>
      <c r="M11" s="40"/>
      <c r="N11" s="22">
        <f t="shared" si="0"/>
        <v>35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 t="s">
        <v>162</v>
      </c>
    </row>
    <row r="12" spans="2:20" ht="30" customHeight="1">
      <c r="B12" s="18" t="s">
        <v>119</v>
      </c>
      <c r="C12" s="43" t="s">
        <v>165</v>
      </c>
      <c r="D12" s="43" t="s">
        <v>166</v>
      </c>
      <c r="E12" s="39">
        <v>19</v>
      </c>
      <c r="F12" s="19" t="s">
        <v>22</v>
      </c>
      <c r="G12" s="40">
        <v>21</v>
      </c>
      <c r="H12" s="39">
        <v>19</v>
      </c>
      <c r="I12" s="19" t="s">
        <v>22</v>
      </c>
      <c r="J12" s="40">
        <v>21</v>
      </c>
      <c r="K12" s="39"/>
      <c r="L12" s="19" t="s">
        <v>22</v>
      </c>
      <c r="M12" s="40"/>
      <c r="N12" s="22">
        <f t="shared" si="0"/>
        <v>38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 t="s">
        <v>160</v>
      </c>
    </row>
    <row r="13" spans="2:20" ht="30" customHeight="1">
      <c r="B13" s="18" t="s">
        <v>20</v>
      </c>
      <c r="C13" s="43" t="s">
        <v>167</v>
      </c>
      <c r="D13" s="43" t="s">
        <v>33</v>
      </c>
      <c r="E13" s="39">
        <v>17</v>
      </c>
      <c r="F13" s="19" t="s">
        <v>22</v>
      </c>
      <c r="G13" s="40">
        <v>21</v>
      </c>
      <c r="H13" s="39">
        <v>15</v>
      </c>
      <c r="I13" s="19" t="s">
        <v>22</v>
      </c>
      <c r="J13" s="40">
        <v>21</v>
      </c>
      <c r="K13" s="39"/>
      <c r="L13" s="19" t="s">
        <v>22</v>
      </c>
      <c r="M13" s="40"/>
      <c r="N13" s="22">
        <f t="shared" si="0"/>
        <v>32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 t="s">
        <v>168</v>
      </c>
    </row>
    <row r="14" spans="2:20" ht="30" customHeight="1">
      <c r="B14" s="18" t="s">
        <v>19</v>
      </c>
      <c r="C14" s="43" t="s">
        <v>169</v>
      </c>
      <c r="D14" s="43" t="s">
        <v>170</v>
      </c>
      <c r="E14" s="39">
        <v>20</v>
      </c>
      <c r="F14" s="19" t="s">
        <v>22</v>
      </c>
      <c r="G14" s="40">
        <v>22</v>
      </c>
      <c r="H14" s="39">
        <v>14</v>
      </c>
      <c r="I14" s="19" t="s">
        <v>22</v>
      </c>
      <c r="J14" s="40">
        <v>21</v>
      </c>
      <c r="K14" s="39"/>
      <c r="L14" s="19" t="s">
        <v>22</v>
      </c>
      <c r="M14" s="40"/>
      <c r="N14" s="22">
        <f t="shared" si="0"/>
        <v>34</v>
      </c>
      <c r="O14" s="23">
        <f t="shared" si="1"/>
        <v>43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 t="s">
        <v>160</v>
      </c>
    </row>
    <row r="15" spans="2:20" ht="30" customHeight="1">
      <c r="B15" s="18" t="s">
        <v>23</v>
      </c>
      <c r="C15" s="43" t="s">
        <v>171</v>
      </c>
      <c r="D15" s="43" t="s">
        <v>172</v>
      </c>
      <c r="E15" s="39">
        <v>13</v>
      </c>
      <c r="F15" s="19" t="s">
        <v>22</v>
      </c>
      <c r="G15" s="40">
        <v>21</v>
      </c>
      <c r="H15" s="39">
        <v>21</v>
      </c>
      <c r="I15" s="19" t="s">
        <v>22</v>
      </c>
      <c r="J15" s="40">
        <v>17</v>
      </c>
      <c r="K15" s="39">
        <v>20</v>
      </c>
      <c r="L15" s="19" t="s">
        <v>22</v>
      </c>
      <c r="M15" s="40">
        <v>22</v>
      </c>
      <c r="N15" s="22">
        <f>E15+H15+K15</f>
        <v>54</v>
      </c>
      <c r="O15" s="23">
        <f>G15+J15+M15</f>
        <v>60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 t="s">
        <v>162</v>
      </c>
    </row>
    <row r="16" spans="2:20" ht="30" customHeight="1" thickBot="1">
      <c r="B16" s="18" t="s">
        <v>18</v>
      </c>
      <c r="C16" s="43" t="s">
        <v>173</v>
      </c>
      <c r="D16" s="43" t="s">
        <v>140</v>
      </c>
      <c r="E16" s="39">
        <v>10</v>
      </c>
      <c r="F16" s="19" t="s">
        <v>22</v>
      </c>
      <c r="G16" s="40">
        <v>21</v>
      </c>
      <c r="H16" s="39">
        <v>14</v>
      </c>
      <c r="I16" s="19" t="s">
        <v>22</v>
      </c>
      <c r="J16" s="40">
        <v>21</v>
      </c>
      <c r="K16" s="39"/>
      <c r="L16" s="19" t="s">
        <v>22</v>
      </c>
      <c r="M16" s="40"/>
      <c r="N16" s="22">
        <f t="shared" si="0"/>
        <v>24</v>
      </c>
      <c r="O16" s="23">
        <f t="shared" si="1"/>
        <v>42</v>
      </c>
      <c r="P16" s="24">
        <f t="shared" si="2"/>
        <v>0</v>
      </c>
      <c r="Q16" s="19">
        <f t="shared" si="3"/>
        <v>2</v>
      </c>
      <c r="R16" s="36">
        <f t="shared" si="4"/>
        <v>0</v>
      </c>
      <c r="S16" s="21">
        <f t="shared" si="4"/>
        <v>1</v>
      </c>
      <c r="T16" s="45" t="s">
        <v>174</v>
      </c>
    </row>
    <row r="17" spans="2:20" ht="34.5" customHeight="1" thickBot="1">
      <c r="B17" s="25" t="s">
        <v>8</v>
      </c>
      <c r="C17" s="235" t="str">
        <f>IF(R17&gt;S17,D4,IF(S17&gt;R17,D5,"remíza"))</f>
        <v>SK Jupiter A</v>
      </c>
      <c r="D17" s="235"/>
      <c r="E17" s="235"/>
      <c r="F17" s="235"/>
      <c r="G17" s="235"/>
      <c r="H17" s="235"/>
      <c r="I17" s="235"/>
      <c r="J17" s="235"/>
      <c r="K17" s="235"/>
      <c r="L17" s="235"/>
      <c r="M17" s="236"/>
      <c r="N17" s="26">
        <f aca="true" t="shared" si="5" ref="N17:S17">SUM(N9:N16)</f>
        <v>259</v>
      </c>
      <c r="O17" s="27">
        <f t="shared" si="5"/>
        <v>355</v>
      </c>
      <c r="P17" s="26">
        <f t="shared" si="5"/>
        <v>1</v>
      </c>
      <c r="Q17" s="28">
        <f t="shared" si="5"/>
        <v>16</v>
      </c>
      <c r="R17" s="26">
        <f t="shared" si="5"/>
        <v>0</v>
      </c>
      <c r="S17" s="27">
        <f t="shared" si="5"/>
        <v>8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9</v>
      </c>
    </row>
    <row r="19" spans="2:20" ht="12.75">
      <c r="B19" s="55" t="s"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12</v>
      </c>
      <c r="C24" s="54"/>
      <c r="D24" s="56"/>
      <c r="E24" s="33" t="s">
        <v>13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5" t="s">
        <v>0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spans="2:20" ht="19.5" customHeight="1" thickBot="1">
      <c r="B3" s="5" t="s">
        <v>1</v>
      </c>
      <c r="C3" s="46"/>
      <c r="D3" s="222" t="s">
        <v>188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4"/>
      <c r="Q3" s="226" t="s">
        <v>107</v>
      </c>
      <c r="R3" s="227"/>
      <c r="S3" s="204" t="s">
        <v>108</v>
      </c>
      <c r="T3" s="205"/>
    </row>
    <row r="4" spans="2:20" ht="19.5" customHeight="1" thickTop="1">
      <c r="B4" s="6" t="s">
        <v>3</v>
      </c>
      <c r="C4" s="7"/>
      <c r="D4" s="228" t="s">
        <v>82</v>
      </c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/>
      <c r="Q4" s="231" t="s">
        <v>14</v>
      </c>
      <c r="R4" s="232"/>
      <c r="S4" s="233" t="s">
        <v>109</v>
      </c>
      <c r="T4" s="234"/>
    </row>
    <row r="5" spans="2:20" ht="19.5" customHeight="1">
      <c r="B5" s="6" t="s">
        <v>4</v>
      </c>
      <c r="C5" s="47"/>
      <c r="D5" s="237" t="s">
        <v>29</v>
      </c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9"/>
      <c r="Q5" s="240" t="s">
        <v>2</v>
      </c>
      <c r="R5" s="241"/>
      <c r="S5" s="242" t="s">
        <v>157</v>
      </c>
      <c r="T5" s="243"/>
    </row>
    <row r="6" spans="2:20" ht="19.5" customHeight="1" thickBot="1">
      <c r="B6" s="8" t="s">
        <v>5</v>
      </c>
      <c r="C6" s="9"/>
      <c r="D6" s="244" t="s">
        <v>158</v>
      </c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6"/>
      <c r="Q6" s="48"/>
      <c r="R6" s="49"/>
      <c r="S6" s="185" t="s">
        <v>26</v>
      </c>
      <c r="T6" s="38" t="s">
        <v>25</v>
      </c>
    </row>
    <row r="7" spans="2:20" ht="24.75" customHeight="1">
      <c r="B7" s="10"/>
      <c r="C7" s="11" t="str">
        <f>D4</f>
        <v>ZÚ Badminton Klatovy</v>
      </c>
      <c r="D7" s="11" t="str">
        <f>D5</f>
        <v>TJ Sokol Doubravka D</v>
      </c>
      <c r="E7" s="247" t="s">
        <v>6</v>
      </c>
      <c r="F7" s="248"/>
      <c r="G7" s="248"/>
      <c r="H7" s="248"/>
      <c r="I7" s="248"/>
      <c r="J7" s="248"/>
      <c r="K7" s="248"/>
      <c r="L7" s="248"/>
      <c r="M7" s="249"/>
      <c r="N7" s="250" t="s">
        <v>15</v>
      </c>
      <c r="O7" s="251"/>
      <c r="P7" s="250" t="s">
        <v>16</v>
      </c>
      <c r="Q7" s="251"/>
      <c r="R7" s="250" t="s">
        <v>17</v>
      </c>
      <c r="S7" s="251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24</v>
      </c>
      <c r="C9" s="43" t="s">
        <v>175</v>
      </c>
      <c r="D9" s="44" t="s">
        <v>176</v>
      </c>
      <c r="E9" s="39">
        <v>21</v>
      </c>
      <c r="F9" s="20" t="s">
        <v>22</v>
      </c>
      <c r="G9" s="40">
        <v>16</v>
      </c>
      <c r="H9" s="39">
        <v>21</v>
      </c>
      <c r="I9" s="20" t="s">
        <v>22</v>
      </c>
      <c r="J9" s="40">
        <v>16</v>
      </c>
      <c r="K9" s="39"/>
      <c r="L9" s="20" t="s">
        <v>22</v>
      </c>
      <c r="M9" s="40"/>
      <c r="N9" s="22">
        <f aca="true" t="shared" si="0" ref="N9:N16">E9+H9+K9</f>
        <v>42</v>
      </c>
      <c r="O9" s="23">
        <f aca="true" t="shared" si="1" ref="O9:O16">G9+J9+M9</f>
        <v>32</v>
      </c>
      <c r="P9" s="24">
        <f aca="true" t="shared" si="2" ref="P9:P16">IF(E9&gt;G9,1,0)+IF(H9&gt;J9,1,0)+IF(K9&gt;M9,1,0)</f>
        <v>2</v>
      </c>
      <c r="Q9" s="19">
        <f aca="true" t="shared" si="3" ref="Q9:Q16">IF(E9&lt;G9,1,0)+IF(H9&lt;J9,1,0)+IF(K9&lt;M9,1,0)</f>
        <v>0</v>
      </c>
      <c r="R9" s="35">
        <f>IF(P9=2,1,0)</f>
        <v>1</v>
      </c>
      <c r="S9" s="21">
        <f>IF(Q9=2,1,0)</f>
        <v>0</v>
      </c>
      <c r="T9" s="45" t="s">
        <v>177</v>
      </c>
    </row>
    <row r="10" spans="2:20" ht="30" customHeight="1">
      <c r="B10" s="18" t="s">
        <v>114</v>
      </c>
      <c r="C10" s="43" t="s">
        <v>161</v>
      </c>
      <c r="D10" s="43" t="s">
        <v>178</v>
      </c>
      <c r="E10" s="39">
        <v>21</v>
      </c>
      <c r="F10" s="19" t="s">
        <v>22</v>
      </c>
      <c r="G10" s="40">
        <v>18</v>
      </c>
      <c r="H10" s="39">
        <v>18</v>
      </c>
      <c r="I10" s="19" t="s">
        <v>22</v>
      </c>
      <c r="J10" s="40">
        <v>21</v>
      </c>
      <c r="K10" s="39">
        <v>21</v>
      </c>
      <c r="L10" s="19" t="s">
        <v>22</v>
      </c>
      <c r="M10" s="40">
        <v>9</v>
      </c>
      <c r="N10" s="22">
        <f t="shared" si="0"/>
        <v>60</v>
      </c>
      <c r="O10" s="23">
        <f t="shared" si="1"/>
        <v>48</v>
      </c>
      <c r="P10" s="24">
        <f t="shared" si="2"/>
        <v>2</v>
      </c>
      <c r="Q10" s="19">
        <f t="shared" si="3"/>
        <v>1</v>
      </c>
      <c r="R10" s="36">
        <f aca="true" t="shared" si="4" ref="R10:S16">IF(P10=2,1,0)</f>
        <v>1</v>
      </c>
      <c r="S10" s="21">
        <f t="shared" si="4"/>
        <v>0</v>
      </c>
      <c r="T10" s="45" t="s">
        <v>177</v>
      </c>
    </row>
    <row r="11" spans="2:20" ht="30" customHeight="1">
      <c r="B11" s="18" t="s">
        <v>21</v>
      </c>
      <c r="C11" s="43" t="s">
        <v>163</v>
      </c>
      <c r="D11" s="43" t="s">
        <v>179</v>
      </c>
      <c r="E11" s="39">
        <v>21</v>
      </c>
      <c r="F11" s="19" t="s">
        <v>22</v>
      </c>
      <c r="G11" s="40">
        <v>19</v>
      </c>
      <c r="H11" s="39">
        <v>14</v>
      </c>
      <c r="I11" s="19" t="s">
        <v>22</v>
      </c>
      <c r="J11" s="40">
        <v>21</v>
      </c>
      <c r="K11" s="39">
        <v>19</v>
      </c>
      <c r="L11" s="19" t="s">
        <v>22</v>
      </c>
      <c r="M11" s="40">
        <v>21</v>
      </c>
      <c r="N11" s="22">
        <f t="shared" si="0"/>
        <v>54</v>
      </c>
      <c r="O11" s="23">
        <f t="shared" si="1"/>
        <v>61</v>
      </c>
      <c r="P11" s="24">
        <f t="shared" si="2"/>
        <v>1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 t="s">
        <v>27</v>
      </c>
    </row>
    <row r="12" spans="2:20" ht="30" customHeight="1">
      <c r="B12" s="18" t="s">
        <v>119</v>
      </c>
      <c r="C12" s="43" t="s">
        <v>180</v>
      </c>
      <c r="D12" s="43" t="s">
        <v>181</v>
      </c>
      <c r="E12" s="39">
        <v>14</v>
      </c>
      <c r="F12" s="19" t="s">
        <v>22</v>
      </c>
      <c r="G12" s="40">
        <v>21</v>
      </c>
      <c r="H12" s="39">
        <v>22</v>
      </c>
      <c r="I12" s="19" t="s">
        <v>22</v>
      </c>
      <c r="J12" s="40">
        <v>24</v>
      </c>
      <c r="K12" s="39"/>
      <c r="L12" s="19" t="s">
        <v>22</v>
      </c>
      <c r="M12" s="40"/>
      <c r="N12" s="22">
        <f t="shared" si="0"/>
        <v>36</v>
      </c>
      <c r="O12" s="23">
        <f t="shared" si="1"/>
        <v>45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 t="s">
        <v>177</v>
      </c>
    </row>
    <row r="13" spans="2:20" ht="30" customHeight="1">
      <c r="B13" s="18" t="s">
        <v>20</v>
      </c>
      <c r="C13" s="43" t="s">
        <v>167</v>
      </c>
      <c r="D13" s="43" t="s">
        <v>182</v>
      </c>
      <c r="E13" s="39">
        <v>21</v>
      </c>
      <c r="F13" s="19" t="s">
        <v>22</v>
      </c>
      <c r="G13" s="40">
        <v>14</v>
      </c>
      <c r="H13" s="39">
        <v>15</v>
      </c>
      <c r="I13" s="19" t="s">
        <v>22</v>
      </c>
      <c r="J13" s="40">
        <v>21</v>
      </c>
      <c r="K13" s="39">
        <v>12</v>
      </c>
      <c r="L13" s="19" t="s">
        <v>22</v>
      </c>
      <c r="M13" s="40">
        <v>21</v>
      </c>
      <c r="N13" s="22">
        <f t="shared" si="0"/>
        <v>48</v>
      </c>
      <c r="O13" s="23">
        <f t="shared" si="1"/>
        <v>56</v>
      </c>
      <c r="P13" s="24">
        <f t="shared" si="2"/>
        <v>1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 t="s">
        <v>168</v>
      </c>
    </row>
    <row r="14" spans="2:20" ht="30" customHeight="1">
      <c r="B14" s="18" t="s">
        <v>19</v>
      </c>
      <c r="C14" s="43" t="s">
        <v>169</v>
      </c>
      <c r="D14" s="43" t="s">
        <v>183</v>
      </c>
      <c r="E14" s="39">
        <v>21</v>
      </c>
      <c r="F14" s="19" t="s">
        <v>22</v>
      </c>
      <c r="G14" s="40">
        <v>17</v>
      </c>
      <c r="H14" s="39">
        <v>16</v>
      </c>
      <c r="I14" s="19" t="s">
        <v>22</v>
      </c>
      <c r="J14" s="40">
        <v>21</v>
      </c>
      <c r="K14" s="39">
        <v>14</v>
      </c>
      <c r="L14" s="19" t="s">
        <v>22</v>
      </c>
      <c r="M14" s="40">
        <v>21</v>
      </c>
      <c r="N14" s="22">
        <f t="shared" si="0"/>
        <v>51</v>
      </c>
      <c r="O14" s="23">
        <f t="shared" si="1"/>
        <v>59</v>
      </c>
      <c r="P14" s="24">
        <f t="shared" si="2"/>
        <v>1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 t="s">
        <v>177</v>
      </c>
    </row>
    <row r="15" spans="2:20" ht="30" customHeight="1">
      <c r="B15" s="18" t="s">
        <v>23</v>
      </c>
      <c r="C15" s="43" t="s">
        <v>171</v>
      </c>
      <c r="D15" s="43" t="s">
        <v>184</v>
      </c>
      <c r="E15" s="39">
        <v>18</v>
      </c>
      <c r="F15" s="19" t="s">
        <v>22</v>
      </c>
      <c r="G15" s="40">
        <v>21</v>
      </c>
      <c r="H15" s="39">
        <v>14</v>
      </c>
      <c r="I15" s="19" t="s">
        <v>22</v>
      </c>
      <c r="J15" s="40">
        <v>21</v>
      </c>
      <c r="K15" s="39"/>
      <c r="L15" s="19" t="s">
        <v>22</v>
      </c>
      <c r="M15" s="40"/>
      <c r="N15" s="22">
        <f>E15+H15+K15</f>
        <v>32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 t="s">
        <v>185</v>
      </c>
    </row>
    <row r="16" spans="2:20" ht="30" customHeight="1" thickBot="1">
      <c r="B16" s="18" t="s">
        <v>18</v>
      </c>
      <c r="C16" s="43" t="s">
        <v>173</v>
      </c>
      <c r="D16" s="43" t="s">
        <v>186</v>
      </c>
      <c r="E16" s="39">
        <v>18</v>
      </c>
      <c r="F16" s="19" t="s">
        <v>22</v>
      </c>
      <c r="G16" s="40">
        <v>21</v>
      </c>
      <c r="H16" s="39">
        <v>17</v>
      </c>
      <c r="I16" s="19" t="s">
        <v>22</v>
      </c>
      <c r="J16" s="40">
        <v>21</v>
      </c>
      <c r="K16" s="39"/>
      <c r="L16" s="19" t="s">
        <v>22</v>
      </c>
      <c r="M16" s="40"/>
      <c r="N16" s="22">
        <f t="shared" si="0"/>
        <v>35</v>
      </c>
      <c r="O16" s="23">
        <f t="shared" si="1"/>
        <v>42</v>
      </c>
      <c r="P16" s="24">
        <f t="shared" si="2"/>
        <v>0</v>
      </c>
      <c r="Q16" s="19">
        <f t="shared" si="3"/>
        <v>2</v>
      </c>
      <c r="R16" s="36">
        <f t="shared" si="4"/>
        <v>0</v>
      </c>
      <c r="S16" s="21">
        <f t="shared" si="4"/>
        <v>1</v>
      </c>
      <c r="T16" s="45" t="s">
        <v>187</v>
      </c>
    </row>
    <row r="17" spans="2:20" ht="34.5" customHeight="1" thickBot="1">
      <c r="B17" s="25" t="s">
        <v>8</v>
      </c>
      <c r="C17" s="235" t="str">
        <f>IF(R17&gt;S17,D4,IF(S17&gt;R17,D5,"remíza"))</f>
        <v>TJ Sokol Doubravka D</v>
      </c>
      <c r="D17" s="235"/>
      <c r="E17" s="235"/>
      <c r="F17" s="235"/>
      <c r="G17" s="235"/>
      <c r="H17" s="235"/>
      <c r="I17" s="235"/>
      <c r="J17" s="235"/>
      <c r="K17" s="235"/>
      <c r="L17" s="235"/>
      <c r="M17" s="236"/>
      <c r="N17" s="26">
        <f aca="true" t="shared" si="5" ref="N17:S17">SUM(N9:N16)</f>
        <v>358</v>
      </c>
      <c r="O17" s="27">
        <f t="shared" si="5"/>
        <v>385</v>
      </c>
      <c r="P17" s="26">
        <f t="shared" si="5"/>
        <v>7</v>
      </c>
      <c r="Q17" s="28">
        <f t="shared" si="5"/>
        <v>13</v>
      </c>
      <c r="R17" s="26">
        <f t="shared" si="5"/>
        <v>2</v>
      </c>
      <c r="S17" s="27">
        <f t="shared" si="5"/>
        <v>6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9</v>
      </c>
    </row>
    <row r="19" spans="2:20" ht="12.75">
      <c r="B19" s="55" t="s"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12</v>
      </c>
      <c r="C24" s="54"/>
      <c r="D24" s="56"/>
      <c r="E24" s="33" t="s">
        <v>13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3"/>
  <sheetViews>
    <sheetView showGridLines="0" showRowColHeaders="0"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15.25390625" style="153" customWidth="1"/>
    <col min="2" max="2" width="1.75390625" style="160" customWidth="1"/>
    <col min="3" max="3" width="15.375" style="153" customWidth="1"/>
    <col min="4" max="4" width="5.875" style="169" customWidth="1"/>
    <col min="5" max="5" width="15.625" style="153" customWidth="1"/>
    <col min="6" max="6" width="1.75390625" style="153" customWidth="1"/>
    <col min="7" max="7" width="15.375" style="153" customWidth="1"/>
    <col min="8" max="8" width="6.00390625" style="153" customWidth="1"/>
    <col min="9" max="9" width="15.25390625" style="153" customWidth="1"/>
    <col min="10" max="10" width="1.75390625" style="153" customWidth="1"/>
    <col min="11" max="11" width="15.625" style="153" customWidth="1"/>
    <col min="12" max="12" width="6.125" style="153" customWidth="1"/>
    <col min="13" max="16384" width="9.125" style="153" customWidth="1"/>
  </cols>
  <sheetData>
    <row r="2" spans="1:12" ht="23.25">
      <c r="A2" s="203" t="s">
        <v>81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8" ht="14.25" customHeight="1">
      <c r="A3" s="152"/>
      <c r="B3" s="152"/>
      <c r="C3" s="152"/>
      <c r="D3" s="152"/>
      <c r="E3" s="152"/>
      <c r="F3" s="152"/>
      <c r="G3" s="152"/>
      <c r="H3" s="152"/>
    </row>
    <row r="4" spans="1:11" ht="16.5" customHeight="1">
      <c r="A4" s="202" t="s">
        <v>103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8" ht="12" customHeight="1">
      <c r="A5" s="154"/>
      <c r="B5" s="154"/>
      <c r="C5" s="154"/>
      <c r="D5" s="154"/>
      <c r="E5" s="154"/>
      <c r="F5" s="154"/>
      <c r="G5" s="154"/>
      <c r="H5" s="154"/>
    </row>
    <row r="6" spans="1:11" ht="12" customHeight="1">
      <c r="A6" s="200" t="s">
        <v>77</v>
      </c>
      <c r="B6" s="200"/>
      <c r="C6" s="200"/>
      <c r="D6" s="165"/>
      <c r="E6" s="200" t="s">
        <v>88</v>
      </c>
      <c r="F6" s="200"/>
      <c r="G6" s="200"/>
      <c r="H6" s="160"/>
      <c r="I6" s="200" t="s">
        <v>78</v>
      </c>
      <c r="J6" s="200"/>
      <c r="K6" s="200"/>
    </row>
    <row r="7" spans="1:12" ht="12" customHeight="1">
      <c r="A7" s="155" t="s">
        <v>89</v>
      </c>
      <c r="B7" s="156" t="s">
        <v>75</v>
      </c>
      <c r="C7" s="159" t="s">
        <v>74</v>
      </c>
      <c r="D7" s="180" t="s">
        <v>90</v>
      </c>
      <c r="E7" s="155" t="s">
        <v>31</v>
      </c>
      <c r="F7" s="156" t="s">
        <v>75</v>
      </c>
      <c r="G7" s="159" t="s">
        <v>89</v>
      </c>
      <c r="H7" s="180" t="s">
        <v>90</v>
      </c>
      <c r="I7" s="155" t="s">
        <v>31</v>
      </c>
      <c r="J7" s="156" t="s">
        <v>75</v>
      </c>
      <c r="K7" s="159" t="s">
        <v>91</v>
      </c>
      <c r="L7" s="180" t="s">
        <v>92</v>
      </c>
    </row>
    <row r="8" spans="1:12" ht="12">
      <c r="A8" s="155" t="s">
        <v>93</v>
      </c>
      <c r="B8" s="156" t="s">
        <v>75</v>
      </c>
      <c r="C8" s="159" t="s">
        <v>91</v>
      </c>
      <c r="D8" s="180" t="s">
        <v>90</v>
      </c>
      <c r="E8" s="155" t="s">
        <v>93</v>
      </c>
      <c r="F8" s="156" t="s">
        <v>75</v>
      </c>
      <c r="G8" s="159" t="s">
        <v>30</v>
      </c>
      <c r="H8" s="180" t="s">
        <v>94</v>
      </c>
      <c r="I8" s="155" t="s">
        <v>93</v>
      </c>
      <c r="J8" s="156" t="s">
        <v>75</v>
      </c>
      <c r="K8" s="159" t="s">
        <v>74</v>
      </c>
      <c r="L8" s="180" t="s">
        <v>95</v>
      </c>
    </row>
    <row r="9" spans="1:12" ht="12">
      <c r="A9" s="155" t="s">
        <v>30</v>
      </c>
      <c r="B9" s="156" t="s">
        <v>75</v>
      </c>
      <c r="C9" s="159" t="s">
        <v>31</v>
      </c>
      <c r="D9" s="180" t="s">
        <v>90</v>
      </c>
      <c r="E9" s="155" t="s">
        <v>74</v>
      </c>
      <c r="F9" s="156" t="s">
        <v>75</v>
      </c>
      <c r="G9" s="159" t="s">
        <v>96</v>
      </c>
      <c r="H9" s="180" t="s">
        <v>75</v>
      </c>
      <c r="I9" s="155" t="s">
        <v>89</v>
      </c>
      <c r="J9" s="156" t="s">
        <v>75</v>
      </c>
      <c r="K9" s="159" t="s">
        <v>96</v>
      </c>
      <c r="L9" s="180" t="s">
        <v>75</v>
      </c>
    </row>
    <row r="10" spans="1:12" ht="12">
      <c r="A10" s="155" t="s">
        <v>97</v>
      </c>
      <c r="B10" s="156" t="s">
        <v>75</v>
      </c>
      <c r="C10" s="159" t="s">
        <v>96</v>
      </c>
      <c r="D10" s="180" t="s">
        <v>75</v>
      </c>
      <c r="E10" s="155" t="s">
        <v>91</v>
      </c>
      <c r="F10" s="156" t="s">
        <v>75</v>
      </c>
      <c r="G10" s="159" t="s">
        <v>96</v>
      </c>
      <c r="H10" s="180" t="s">
        <v>75</v>
      </c>
      <c r="I10" s="155" t="s">
        <v>30</v>
      </c>
      <c r="J10" s="156" t="s">
        <v>75</v>
      </c>
      <c r="K10" s="159" t="s">
        <v>96</v>
      </c>
      <c r="L10" s="180" t="s">
        <v>75</v>
      </c>
    </row>
    <row r="11" spans="1:12" ht="12">
      <c r="A11" s="155"/>
      <c r="B11" s="156"/>
      <c r="C11" s="159"/>
      <c r="D11" s="161"/>
      <c r="E11" s="155" t="s">
        <v>97</v>
      </c>
      <c r="F11" s="156" t="s">
        <v>75</v>
      </c>
      <c r="G11" s="159" t="s">
        <v>96</v>
      </c>
      <c r="H11" s="180" t="s">
        <v>75</v>
      </c>
      <c r="I11" s="155" t="s">
        <v>97</v>
      </c>
      <c r="J11" s="156" t="s">
        <v>75</v>
      </c>
      <c r="K11" s="159" t="s">
        <v>96</v>
      </c>
      <c r="L11" s="180" t="s">
        <v>75</v>
      </c>
    </row>
    <row r="12" spans="1:12" ht="12">
      <c r="A12" s="155" t="s">
        <v>83</v>
      </c>
      <c r="B12" s="156" t="s">
        <v>75</v>
      </c>
      <c r="C12" s="159" t="s">
        <v>73</v>
      </c>
      <c r="D12" s="180" t="s">
        <v>251</v>
      </c>
      <c r="E12" s="155" t="s">
        <v>83</v>
      </c>
      <c r="F12" s="156" t="s">
        <v>75</v>
      </c>
      <c r="G12" s="159" t="s">
        <v>84</v>
      </c>
      <c r="H12" s="180" t="s">
        <v>92</v>
      </c>
      <c r="I12" s="155" t="s">
        <v>86</v>
      </c>
      <c r="J12" s="156" t="s">
        <v>75</v>
      </c>
      <c r="K12" s="159" t="s">
        <v>85</v>
      </c>
      <c r="L12" s="180" t="s">
        <v>252</v>
      </c>
    </row>
    <row r="13" spans="1:12" ht="12">
      <c r="A13" s="155" t="s">
        <v>84</v>
      </c>
      <c r="B13" s="156" t="s">
        <v>75</v>
      </c>
      <c r="C13" s="159" t="s">
        <v>86</v>
      </c>
      <c r="D13" s="180" t="s">
        <v>94</v>
      </c>
      <c r="E13" s="155" t="s">
        <v>84</v>
      </c>
      <c r="F13" s="156" t="s">
        <v>75</v>
      </c>
      <c r="G13" s="159" t="s">
        <v>85</v>
      </c>
      <c r="H13" s="180" t="s">
        <v>250</v>
      </c>
      <c r="I13" s="159" t="s">
        <v>73</v>
      </c>
      <c r="J13" s="156" t="s">
        <v>75</v>
      </c>
      <c r="K13" s="159" t="s">
        <v>84</v>
      </c>
      <c r="L13" s="180" t="s">
        <v>251</v>
      </c>
    </row>
    <row r="14" spans="1:12" ht="12">
      <c r="A14" s="155" t="s">
        <v>85</v>
      </c>
      <c r="B14" s="156" t="s">
        <v>75</v>
      </c>
      <c r="C14" s="159" t="s">
        <v>73</v>
      </c>
      <c r="D14" s="180" t="s">
        <v>92</v>
      </c>
      <c r="E14" s="155" t="s">
        <v>83</v>
      </c>
      <c r="F14" s="156" t="s">
        <v>75</v>
      </c>
      <c r="G14" s="159" t="s">
        <v>85</v>
      </c>
      <c r="H14" s="180" t="s">
        <v>253</v>
      </c>
      <c r="I14" s="155" t="s">
        <v>86</v>
      </c>
      <c r="J14" s="156" t="s">
        <v>75</v>
      </c>
      <c r="K14" s="159" t="s">
        <v>83</v>
      </c>
      <c r="L14" s="180" t="s">
        <v>252</v>
      </c>
    </row>
    <row r="15" spans="1:12" ht="12">
      <c r="A15" s="155"/>
      <c r="B15" s="156"/>
      <c r="C15" s="159"/>
      <c r="D15" s="161"/>
      <c r="E15" s="159" t="s">
        <v>73</v>
      </c>
      <c r="F15" s="156" t="s">
        <v>75</v>
      </c>
      <c r="G15" s="159" t="s">
        <v>86</v>
      </c>
      <c r="H15" s="180" t="s">
        <v>250</v>
      </c>
      <c r="I15" s="155"/>
      <c r="J15" s="156"/>
      <c r="K15" s="159"/>
      <c r="L15" s="180"/>
    </row>
    <row r="16" spans="1:12" ht="12">
      <c r="A16" s="155"/>
      <c r="B16" s="156"/>
      <c r="C16" s="159"/>
      <c r="D16" s="161"/>
      <c r="E16" s="155"/>
      <c r="F16" s="156"/>
      <c r="G16" s="159"/>
      <c r="H16" s="180"/>
      <c r="I16" s="155"/>
      <c r="J16" s="156"/>
      <c r="K16" s="159"/>
      <c r="L16" s="180"/>
    </row>
    <row r="17" spans="1:11" ht="12">
      <c r="A17" s="181"/>
      <c r="B17" s="164"/>
      <c r="C17" s="159"/>
      <c r="D17" s="158"/>
      <c r="E17" s="155"/>
      <c r="F17" s="164"/>
      <c r="G17" s="159"/>
      <c r="H17" s="160"/>
      <c r="I17" s="160"/>
      <c r="J17" s="160"/>
      <c r="K17" s="160"/>
    </row>
    <row r="18" spans="1:11" ht="16.5" customHeight="1">
      <c r="A18" s="202" t="s">
        <v>104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</row>
    <row r="19" spans="1:11" ht="12" customHeight="1">
      <c r="A19" s="154"/>
      <c r="B19" s="154"/>
      <c r="C19" s="154"/>
      <c r="D19" s="154"/>
      <c r="E19" s="154"/>
      <c r="F19" s="154"/>
      <c r="G19" s="154"/>
      <c r="H19" s="154"/>
      <c r="I19" s="160"/>
      <c r="J19" s="160"/>
      <c r="K19" s="160"/>
    </row>
    <row r="20" spans="1:11" ht="12" customHeight="1">
      <c r="A20" s="200" t="s">
        <v>77</v>
      </c>
      <c r="B20" s="200"/>
      <c r="C20" s="200"/>
      <c r="D20" s="165"/>
      <c r="E20" s="200" t="s">
        <v>88</v>
      </c>
      <c r="F20" s="200"/>
      <c r="G20" s="200"/>
      <c r="H20" s="160"/>
      <c r="I20" s="200" t="s">
        <v>78</v>
      </c>
      <c r="J20" s="200"/>
      <c r="K20" s="200"/>
    </row>
    <row r="21" spans="1:12" ht="12">
      <c r="A21" s="155" t="s">
        <v>89</v>
      </c>
      <c r="B21" s="156" t="s">
        <v>75</v>
      </c>
      <c r="C21" s="159" t="s">
        <v>97</v>
      </c>
      <c r="D21" s="180" t="s">
        <v>76</v>
      </c>
      <c r="E21" s="155" t="s">
        <v>74</v>
      </c>
      <c r="F21" s="156" t="s">
        <v>75</v>
      </c>
      <c r="G21" s="159" t="s">
        <v>97</v>
      </c>
      <c r="H21" s="180" t="s">
        <v>76</v>
      </c>
      <c r="I21" s="155" t="s">
        <v>91</v>
      </c>
      <c r="J21" s="156" t="s">
        <v>75</v>
      </c>
      <c r="K21" s="159" t="s">
        <v>97</v>
      </c>
      <c r="L21" s="180" t="s">
        <v>76</v>
      </c>
    </row>
    <row r="22" spans="1:13" ht="12" customHeight="1">
      <c r="A22" s="155" t="s">
        <v>30</v>
      </c>
      <c r="B22" s="156" t="s">
        <v>75</v>
      </c>
      <c r="C22" s="159" t="s">
        <v>91</v>
      </c>
      <c r="D22" s="180" t="s">
        <v>76</v>
      </c>
      <c r="E22" s="155" t="s">
        <v>30</v>
      </c>
      <c r="F22" s="156" t="s">
        <v>75</v>
      </c>
      <c r="G22" s="159" t="s">
        <v>89</v>
      </c>
      <c r="H22" s="180" t="s">
        <v>76</v>
      </c>
      <c r="I22" s="155" t="s">
        <v>89</v>
      </c>
      <c r="J22" s="156" t="s">
        <v>75</v>
      </c>
      <c r="K22" s="159" t="s">
        <v>93</v>
      </c>
      <c r="L22" s="180" t="s">
        <v>76</v>
      </c>
      <c r="M22" s="155"/>
    </row>
    <row r="23" spans="1:12" ht="12" customHeight="1">
      <c r="A23" s="155" t="s">
        <v>74</v>
      </c>
      <c r="B23" s="156" t="s">
        <v>75</v>
      </c>
      <c r="C23" s="159" t="s">
        <v>31</v>
      </c>
      <c r="D23" s="180" t="s">
        <v>76</v>
      </c>
      <c r="E23" s="155" t="s">
        <v>31</v>
      </c>
      <c r="F23" s="156" t="s">
        <v>75</v>
      </c>
      <c r="G23" s="159" t="s">
        <v>93</v>
      </c>
      <c r="H23" s="180" t="s">
        <v>76</v>
      </c>
      <c r="I23" s="155" t="s">
        <v>74</v>
      </c>
      <c r="J23" s="156" t="s">
        <v>75</v>
      </c>
      <c r="K23" s="159" t="s">
        <v>30</v>
      </c>
      <c r="L23" s="180" t="s">
        <v>76</v>
      </c>
    </row>
    <row r="24" spans="1:12" ht="12" customHeight="1">
      <c r="A24" s="155" t="s">
        <v>93</v>
      </c>
      <c r="B24" s="156" t="s">
        <v>75</v>
      </c>
      <c r="C24" s="159" t="s">
        <v>96</v>
      </c>
      <c r="D24" s="180" t="s">
        <v>75</v>
      </c>
      <c r="E24" s="155" t="s">
        <v>91</v>
      </c>
      <c r="F24" s="156" t="s">
        <v>75</v>
      </c>
      <c r="G24" s="159" t="s">
        <v>96</v>
      </c>
      <c r="H24" s="180" t="s">
        <v>75</v>
      </c>
      <c r="I24" s="155" t="s">
        <v>31</v>
      </c>
      <c r="J24" s="156" t="s">
        <v>75</v>
      </c>
      <c r="K24" s="159" t="s">
        <v>96</v>
      </c>
      <c r="L24" s="180" t="s">
        <v>75</v>
      </c>
    </row>
    <row r="25" spans="1:12" ht="12" customHeight="1">
      <c r="A25" s="162" t="s">
        <v>86</v>
      </c>
      <c r="B25" s="156" t="s">
        <v>75</v>
      </c>
      <c r="C25" s="159" t="s">
        <v>96</v>
      </c>
      <c r="D25" s="180" t="s">
        <v>75</v>
      </c>
      <c r="E25" s="162" t="s">
        <v>86</v>
      </c>
      <c r="F25" s="156" t="s">
        <v>75</v>
      </c>
      <c r="G25" s="159" t="s">
        <v>96</v>
      </c>
      <c r="H25" s="180" t="s">
        <v>75</v>
      </c>
      <c r="I25" s="162" t="s">
        <v>86</v>
      </c>
      <c r="J25" s="156" t="s">
        <v>75</v>
      </c>
      <c r="K25" s="159" t="s">
        <v>96</v>
      </c>
      <c r="L25" s="180" t="s">
        <v>75</v>
      </c>
    </row>
    <row r="26" spans="1:12" ht="12" customHeight="1">
      <c r="A26" s="162" t="s">
        <v>84</v>
      </c>
      <c r="B26" s="156" t="s">
        <v>75</v>
      </c>
      <c r="C26" s="159" t="s">
        <v>96</v>
      </c>
      <c r="D26" s="180" t="s">
        <v>75</v>
      </c>
      <c r="E26" s="162" t="s">
        <v>84</v>
      </c>
      <c r="F26" s="156" t="s">
        <v>75</v>
      </c>
      <c r="G26" s="159" t="s">
        <v>96</v>
      </c>
      <c r="H26" s="180" t="s">
        <v>75</v>
      </c>
      <c r="I26" s="162" t="s">
        <v>84</v>
      </c>
      <c r="J26" s="156" t="s">
        <v>75</v>
      </c>
      <c r="K26" s="159" t="s">
        <v>96</v>
      </c>
      <c r="L26" s="180" t="s">
        <v>75</v>
      </c>
    </row>
    <row r="27" spans="1:12" ht="12" customHeight="1">
      <c r="A27" s="162" t="s">
        <v>85</v>
      </c>
      <c r="B27" s="156" t="s">
        <v>75</v>
      </c>
      <c r="C27" s="159" t="s">
        <v>96</v>
      </c>
      <c r="D27" s="180" t="s">
        <v>75</v>
      </c>
      <c r="E27" s="162" t="s">
        <v>85</v>
      </c>
      <c r="F27" s="156" t="s">
        <v>75</v>
      </c>
      <c r="G27" s="159" t="s">
        <v>96</v>
      </c>
      <c r="H27" s="180" t="s">
        <v>75</v>
      </c>
      <c r="I27" s="162" t="s">
        <v>85</v>
      </c>
      <c r="J27" s="156" t="s">
        <v>75</v>
      </c>
      <c r="K27" s="159" t="s">
        <v>96</v>
      </c>
      <c r="L27" s="180" t="s">
        <v>75</v>
      </c>
    </row>
    <row r="28" spans="1:12" ht="12" customHeight="1">
      <c r="A28" s="162" t="s">
        <v>83</v>
      </c>
      <c r="B28" s="156" t="s">
        <v>75</v>
      </c>
      <c r="C28" s="159" t="s">
        <v>96</v>
      </c>
      <c r="D28" s="180" t="s">
        <v>75</v>
      </c>
      <c r="E28" s="162" t="s">
        <v>83</v>
      </c>
      <c r="F28" s="156" t="s">
        <v>75</v>
      </c>
      <c r="G28" s="159" t="s">
        <v>96</v>
      </c>
      <c r="H28" s="180" t="s">
        <v>75</v>
      </c>
      <c r="I28" s="162" t="s">
        <v>83</v>
      </c>
      <c r="J28" s="156" t="s">
        <v>75</v>
      </c>
      <c r="K28" s="159" t="s">
        <v>96</v>
      </c>
      <c r="L28" s="180" t="s">
        <v>75</v>
      </c>
    </row>
    <row r="29" spans="1:12" ht="12" customHeight="1">
      <c r="A29" s="162" t="s">
        <v>73</v>
      </c>
      <c r="B29" s="156" t="s">
        <v>75</v>
      </c>
      <c r="C29" s="159" t="s">
        <v>96</v>
      </c>
      <c r="D29" s="180" t="s">
        <v>75</v>
      </c>
      <c r="E29" s="162" t="s">
        <v>73</v>
      </c>
      <c r="F29" s="156" t="s">
        <v>75</v>
      </c>
      <c r="G29" s="159" t="s">
        <v>96</v>
      </c>
      <c r="H29" s="180" t="s">
        <v>75</v>
      </c>
      <c r="I29" s="162" t="s">
        <v>73</v>
      </c>
      <c r="J29" s="156" t="s">
        <v>75</v>
      </c>
      <c r="K29" s="159" t="s">
        <v>96</v>
      </c>
      <c r="L29" s="180" t="s">
        <v>75</v>
      </c>
    </row>
    <row r="30" spans="1:11" ht="12" customHeight="1">
      <c r="A30" s="155"/>
      <c r="B30" s="156"/>
      <c r="C30" s="159"/>
      <c r="D30" s="158"/>
      <c r="E30" s="155"/>
      <c r="F30" s="156"/>
      <c r="G30" s="159"/>
      <c r="H30" s="160"/>
      <c r="I30" s="155"/>
      <c r="J30" s="156"/>
      <c r="K30" s="159"/>
    </row>
    <row r="31" spans="1:13" ht="12">
      <c r="A31" s="155"/>
      <c r="B31" s="156"/>
      <c r="C31" s="159"/>
      <c r="D31" s="161"/>
      <c r="E31" s="155"/>
      <c r="F31" s="164"/>
      <c r="G31" s="157"/>
      <c r="H31" s="160"/>
      <c r="I31" s="155"/>
      <c r="J31" s="156"/>
      <c r="K31" s="159"/>
      <c r="L31" s="155"/>
      <c r="M31" s="156"/>
    </row>
    <row r="32" spans="1:11" ht="16.5" customHeight="1">
      <c r="A32" s="202" t="s">
        <v>105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</row>
    <row r="33" spans="1:11" ht="11.25" customHeight="1">
      <c r="A33" s="154"/>
      <c r="B33" s="154"/>
      <c r="C33" s="154"/>
      <c r="D33" s="154"/>
      <c r="E33" s="154"/>
      <c r="F33" s="154"/>
      <c r="G33" s="154"/>
      <c r="H33" s="154"/>
      <c r="I33" s="160"/>
      <c r="J33" s="160"/>
      <c r="K33" s="160"/>
    </row>
    <row r="34" spans="1:11" ht="12" customHeight="1">
      <c r="A34" s="200" t="s">
        <v>77</v>
      </c>
      <c r="B34" s="200"/>
      <c r="C34" s="200"/>
      <c r="D34" s="165"/>
      <c r="E34" s="200" t="s">
        <v>88</v>
      </c>
      <c r="F34" s="200"/>
      <c r="G34" s="200"/>
      <c r="H34" s="160"/>
      <c r="I34" s="200" t="s">
        <v>78</v>
      </c>
      <c r="J34" s="200"/>
      <c r="K34" s="200"/>
    </row>
    <row r="35" spans="1:12" ht="12">
      <c r="A35" s="166" t="s">
        <v>98</v>
      </c>
      <c r="B35" s="167" t="s">
        <v>75</v>
      </c>
      <c r="C35" s="163" t="s">
        <v>86</v>
      </c>
      <c r="D35" s="180" t="s">
        <v>76</v>
      </c>
      <c r="E35" s="166" t="s">
        <v>98</v>
      </c>
      <c r="F35" s="167" t="s">
        <v>75</v>
      </c>
      <c r="G35" s="163" t="s">
        <v>73</v>
      </c>
      <c r="H35" s="180" t="s">
        <v>76</v>
      </c>
      <c r="I35" s="166" t="s">
        <v>98</v>
      </c>
      <c r="J35" s="167" t="s">
        <v>75</v>
      </c>
      <c r="K35" s="163" t="s">
        <v>84</v>
      </c>
      <c r="L35" s="180" t="s">
        <v>76</v>
      </c>
    </row>
    <row r="36" spans="1:12" ht="12">
      <c r="A36" s="166" t="s">
        <v>99</v>
      </c>
      <c r="B36" s="167" t="s">
        <v>75</v>
      </c>
      <c r="C36" s="163" t="s">
        <v>84</v>
      </c>
      <c r="D36" s="180" t="s">
        <v>76</v>
      </c>
      <c r="E36" s="166" t="s">
        <v>99</v>
      </c>
      <c r="F36" s="167" t="s">
        <v>75</v>
      </c>
      <c r="G36" s="163" t="s">
        <v>86</v>
      </c>
      <c r="H36" s="180" t="s">
        <v>76</v>
      </c>
      <c r="I36" s="166" t="s">
        <v>99</v>
      </c>
      <c r="J36" s="167" t="s">
        <v>75</v>
      </c>
      <c r="K36" s="163" t="s">
        <v>73</v>
      </c>
      <c r="L36" s="180" t="s">
        <v>76</v>
      </c>
    </row>
    <row r="37" spans="1:12" ht="12">
      <c r="A37" s="166" t="s">
        <v>100</v>
      </c>
      <c r="B37" s="167" t="s">
        <v>75</v>
      </c>
      <c r="C37" s="163" t="s">
        <v>85</v>
      </c>
      <c r="D37" s="180" t="s">
        <v>76</v>
      </c>
      <c r="E37" s="166" t="s">
        <v>100</v>
      </c>
      <c r="F37" s="167" t="s">
        <v>75</v>
      </c>
      <c r="G37" s="163" t="s">
        <v>84</v>
      </c>
      <c r="H37" s="180" t="s">
        <v>76</v>
      </c>
      <c r="I37" s="166" t="s">
        <v>100</v>
      </c>
      <c r="J37" s="167" t="s">
        <v>75</v>
      </c>
      <c r="K37" s="163" t="s">
        <v>83</v>
      </c>
      <c r="L37" s="180" t="s">
        <v>76</v>
      </c>
    </row>
    <row r="38" spans="1:12" ht="12">
      <c r="A38" s="166" t="s">
        <v>101</v>
      </c>
      <c r="B38" s="167" t="s">
        <v>75</v>
      </c>
      <c r="C38" s="163" t="s">
        <v>83</v>
      </c>
      <c r="D38" s="180" t="s">
        <v>76</v>
      </c>
      <c r="E38" s="166" t="s">
        <v>101</v>
      </c>
      <c r="F38" s="167" t="s">
        <v>75</v>
      </c>
      <c r="G38" s="163" t="s">
        <v>85</v>
      </c>
      <c r="H38" s="180" t="s">
        <v>76</v>
      </c>
      <c r="I38" s="166" t="s">
        <v>101</v>
      </c>
      <c r="J38" s="167" t="s">
        <v>75</v>
      </c>
      <c r="K38" s="163" t="s">
        <v>86</v>
      </c>
      <c r="L38" s="180" t="s">
        <v>76</v>
      </c>
    </row>
    <row r="39" spans="1:12" ht="12">
      <c r="A39" s="166" t="s">
        <v>102</v>
      </c>
      <c r="B39" s="167" t="s">
        <v>75</v>
      </c>
      <c r="C39" s="163" t="s">
        <v>73</v>
      </c>
      <c r="D39" s="180" t="s">
        <v>76</v>
      </c>
      <c r="E39" s="166" t="s">
        <v>102</v>
      </c>
      <c r="F39" s="167" t="s">
        <v>75</v>
      </c>
      <c r="G39" s="163" t="s">
        <v>83</v>
      </c>
      <c r="H39" s="180" t="s">
        <v>76</v>
      </c>
      <c r="I39" s="166" t="s">
        <v>102</v>
      </c>
      <c r="J39" s="167" t="s">
        <v>75</v>
      </c>
      <c r="K39" s="163" t="s">
        <v>85</v>
      </c>
      <c r="L39" s="180" t="s">
        <v>76</v>
      </c>
    </row>
    <row r="40" spans="1:7" s="160" customFormat="1" ht="12">
      <c r="A40" s="201"/>
      <c r="B40" s="201"/>
      <c r="C40" s="201"/>
      <c r="D40" s="158"/>
      <c r="E40" s="155"/>
      <c r="F40" s="164"/>
      <c r="G40" s="157"/>
    </row>
    <row r="41" spans="1:11" ht="16.5" customHeight="1">
      <c r="A41" s="202" t="s">
        <v>106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</row>
    <row r="42" spans="1:11" ht="12" customHeight="1">
      <c r="A42" s="154"/>
      <c r="B42" s="154"/>
      <c r="C42" s="154"/>
      <c r="D42" s="154"/>
      <c r="E42" s="154"/>
      <c r="F42" s="154"/>
      <c r="G42" s="154"/>
      <c r="H42" s="154"/>
      <c r="I42" s="160"/>
      <c r="J42" s="160"/>
      <c r="K42" s="160"/>
    </row>
    <row r="43" spans="1:11" ht="12" customHeight="1">
      <c r="A43" s="200" t="s">
        <v>77</v>
      </c>
      <c r="B43" s="200"/>
      <c r="C43" s="200"/>
      <c r="D43" s="165"/>
      <c r="E43" s="200" t="s">
        <v>88</v>
      </c>
      <c r="F43" s="200"/>
      <c r="G43" s="200"/>
      <c r="H43" s="160"/>
      <c r="I43" s="200" t="s">
        <v>78</v>
      </c>
      <c r="J43" s="200"/>
      <c r="K43" s="200"/>
    </row>
    <row r="44" spans="1:12" ht="12">
      <c r="A44" s="162" t="s">
        <v>83</v>
      </c>
      <c r="B44" s="167" t="s">
        <v>75</v>
      </c>
      <c r="C44" s="163" t="s">
        <v>99</v>
      </c>
      <c r="D44" s="180" t="s">
        <v>76</v>
      </c>
      <c r="E44" s="162" t="s">
        <v>73</v>
      </c>
      <c r="F44" s="167" t="s">
        <v>75</v>
      </c>
      <c r="G44" s="163" t="s">
        <v>100</v>
      </c>
      <c r="H44" s="180" t="s">
        <v>76</v>
      </c>
      <c r="I44" s="162" t="s">
        <v>83</v>
      </c>
      <c r="J44" s="167" t="s">
        <v>75</v>
      </c>
      <c r="K44" s="163" t="s">
        <v>98</v>
      </c>
      <c r="L44" s="180" t="s">
        <v>76</v>
      </c>
    </row>
    <row r="45" spans="1:12" ht="12">
      <c r="A45" s="162" t="s">
        <v>85</v>
      </c>
      <c r="B45" s="167" t="s">
        <v>75</v>
      </c>
      <c r="C45" s="163" t="s">
        <v>98</v>
      </c>
      <c r="D45" s="180" t="s">
        <v>76</v>
      </c>
      <c r="E45" s="162" t="s">
        <v>84</v>
      </c>
      <c r="F45" s="167" t="s">
        <v>75</v>
      </c>
      <c r="G45" s="163" t="s">
        <v>102</v>
      </c>
      <c r="H45" s="180" t="s">
        <v>76</v>
      </c>
      <c r="I45" s="162" t="s">
        <v>85</v>
      </c>
      <c r="J45" s="167" t="s">
        <v>75</v>
      </c>
      <c r="K45" s="163" t="s">
        <v>99</v>
      </c>
      <c r="L45" s="180" t="s">
        <v>76</v>
      </c>
    </row>
    <row r="46" spans="1:12" ht="12.75" customHeight="1">
      <c r="A46" s="162" t="s">
        <v>86</v>
      </c>
      <c r="B46" s="167" t="s">
        <v>75</v>
      </c>
      <c r="C46" s="163" t="s">
        <v>102</v>
      </c>
      <c r="D46" s="180" t="s">
        <v>76</v>
      </c>
      <c r="E46" s="162" t="s">
        <v>83</v>
      </c>
      <c r="F46" s="167" t="s">
        <v>75</v>
      </c>
      <c r="G46" s="159" t="s">
        <v>96</v>
      </c>
      <c r="H46" s="180" t="s">
        <v>75</v>
      </c>
      <c r="I46" s="162" t="s">
        <v>86</v>
      </c>
      <c r="J46" s="167" t="s">
        <v>75</v>
      </c>
      <c r="K46" s="163" t="s">
        <v>100</v>
      </c>
      <c r="L46" s="180" t="s">
        <v>76</v>
      </c>
    </row>
    <row r="47" spans="1:12" s="160" customFormat="1" ht="12">
      <c r="A47" s="162" t="s">
        <v>84</v>
      </c>
      <c r="B47" s="167" t="s">
        <v>75</v>
      </c>
      <c r="C47" s="163" t="s">
        <v>101</v>
      </c>
      <c r="D47" s="180" t="s">
        <v>76</v>
      </c>
      <c r="E47" s="162" t="s">
        <v>85</v>
      </c>
      <c r="F47" s="167" t="s">
        <v>75</v>
      </c>
      <c r="G47" s="159" t="s">
        <v>96</v>
      </c>
      <c r="H47" s="180" t="s">
        <v>75</v>
      </c>
      <c r="I47" s="162" t="s">
        <v>73</v>
      </c>
      <c r="J47" s="167" t="s">
        <v>75</v>
      </c>
      <c r="K47" s="163" t="s">
        <v>101</v>
      </c>
      <c r="L47" s="180" t="s">
        <v>76</v>
      </c>
    </row>
    <row r="48" spans="1:12" s="160" customFormat="1" ht="12">
      <c r="A48" s="162" t="s">
        <v>73</v>
      </c>
      <c r="B48" s="167" t="s">
        <v>75</v>
      </c>
      <c r="C48" s="159" t="s">
        <v>96</v>
      </c>
      <c r="D48" s="180" t="s">
        <v>75</v>
      </c>
      <c r="E48" s="162" t="s">
        <v>86</v>
      </c>
      <c r="F48" s="167" t="s">
        <v>75</v>
      </c>
      <c r="G48" s="159" t="s">
        <v>96</v>
      </c>
      <c r="H48" s="180" t="s">
        <v>75</v>
      </c>
      <c r="I48" s="162" t="s">
        <v>84</v>
      </c>
      <c r="J48" s="167" t="s">
        <v>75</v>
      </c>
      <c r="K48" s="159" t="s">
        <v>96</v>
      </c>
      <c r="L48" s="180" t="s">
        <v>75</v>
      </c>
    </row>
    <row r="49" spans="1:12" s="160" customFormat="1" ht="12">
      <c r="A49" s="166" t="s">
        <v>100</v>
      </c>
      <c r="B49" s="167" t="s">
        <v>75</v>
      </c>
      <c r="C49" s="159" t="s">
        <v>96</v>
      </c>
      <c r="D49" s="180" t="s">
        <v>75</v>
      </c>
      <c r="E49" s="166" t="s">
        <v>98</v>
      </c>
      <c r="F49" s="167" t="s">
        <v>75</v>
      </c>
      <c r="G49" s="159" t="s">
        <v>96</v>
      </c>
      <c r="H49" s="180" t="s">
        <v>75</v>
      </c>
      <c r="I49" s="166" t="s">
        <v>102</v>
      </c>
      <c r="J49" s="167" t="s">
        <v>75</v>
      </c>
      <c r="K49" s="159" t="s">
        <v>96</v>
      </c>
      <c r="L49" s="180" t="s">
        <v>75</v>
      </c>
    </row>
    <row r="50" spans="1:11" s="160" customFormat="1" ht="12">
      <c r="A50" s="166"/>
      <c r="B50" s="167"/>
      <c r="C50" s="163"/>
      <c r="D50" s="168"/>
      <c r="E50" s="166" t="s">
        <v>99</v>
      </c>
      <c r="F50" s="167" t="s">
        <v>75</v>
      </c>
      <c r="G50" s="159" t="s">
        <v>96</v>
      </c>
      <c r="H50" s="180" t="s">
        <v>75</v>
      </c>
      <c r="I50" s="155"/>
      <c r="J50" s="167"/>
      <c r="K50" s="159"/>
    </row>
    <row r="51" spans="1:11" s="160" customFormat="1" ht="12">
      <c r="A51" s="166"/>
      <c r="B51" s="167"/>
      <c r="C51" s="163"/>
      <c r="D51" s="168"/>
      <c r="E51" s="166" t="s">
        <v>101</v>
      </c>
      <c r="F51" s="167" t="s">
        <v>75</v>
      </c>
      <c r="G51" s="159" t="s">
        <v>96</v>
      </c>
      <c r="H51" s="180" t="s">
        <v>75</v>
      </c>
      <c r="I51" s="155"/>
      <c r="J51" s="167"/>
      <c r="K51" s="159"/>
    </row>
    <row r="52" spans="1:11" s="160" customFormat="1" ht="12">
      <c r="A52" s="166"/>
      <c r="B52" s="167"/>
      <c r="C52" s="163"/>
      <c r="D52" s="168"/>
      <c r="E52" s="166"/>
      <c r="F52" s="167"/>
      <c r="G52" s="163"/>
      <c r="I52" s="155"/>
      <c r="J52" s="167"/>
      <c r="K52" s="159"/>
    </row>
    <row r="53" spans="1:11" ht="12">
      <c r="A53" s="160"/>
      <c r="C53" s="160"/>
      <c r="E53" s="160"/>
      <c r="F53" s="160"/>
      <c r="G53" s="160"/>
      <c r="H53" s="160"/>
      <c r="I53" s="160"/>
      <c r="J53" s="160"/>
      <c r="K53" s="160"/>
    </row>
  </sheetData>
  <sheetProtection/>
  <mergeCells count="18">
    <mergeCell ref="A2:L2"/>
    <mergeCell ref="E34:G34"/>
    <mergeCell ref="I34:K34"/>
    <mergeCell ref="A4:K4"/>
    <mergeCell ref="A6:C6"/>
    <mergeCell ref="E6:G6"/>
    <mergeCell ref="I6:K6"/>
    <mergeCell ref="A18:K18"/>
    <mergeCell ref="A43:C43"/>
    <mergeCell ref="E43:G43"/>
    <mergeCell ref="I43:K43"/>
    <mergeCell ref="A40:C40"/>
    <mergeCell ref="A41:K41"/>
    <mergeCell ref="A20:C20"/>
    <mergeCell ref="E20:G20"/>
    <mergeCell ref="I20:K20"/>
    <mergeCell ref="A32:K32"/>
    <mergeCell ref="A34:C34"/>
  </mergeCells>
  <printOptions/>
  <pageMargins left="0" right="0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</row>
    <row r="2" spans="1:19" ht="19.5" customHeight="1" thickBot="1">
      <c r="A2" s="99" t="s">
        <v>1</v>
      </c>
      <c r="B2" s="100"/>
      <c r="C2" s="182" t="s">
        <v>188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  <c r="P2" s="220" t="s">
        <v>107</v>
      </c>
      <c r="Q2" s="221"/>
      <c r="R2" s="204" t="s">
        <v>108</v>
      </c>
      <c r="S2" s="205"/>
    </row>
    <row r="3" spans="1:19" ht="19.5" customHeight="1" thickTop="1">
      <c r="A3" s="101" t="s">
        <v>3</v>
      </c>
      <c r="B3" s="102"/>
      <c r="C3" s="103" t="str">
        <f>'[1]Los'!B23</f>
        <v>TJ ČZ Strakonice "A"</v>
      </c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04"/>
      <c r="O3" s="104"/>
      <c r="P3" s="207" t="s">
        <v>14</v>
      </c>
      <c r="Q3" s="208"/>
      <c r="R3" s="209">
        <f>'[1]Los'!C37</f>
        <v>43022</v>
      </c>
      <c r="S3" s="210"/>
    </row>
    <row r="4" spans="1:19" ht="19.5" customHeight="1">
      <c r="A4" s="101" t="s">
        <v>4</v>
      </c>
      <c r="B4" s="106"/>
      <c r="C4" s="107" t="str">
        <f>'[1]Los'!C23</f>
        <v>TJ ČZ Strakonice "B"</v>
      </c>
      <c r="D4" s="105"/>
      <c r="E4" s="105"/>
      <c r="F4" s="105"/>
      <c r="G4" s="104"/>
      <c r="H4" s="104"/>
      <c r="I4" s="104"/>
      <c r="J4" s="104"/>
      <c r="K4" s="104"/>
      <c r="L4" s="104"/>
      <c r="M4" s="104"/>
      <c r="N4" s="104"/>
      <c r="O4" s="104"/>
      <c r="P4" s="211" t="s">
        <v>2</v>
      </c>
      <c r="Q4" s="212"/>
      <c r="R4" s="213" t="str">
        <f>'[1]Los'!C42</f>
        <v>Vodňany</v>
      </c>
      <c r="S4" s="214"/>
    </row>
    <row r="5" spans="1:19" ht="19.5" customHeight="1" thickBot="1">
      <c r="A5" s="108" t="s">
        <v>5</v>
      </c>
      <c r="B5" s="109"/>
      <c r="C5" s="110" t="str">
        <f>'[1]Los'!B37</f>
        <v>Vladimír Marek</v>
      </c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112"/>
      <c r="O5" s="112"/>
      <c r="P5" s="113"/>
      <c r="Q5" s="114"/>
      <c r="R5" s="194" t="s">
        <v>26</v>
      </c>
      <c r="S5" s="115" t="s">
        <v>25</v>
      </c>
    </row>
    <row r="6" spans="1:19" ht="24.75" customHeight="1">
      <c r="A6" s="116"/>
      <c r="B6" s="117" t="s">
        <v>57</v>
      </c>
      <c r="C6" s="117" t="s">
        <v>58</v>
      </c>
      <c r="D6" s="215" t="s">
        <v>6</v>
      </c>
      <c r="E6" s="216"/>
      <c r="F6" s="216"/>
      <c r="G6" s="216"/>
      <c r="H6" s="216"/>
      <c r="I6" s="216"/>
      <c r="J6" s="216"/>
      <c r="K6" s="216"/>
      <c r="L6" s="217"/>
      <c r="M6" s="218" t="s">
        <v>15</v>
      </c>
      <c r="N6" s="219"/>
      <c r="O6" s="218" t="s">
        <v>16</v>
      </c>
      <c r="P6" s="219"/>
      <c r="Q6" s="218" t="s">
        <v>17</v>
      </c>
      <c r="R6" s="219"/>
      <c r="S6" s="118" t="s">
        <v>7</v>
      </c>
    </row>
    <row r="7" spans="1:19" ht="9.75" customHeight="1" thickBot="1">
      <c r="A7" s="119"/>
      <c r="B7" s="120"/>
      <c r="C7" s="121"/>
      <c r="D7" s="122">
        <v>1</v>
      </c>
      <c r="E7" s="122"/>
      <c r="F7" s="122"/>
      <c r="G7" s="122">
        <v>2</v>
      </c>
      <c r="H7" s="122"/>
      <c r="I7" s="122"/>
      <c r="J7" s="122">
        <v>3</v>
      </c>
      <c r="K7" s="123"/>
      <c r="L7" s="124"/>
      <c r="M7" s="125"/>
      <c r="N7" s="126"/>
      <c r="O7" s="125"/>
      <c r="P7" s="126"/>
      <c r="Q7" s="125"/>
      <c r="R7" s="126"/>
      <c r="S7" s="127"/>
    </row>
    <row r="8" spans="1:19" ht="30" customHeight="1" thickTop="1">
      <c r="A8" s="128" t="s">
        <v>24</v>
      </c>
      <c r="B8" s="129" t="s">
        <v>200</v>
      </c>
      <c r="C8" s="129" t="s">
        <v>201</v>
      </c>
      <c r="D8" s="130">
        <v>21</v>
      </c>
      <c r="E8" s="131" t="s">
        <v>22</v>
      </c>
      <c r="F8" s="132">
        <v>13</v>
      </c>
      <c r="G8" s="130">
        <v>21</v>
      </c>
      <c r="H8" s="131" t="s">
        <v>22</v>
      </c>
      <c r="I8" s="132">
        <v>4</v>
      </c>
      <c r="J8" s="130"/>
      <c r="K8" s="131" t="s">
        <v>22</v>
      </c>
      <c r="L8" s="132"/>
      <c r="M8" s="133">
        <f aca="true" t="shared" si="0" ref="M8:M15">D8+G8+J8</f>
        <v>42</v>
      </c>
      <c r="N8" s="134">
        <f aca="true" t="shared" si="1" ref="N8:N15">F8+I8+L8</f>
        <v>17</v>
      </c>
      <c r="O8" s="135">
        <f aca="true" t="shared" si="2" ref="O8:O15">D36+G36+J36</f>
        <v>2</v>
      </c>
      <c r="P8" s="132">
        <f aca="true" t="shared" si="3" ref="P8:P15">F36+I36+L36</f>
        <v>0</v>
      </c>
      <c r="Q8" s="135">
        <f aca="true" t="shared" si="4" ref="Q8:Q15">IF(O8&gt;P8,1,0)</f>
        <v>1</v>
      </c>
      <c r="R8" s="132">
        <f aca="true" t="shared" si="5" ref="R8:R15">IF(P8&gt;O8,1,0)</f>
        <v>0</v>
      </c>
      <c r="S8" s="136" t="str">
        <f>'[1]Los'!$B$21</f>
        <v>SK Badminton Tábor</v>
      </c>
    </row>
    <row r="9" spans="1:19" ht="30" customHeight="1">
      <c r="A9" s="128" t="s">
        <v>114</v>
      </c>
      <c r="B9" s="129" t="s">
        <v>202</v>
      </c>
      <c r="C9" s="129" t="s">
        <v>256</v>
      </c>
      <c r="D9" s="130">
        <v>21</v>
      </c>
      <c r="E9" s="130" t="s">
        <v>22</v>
      </c>
      <c r="F9" s="132">
        <v>0</v>
      </c>
      <c r="G9" s="130">
        <v>21</v>
      </c>
      <c r="H9" s="130" t="s">
        <v>22</v>
      </c>
      <c r="I9" s="132">
        <v>0</v>
      </c>
      <c r="J9" s="130"/>
      <c r="K9" s="130" t="s">
        <v>22</v>
      </c>
      <c r="L9" s="132"/>
      <c r="M9" s="133">
        <f t="shared" si="0"/>
        <v>42</v>
      </c>
      <c r="N9" s="134">
        <f t="shared" si="1"/>
        <v>0</v>
      </c>
      <c r="O9" s="135">
        <f t="shared" si="2"/>
        <v>2</v>
      </c>
      <c r="P9" s="132">
        <f t="shared" si="3"/>
        <v>0</v>
      </c>
      <c r="Q9" s="135">
        <f t="shared" si="4"/>
        <v>1</v>
      </c>
      <c r="R9" s="132">
        <f t="shared" si="5"/>
        <v>0</v>
      </c>
      <c r="S9" s="193" t="str">
        <f>'[1]Los'!$B$21</f>
        <v>SK Badminton Tábor</v>
      </c>
    </row>
    <row r="10" spans="1:19" ht="30" customHeight="1">
      <c r="A10" s="128" t="s">
        <v>21</v>
      </c>
      <c r="B10" s="129" t="s">
        <v>203</v>
      </c>
      <c r="C10" s="129" t="s">
        <v>204</v>
      </c>
      <c r="D10" s="130">
        <v>21</v>
      </c>
      <c r="E10" s="130" t="s">
        <v>22</v>
      </c>
      <c r="F10" s="132">
        <v>5</v>
      </c>
      <c r="G10" s="130">
        <v>21</v>
      </c>
      <c r="H10" s="130" t="s">
        <v>22</v>
      </c>
      <c r="I10" s="132">
        <v>18</v>
      </c>
      <c r="J10" s="130"/>
      <c r="K10" s="130" t="s">
        <v>22</v>
      </c>
      <c r="L10" s="132"/>
      <c r="M10" s="133">
        <f t="shared" si="0"/>
        <v>42</v>
      </c>
      <c r="N10" s="134">
        <f t="shared" si="1"/>
        <v>23</v>
      </c>
      <c r="O10" s="135">
        <f t="shared" si="2"/>
        <v>2</v>
      </c>
      <c r="P10" s="132">
        <f t="shared" si="3"/>
        <v>0</v>
      </c>
      <c r="Q10" s="135">
        <f t="shared" si="4"/>
        <v>1</v>
      </c>
      <c r="R10" s="132">
        <f t="shared" si="5"/>
        <v>0</v>
      </c>
      <c r="S10" s="193" t="str">
        <f>'[1]Los'!$B$21</f>
        <v>SK Badminton Tábor</v>
      </c>
    </row>
    <row r="11" spans="1:19" ht="30" customHeight="1">
      <c r="A11" s="128" t="s">
        <v>119</v>
      </c>
      <c r="B11" s="129" t="s">
        <v>205</v>
      </c>
      <c r="C11" s="129" t="s">
        <v>206</v>
      </c>
      <c r="D11" s="130">
        <v>21</v>
      </c>
      <c r="E11" s="130" t="s">
        <v>22</v>
      </c>
      <c r="F11" s="132">
        <v>6</v>
      </c>
      <c r="G11" s="130">
        <v>21</v>
      </c>
      <c r="H11" s="130" t="s">
        <v>22</v>
      </c>
      <c r="I11" s="132">
        <v>9</v>
      </c>
      <c r="J11" s="130"/>
      <c r="K11" s="130" t="s">
        <v>22</v>
      </c>
      <c r="L11" s="132"/>
      <c r="M11" s="133">
        <f t="shared" si="0"/>
        <v>42</v>
      </c>
      <c r="N11" s="134">
        <f t="shared" si="1"/>
        <v>15</v>
      </c>
      <c r="O11" s="135">
        <f t="shared" si="2"/>
        <v>2</v>
      </c>
      <c r="P11" s="132">
        <f t="shared" si="3"/>
        <v>0</v>
      </c>
      <c r="Q11" s="135">
        <f t="shared" si="4"/>
        <v>1</v>
      </c>
      <c r="R11" s="132">
        <f t="shared" si="5"/>
        <v>0</v>
      </c>
      <c r="S11" s="193" t="str">
        <f>'[1]Los'!$B$21</f>
        <v>SK Badminton Tábor</v>
      </c>
    </row>
    <row r="12" spans="1:19" ht="30" customHeight="1">
      <c r="A12" s="128" t="s">
        <v>20</v>
      </c>
      <c r="B12" s="129" t="s">
        <v>207</v>
      </c>
      <c r="C12" s="129" t="s">
        <v>208</v>
      </c>
      <c r="D12" s="130">
        <v>21</v>
      </c>
      <c r="E12" s="130" t="s">
        <v>22</v>
      </c>
      <c r="F12" s="132">
        <v>8</v>
      </c>
      <c r="G12" s="130">
        <v>21</v>
      </c>
      <c r="H12" s="130" t="s">
        <v>22</v>
      </c>
      <c r="I12" s="132">
        <v>9</v>
      </c>
      <c r="J12" s="130"/>
      <c r="K12" s="130" t="s">
        <v>22</v>
      </c>
      <c r="L12" s="132"/>
      <c r="M12" s="133">
        <f t="shared" si="0"/>
        <v>42</v>
      </c>
      <c r="N12" s="134">
        <f t="shared" si="1"/>
        <v>17</v>
      </c>
      <c r="O12" s="135">
        <f t="shared" si="2"/>
        <v>2</v>
      </c>
      <c r="P12" s="132">
        <f t="shared" si="3"/>
        <v>0</v>
      </c>
      <c r="Q12" s="135">
        <f t="shared" si="4"/>
        <v>1</v>
      </c>
      <c r="R12" s="132">
        <f t="shared" si="5"/>
        <v>0</v>
      </c>
      <c r="S12" s="193" t="str">
        <f>'[1]Los'!$B$21</f>
        <v>SK Badminton Tábor</v>
      </c>
    </row>
    <row r="13" spans="1:19" ht="30" customHeight="1">
      <c r="A13" s="128" t="s">
        <v>19</v>
      </c>
      <c r="B13" s="129" t="s">
        <v>209</v>
      </c>
      <c r="C13" s="129" t="s">
        <v>210</v>
      </c>
      <c r="D13" s="130">
        <v>21</v>
      </c>
      <c r="E13" s="130" t="s">
        <v>22</v>
      </c>
      <c r="F13" s="132">
        <v>10</v>
      </c>
      <c r="G13" s="130">
        <v>21</v>
      </c>
      <c r="H13" s="130" t="s">
        <v>22</v>
      </c>
      <c r="I13" s="132">
        <v>8</v>
      </c>
      <c r="J13" s="130"/>
      <c r="K13" s="130" t="s">
        <v>22</v>
      </c>
      <c r="L13" s="132"/>
      <c r="M13" s="133">
        <f>D13+G13+J13</f>
        <v>42</v>
      </c>
      <c r="N13" s="134">
        <f>F13+I13+L13</f>
        <v>18</v>
      </c>
      <c r="O13" s="135">
        <f t="shared" si="2"/>
        <v>2</v>
      </c>
      <c r="P13" s="132">
        <f t="shared" si="3"/>
        <v>0</v>
      </c>
      <c r="Q13" s="135">
        <f>IF(O13&gt;P13,1,0)</f>
        <v>1</v>
      </c>
      <c r="R13" s="132">
        <f>IF(P13&gt;O13,1,0)</f>
        <v>0</v>
      </c>
      <c r="S13" s="193" t="str">
        <f>'[1]Los'!$B$21</f>
        <v>SK Badminton Tábor</v>
      </c>
    </row>
    <row r="14" spans="1:19" ht="30" customHeight="1">
      <c r="A14" s="128" t="s">
        <v>23</v>
      </c>
      <c r="B14" s="129" t="s">
        <v>211</v>
      </c>
      <c r="C14" s="129" t="s">
        <v>212</v>
      </c>
      <c r="D14" s="130">
        <v>21</v>
      </c>
      <c r="E14" s="130" t="s">
        <v>22</v>
      </c>
      <c r="F14" s="132">
        <v>10</v>
      </c>
      <c r="G14" s="130">
        <v>21</v>
      </c>
      <c r="H14" s="130" t="s">
        <v>22</v>
      </c>
      <c r="I14" s="132">
        <v>17</v>
      </c>
      <c r="J14" s="130"/>
      <c r="K14" s="130" t="s">
        <v>22</v>
      </c>
      <c r="L14" s="132"/>
      <c r="M14" s="133">
        <f t="shared" si="0"/>
        <v>42</v>
      </c>
      <c r="N14" s="134">
        <f t="shared" si="1"/>
        <v>27</v>
      </c>
      <c r="O14" s="135">
        <f t="shared" si="2"/>
        <v>2</v>
      </c>
      <c r="P14" s="132">
        <f t="shared" si="3"/>
        <v>0</v>
      </c>
      <c r="Q14" s="135">
        <f t="shared" si="4"/>
        <v>1</v>
      </c>
      <c r="R14" s="132">
        <f t="shared" si="5"/>
        <v>0</v>
      </c>
      <c r="S14" s="193" t="str">
        <f>'[1]Los'!$B$21</f>
        <v>SK Badminton Tábor</v>
      </c>
    </row>
    <row r="15" spans="1:19" ht="30" customHeight="1" thickBot="1">
      <c r="A15" s="128" t="s">
        <v>18</v>
      </c>
      <c r="B15" s="129" t="s">
        <v>59</v>
      </c>
      <c r="C15" s="129" t="s">
        <v>213</v>
      </c>
      <c r="D15" s="130">
        <v>21</v>
      </c>
      <c r="E15" s="130" t="s">
        <v>22</v>
      </c>
      <c r="F15" s="132">
        <v>10</v>
      </c>
      <c r="G15" s="130">
        <v>21</v>
      </c>
      <c r="H15" s="130" t="s">
        <v>22</v>
      </c>
      <c r="I15" s="132">
        <v>8</v>
      </c>
      <c r="J15" s="130"/>
      <c r="K15" s="130" t="s">
        <v>22</v>
      </c>
      <c r="L15" s="132"/>
      <c r="M15" s="133">
        <f t="shared" si="0"/>
        <v>42</v>
      </c>
      <c r="N15" s="134">
        <f t="shared" si="1"/>
        <v>18</v>
      </c>
      <c r="O15" s="135">
        <f t="shared" si="2"/>
        <v>2</v>
      </c>
      <c r="P15" s="132">
        <f t="shared" si="3"/>
        <v>0</v>
      </c>
      <c r="Q15" s="135">
        <f t="shared" si="4"/>
        <v>1</v>
      </c>
      <c r="R15" s="132">
        <f t="shared" si="5"/>
        <v>0</v>
      </c>
      <c r="S15" s="193" t="str">
        <f>'[1]Los'!$B$21</f>
        <v>SK Badminton Tábor</v>
      </c>
    </row>
    <row r="16" spans="1:19" ht="34.5" customHeight="1" thickBot="1">
      <c r="A16" s="137" t="s">
        <v>8</v>
      </c>
      <c r="B16" s="138" t="str">
        <f>IF(Q16+R16=0,C45,IF(Q16=R16,C44,IF(Q16&gt;R16,C3,C4)))</f>
        <v>TJ ČZ Strakonice "A"</v>
      </c>
      <c r="C16" s="139"/>
      <c r="D16" s="140"/>
      <c r="E16" s="140"/>
      <c r="F16" s="140"/>
      <c r="G16" s="140"/>
      <c r="H16" s="140"/>
      <c r="I16" s="140"/>
      <c r="J16" s="140"/>
      <c r="K16" s="140"/>
      <c r="L16" s="141"/>
      <c r="M16" s="142">
        <f aca="true" t="shared" si="6" ref="M16:R16">SUM(M8:M15)</f>
        <v>336</v>
      </c>
      <c r="N16" s="143">
        <f t="shared" si="6"/>
        <v>135</v>
      </c>
      <c r="O16" s="142">
        <f t="shared" si="6"/>
        <v>16</v>
      </c>
      <c r="P16" s="144">
        <f t="shared" si="6"/>
        <v>0</v>
      </c>
      <c r="Q16" s="142">
        <f t="shared" si="6"/>
        <v>8</v>
      </c>
      <c r="R16" s="143">
        <f t="shared" si="6"/>
        <v>0</v>
      </c>
      <c r="S16" s="145"/>
    </row>
    <row r="17" spans="4:19" ht="15"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7" t="s">
        <v>9</v>
      </c>
    </row>
    <row r="18" ht="12.75">
      <c r="A18" s="148" t="s">
        <v>10</v>
      </c>
    </row>
    <row r="20" spans="1:2" ht="19.5" customHeight="1">
      <c r="A20" s="149" t="s">
        <v>11</v>
      </c>
      <c r="B20" s="1" t="s">
        <v>65</v>
      </c>
    </row>
    <row r="21" spans="1:2" ht="19.5" customHeight="1">
      <c r="A21" s="150"/>
      <c r="B21" s="1" t="s">
        <v>65</v>
      </c>
    </row>
    <row r="23" spans="1:20" ht="12.75">
      <c r="A23" s="3" t="s">
        <v>12</v>
      </c>
      <c r="C23" s="2"/>
      <c r="D23" s="3" t="s">
        <v>13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24</v>
      </c>
      <c r="D36" s="151">
        <f>IF(D8&gt;F8,1,0)</f>
        <v>1</v>
      </c>
      <c r="E36" s="151"/>
      <c r="F36" s="151">
        <f>IF(F8&gt;D8,1,0)</f>
        <v>0</v>
      </c>
      <c r="G36" s="151">
        <f>IF(G8&gt;I8,1,0)</f>
        <v>1</v>
      </c>
      <c r="H36" s="151"/>
      <c r="I36" s="151">
        <f>IF(I8&gt;G8,1,0)</f>
        <v>0</v>
      </c>
      <c r="J36" s="151">
        <f>IF(J8&gt;L8,1,0)</f>
        <v>0</v>
      </c>
      <c r="K36" s="151"/>
      <c r="L36" s="151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114</v>
      </c>
      <c r="D37" s="151">
        <f aca="true" t="shared" si="7" ref="D37:D43">IF(D9&gt;F9,1,0)</f>
        <v>1</v>
      </c>
      <c r="E37" s="151"/>
      <c r="F37" s="151">
        <f aca="true" t="shared" si="8" ref="F37:F43">IF(F9&gt;D9,1,0)</f>
        <v>0</v>
      </c>
      <c r="G37" s="151">
        <f aca="true" t="shared" si="9" ref="G37:G43">IF(G9&gt;I9,1,0)</f>
        <v>1</v>
      </c>
      <c r="H37" s="151"/>
      <c r="I37" s="151">
        <f aca="true" t="shared" si="10" ref="I37:I43">IF(I9&gt;G9,1,0)</f>
        <v>0</v>
      </c>
      <c r="J37" s="151">
        <f aca="true" t="shared" si="11" ref="J37:J43">IF(J9&gt;L9,1,0)</f>
        <v>0</v>
      </c>
      <c r="K37" s="151"/>
      <c r="L37" s="151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151">
        <f t="shared" si="7"/>
        <v>1</v>
      </c>
      <c r="E38" s="151"/>
      <c r="F38" s="151">
        <f t="shared" si="8"/>
        <v>0</v>
      </c>
      <c r="G38" s="151">
        <f t="shared" si="9"/>
        <v>1</v>
      </c>
      <c r="H38" s="151"/>
      <c r="I38" s="151">
        <f t="shared" si="10"/>
        <v>0</v>
      </c>
      <c r="J38" s="151">
        <f t="shared" si="11"/>
        <v>0</v>
      </c>
      <c r="K38" s="151"/>
      <c r="L38" s="151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119</v>
      </c>
      <c r="D39" s="151">
        <f t="shared" si="7"/>
        <v>1</v>
      </c>
      <c r="E39" s="151"/>
      <c r="F39" s="151">
        <f t="shared" si="8"/>
        <v>0</v>
      </c>
      <c r="G39" s="151">
        <f t="shared" si="9"/>
        <v>1</v>
      </c>
      <c r="H39" s="151"/>
      <c r="I39" s="151">
        <f t="shared" si="10"/>
        <v>0</v>
      </c>
      <c r="J39" s="151">
        <f t="shared" si="11"/>
        <v>0</v>
      </c>
      <c r="K39" s="151"/>
      <c r="L39" s="151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20</v>
      </c>
      <c r="D40" s="151">
        <f t="shared" si="7"/>
        <v>1</v>
      </c>
      <c r="E40" s="151"/>
      <c r="F40" s="151">
        <f t="shared" si="8"/>
        <v>0</v>
      </c>
      <c r="G40" s="151">
        <f t="shared" si="9"/>
        <v>1</v>
      </c>
      <c r="H40" s="151"/>
      <c r="I40" s="151">
        <f t="shared" si="10"/>
        <v>0</v>
      </c>
      <c r="J40" s="151">
        <f t="shared" si="11"/>
        <v>0</v>
      </c>
      <c r="K40" s="151"/>
      <c r="L40" s="151">
        <f t="shared" si="12"/>
        <v>0</v>
      </c>
    </row>
    <row r="41" spans="3:12" ht="12.75" hidden="1">
      <c r="C41" s="1" t="s">
        <v>19</v>
      </c>
      <c r="D41" s="151">
        <f t="shared" si="7"/>
        <v>1</v>
      </c>
      <c r="E41" s="151"/>
      <c r="F41" s="151">
        <f t="shared" si="8"/>
        <v>0</v>
      </c>
      <c r="G41" s="151">
        <f t="shared" si="9"/>
        <v>1</v>
      </c>
      <c r="H41" s="151"/>
      <c r="I41" s="151">
        <f t="shared" si="10"/>
        <v>0</v>
      </c>
      <c r="J41" s="151">
        <f t="shared" si="11"/>
        <v>0</v>
      </c>
      <c r="K41" s="151"/>
      <c r="L41" s="151">
        <f t="shared" si="12"/>
        <v>0</v>
      </c>
    </row>
    <row r="42" spans="3:12" ht="12.75" hidden="1">
      <c r="C42" s="1" t="s">
        <v>23</v>
      </c>
      <c r="D42" s="151">
        <f t="shared" si="7"/>
        <v>1</v>
      </c>
      <c r="E42" s="151"/>
      <c r="F42" s="151">
        <f t="shared" si="8"/>
        <v>0</v>
      </c>
      <c r="G42" s="151">
        <f t="shared" si="9"/>
        <v>1</v>
      </c>
      <c r="H42" s="151"/>
      <c r="I42" s="151">
        <f t="shared" si="10"/>
        <v>0</v>
      </c>
      <c r="J42" s="151">
        <f t="shared" si="11"/>
        <v>0</v>
      </c>
      <c r="K42" s="151"/>
      <c r="L42" s="151">
        <f t="shared" si="12"/>
        <v>0</v>
      </c>
    </row>
    <row r="43" spans="3:12" ht="12.75" hidden="1">
      <c r="C43" s="1" t="s">
        <v>18</v>
      </c>
      <c r="D43" s="151">
        <f t="shared" si="7"/>
        <v>1</v>
      </c>
      <c r="E43" s="151"/>
      <c r="F43" s="151">
        <f t="shared" si="8"/>
        <v>0</v>
      </c>
      <c r="G43" s="151">
        <f t="shared" si="9"/>
        <v>1</v>
      </c>
      <c r="H43" s="151"/>
      <c r="I43" s="151">
        <f t="shared" si="10"/>
        <v>0</v>
      </c>
      <c r="J43" s="151">
        <f t="shared" si="11"/>
        <v>0</v>
      </c>
      <c r="K43" s="151"/>
      <c r="L43" s="151">
        <f t="shared" si="12"/>
        <v>0</v>
      </c>
    </row>
    <row r="44" ht="12.75" hidden="1">
      <c r="C44" s="1" t="s">
        <v>66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B8:B11" name="Oblast1_2"/>
    <protectedRange sqref="C8:C11" name="Oblast1_3"/>
    <protectedRange sqref="L12:L15" name="Oblast7_1"/>
    <protectedRange sqref="J12:J15" name="Oblast6_1"/>
    <protectedRange sqref="I12:I15" name="Oblast5_1"/>
    <protectedRange sqref="G12:G15" name="Oblast4_1"/>
    <protectedRange sqref="F12:F15" name="Oblast3_1"/>
    <protectedRange sqref="D12:D15" name="Oblast2_1"/>
    <protectedRange sqref="B12:C15" name="Oblast1"/>
  </protectedRanges>
  <mergeCells count="11">
    <mergeCell ref="D6:L6"/>
    <mergeCell ref="M6:N6"/>
    <mergeCell ref="O6:P6"/>
    <mergeCell ref="Q6:R6"/>
    <mergeCell ref="P2:Q2"/>
    <mergeCell ref="R2:S2"/>
    <mergeCell ref="A1:S1"/>
    <mergeCell ref="P3:Q3"/>
    <mergeCell ref="R3:S3"/>
    <mergeCell ref="P4:Q4"/>
    <mergeCell ref="R4:S4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</row>
    <row r="2" spans="1:19" ht="19.5" customHeight="1" thickBot="1">
      <c r="A2" s="99" t="s">
        <v>1</v>
      </c>
      <c r="B2" s="100"/>
      <c r="C2" s="182" t="s">
        <v>188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  <c r="P2" s="220" t="s">
        <v>107</v>
      </c>
      <c r="Q2" s="221"/>
      <c r="R2" s="204" t="s">
        <v>108</v>
      </c>
      <c r="S2" s="205"/>
    </row>
    <row r="3" spans="1:19" ht="19.5" customHeight="1" thickTop="1">
      <c r="A3" s="101" t="s">
        <v>3</v>
      </c>
      <c r="B3" s="102"/>
      <c r="C3" s="103" t="str">
        <f>'[1]Los'!B17</f>
        <v>TJ ČZ Strakonice "B"</v>
      </c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04"/>
      <c r="O3" s="104"/>
      <c r="P3" s="207" t="s">
        <v>14</v>
      </c>
      <c r="Q3" s="208"/>
      <c r="R3" s="209">
        <f>'[1]Los'!C37</f>
        <v>43022</v>
      </c>
      <c r="S3" s="210"/>
    </row>
    <row r="4" spans="1:19" ht="19.5" customHeight="1">
      <c r="A4" s="101" t="s">
        <v>4</v>
      </c>
      <c r="B4" s="106"/>
      <c r="C4" s="107" t="str">
        <f>'[1]Los'!C17</f>
        <v>TJ Sokol Křemže "B"</v>
      </c>
      <c r="D4" s="105"/>
      <c r="E4" s="105"/>
      <c r="F4" s="105"/>
      <c r="G4" s="104"/>
      <c r="H4" s="104"/>
      <c r="I4" s="104"/>
      <c r="J4" s="104"/>
      <c r="K4" s="104"/>
      <c r="L4" s="104"/>
      <c r="M4" s="104"/>
      <c r="N4" s="104"/>
      <c r="O4" s="104"/>
      <c r="P4" s="211" t="s">
        <v>2</v>
      </c>
      <c r="Q4" s="212"/>
      <c r="R4" s="213" t="str">
        <f>'[1]Los'!C42</f>
        <v>Vodňany</v>
      </c>
      <c r="S4" s="214"/>
    </row>
    <row r="5" spans="1:19" ht="19.5" customHeight="1" thickBot="1">
      <c r="A5" s="108" t="s">
        <v>5</v>
      </c>
      <c r="B5" s="109"/>
      <c r="C5" s="110" t="str">
        <f>'[1]Los'!B37</f>
        <v>Vladimír Marek</v>
      </c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112"/>
      <c r="O5" s="112"/>
      <c r="P5" s="113"/>
      <c r="Q5" s="114"/>
      <c r="R5" s="194" t="s">
        <v>26</v>
      </c>
      <c r="S5" s="115" t="s">
        <v>25</v>
      </c>
    </row>
    <row r="6" spans="1:19" ht="24.75" customHeight="1">
      <c r="A6" s="116"/>
      <c r="B6" s="117" t="s">
        <v>57</v>
      </c>
      <c r="C6" s="117" t="s">
        <v>58</v>
      </c>
      <c r="D6" s="215" t="s">
        <v>6</v>
      </c>
      <c r="E6" s="216"/>
      <c r="F6" s="216"/>
      <c r="G6" s="216"/>
      <c r="H6" s="216"/>
      <c r="I6" s="216"/>
      <c r="J6" s="216"/>
      <c r="K6" s="216"/>
      <c r="L6" s="217"/>
      <c r="M6" s="218" t="s">
        <v>15</v>
      </c>
      <c r="N6" s="219"/>
      <c r="O6" s="218" t="s">
        <v>16</v>
      </c>
      <c r="P6" s="219"/>
      <c r="Q6" s="218" t="s">
        <v>17</v>
      </c>
      <c r="R6" s="219"/>
      <c r="S6" s="118" t="s">
        <v>7</v>
      </c>
    </row>
    <row r="7" spans="1:19" ht="9.75" customHeight="1" thickBot="1">
      <c r="A7" s="119"/>
      <c r="B7" s="120"/>
      <c r="C7" s="121"/>
      <c r="D7" s="122">
        <v>1</v>
      </c>
      <c r="E7" s="122"/>
      <c r="F7" s="122"/>
      <c r="G7" s="122">
        <v>2</v>
      </c>
      <c r="H7" s="122"/>
      <c r="I7" s="122"/>
      <c r="J7" s="122">
        <v>3</v>
      </c>
      <c r="K7" s="123"/>
      <c r="L7" s="124"/>
      <c r="M7" s="125"/>
      <c r="N7" s="126"/>
      <c r="O7" s="125"/>
      <c r="P7" s="126"/>
      <c r="Q7" s="125"/>
      <c r="R7" s="126"/>
      <c r="S7" s="127"/>
    </row>
    <row r="8" spans="1:19" ht="30" customHeight="1" thickTop="1">
      <c r="A8" s="128" t="s">
        <v>24</v>
      </c>
      <c r="B8" s="129" t="s">
        <v>201</v>
      </c>
      <c r="C8" s="129" t="s">
        <v>189</v>
      </c>
      <c r="D8" s="130">
        <v>6</v>
      </c>
      <c r="E8" s="131" t="s">
        <v>22</v>
      </c>
      <c r="F8" s="132">
        <v>21</v>
      </c>
      <c r="G8" s="130">
        <v>8</v>
      </c>
      <c r="H8" s="131" t="s">
        <v>22</v>
      </c>
      <c r="I8" s="132">
        <v>21</v>
      </c>
      <c r="J8" s="130"/>
      <c r="K8" s="131" t="s">
        <v>22</v>
      </c>
      <c r="L8" s="132"/>
      <c r="M8" s="133">
        <f aca="true" t="shared" si="0" ref="M8:M15">D8+G8+J8</f>
        <v>14</v>
      </c>
      <c r="N8" s="134">
        <f aca="true" t="shared" si="1" ref="N8:N15">F8+I8+L8</f>
        <v>42</v>
      </c>
      <c r="O8" s="135">
        <f aca="true" t="shared" si="2" ref="O8:O15">D36+G36+J36</f>
        <v>0</v>
      </c>
      <c r="P8" s="132">
        <f aca="true" t="shared" si="3" ref="P8:P15">F36+I36+L36</f>
        <v>2</v>
      </c>
      <c r="Q8" s="135">
        <f aca="true" t="shared" si="4" ref="Q8:Q15">IF(O8&gt;P8,1,0)</f>
        <v>0</v>
      </c>
      <c r="R8" s="132">
        <f aca="true" t="shared" si="5" ref="R8:R15">IF(P8&gt;O8,1,0)</f>
        <v>1</v>
      </c>
      <c r="S8" s="136" t="str">
        <f>'[1]Los'!$C$16</f>
        <v>TJ ČZ Strakonice "A"</v>
      </c>
    </row>
    <row r="9" spans="1:19" ht="30" customHeight="1">
      <c r="A9" s="128" t="s">
        <v>114</v>
      </c>
      <c r="B9" s="129" t="s">
        <v>256</v>
      </c>
      <c r="C9" s="129" t="s">
        <v>190</v>
      </c>
      <c r="D9" s="130">
        <v>0</v>
      </c>
      <c r="E9" s="130" t="s">
        <v>22</v>
      </c>
      <c r="F9" s="132">
        <v>21</v>
      </c>
      <c r="G9" s="130">
        <v>0</v>
      </c>
      <c r="H9" s="130" t="s">
        <v>22</v>
      </c>
      <c r="I9" s="132">
        <v>21</v>
      </c>
      <c r="J9" s="130"/>
      <c r="K9" s="130" t="s">
        <v>22</v>
      </c>
      <c r="L9" s="132"/>
      <c r="M9" s="133">
        <f t="shared" si="0"/>
        <v>0</v>
      </c>
      <c r="N9" s="134">
        <f t="shared" si="1"/>
        <v>42</v>
      </c>
      <c r="O9" s="135">
        <f t="shared" si="2"/>
        <v>0</v>
      </c>
      <c r="P9" s="132">
        <f t="shared" si="3"/>
        <v>2</v>
      </c>
      <c r="Q9" s="135">
        <f t="shared" si="4"/>
        <v>0</v>
      </c>
      <c r="R9" s="132">
        <f t="shared" si="5"/>
        <v>1</v>
      </c>
      <c r="S9" s="193" t="str">
        <f>'[1]Los'!$C$16</f>
        <v>TJ ČZ Strakonice "A"</v>
      </c>
    </row>
    <row r="10" spans="1:19" ht="30" customHeight="1">
      <c r="A10" s="128" t="s">
        <v>21</v>
      </c>
      <c r="B10" s="129" t="s">
        <v>204</v>
      </c>
      <c r="C10" s="129" t="s">
        <v>64</v>
      </c>
      <c r="D10" s="130">
        <v>14</v>
      </c>
      <c r="E10" s="130" t="s">
        <v>22</v>
      </c>
      <c r="F10" s="132">
        <v>21</v>
      </c>
      <c r="G10" s="130">
        <v>11</v>
      </c>
      <c r="H10" s="130" t="s">
        <v>22</v>
      </c>
      <c r="I10" s="132">
        <v>21</v>
      </c>
      <c r="J10" s="130"/>
      <c r="K10" s="130" t="s">
        <v>22</v>
      </c>
      <c r="L10" s="132"/>
      <c r="M10" s="133">
        <f t="shared" si="0"/>
        <v>25</v>
      </c>
      <c r="N10" s="134">
        <f t="shared" si="1"/>
        <v>42</v>
      </c>
      <c r="O10" s="135">
        <f t="shared" si="2"/>
        <v>0</v>
      </c>
      <c r="P10" s="132">
        <f t="shared" si="3"/>
        <v>2</v>
      </c>
      <c r="Q10" s="135">
        <f t="shared" si="4"/>
        <v>0</v>
      </c>
      <c r="R10" s="132">
        <f t="shared" si="5"/>
        <v>1</v>
      </c>
      <c r="S10" s="193" t="str">
        <f>'[1]Los'!$C$16</f>
        <v>TJ ČZ Strakonice "A"</v>
      </c>
    </row>
    <row r="11" spans="1:19" ht="30" customHeight="1">
      <c r="A11" s="128" t="s">
        <v>119</v>
      </c>
      <c r="B11" s="129" t="s">
        <v>206</v>
      </c>
      <c r="C11" s="129" t="s">
        <v>193</v>
      </c>
      <c r="D11" s="130">
        <v>7</v>
      </c>
      <c r="E11" s="130" t="s">
        <v>22</v>
      </c>
      <c r="F11" s="132">
        <v>21</v>
      </c>
      <c r="G11" s="130">
        <v>15</v>
      </c>
      <c r="H11" s="130" t="s">
        <v>22</v>
      </c>
      <c r="I11" s="132">
        <v>21</v>
      </c>
      <c r="J11" s="130"/>
      <c r="K11" s="130" t="s">
        <v>22</v>
      </c>
      <c r="L11" s="132"/>
      <c r="M11" s="133">
        <f t="shared" si="0"/>
        <v>22</v>
      </c>
      <c r="N11" s="134">
        <f t="shared" si="1"/>
        <v>42</v>
      </c>
      <c r="O11" s="135">
        <f t="shared" si="2"/>
        <v>0</v>
      </c>
      <c r="P11" s="132">
        <f t="shared" si="3"/>
        <v>2</v>
      </c>
      <c r="Q11" s="135">
        <f t="shared" si="4"/>
        <v>0</v>
      </c>
      <c r="R11" s="132">
        <f t="shared" si="5"/>
        <v>1</v>
      </c>
      <c r="S11" s="193" t="str">
        <f>'[1]Los'!$C$16</f>
        <v>TJ ČZ Strakonice "A"</v>
      </c>
    </row>
    <row r="12" spans="1:19" ht="30" customHeight="1">
      <c r="A12" s="128" t="s">
        <v>20</v>
      </c>
      <c r="B12" s="129" t="s">
        <v>208</v>
      </c>
      <c r="C12" s="129" t="s">
        <v>195</v>
      </c>
      <c r="D12" s="130">
        <v>18</v>
      </c>
      <c r="E12" s="130" t="s">
        <v>22</v>
      </c>
      <c r="F12" s="132">
        <v>21</v>
      </c>
      <c r="G12" s="130">
        <v>8</v>
      </c>
      <c r="H12" s="130" t="s">
        <v>22</v>
      </c>
      <c r="I12" s="132">
        <v>21</v>
      </c>
      <c r="J12" s="130"/>
      <c r="K12" s="130" t="s">
        <v>22</v>
      </c>
      <c r="L12" s="132"/>
      <c r="M12" s="133">
        <f t="shared" si="0"/>
        <v>26</v>
      </c>
      <c r="N12" s="134">
        <f t="shared" si="1"/>
        <v>42</v>
      </c>
      <c r="O12" s="135">
        <f t="shared" si="2"/>
        <v>0</v>
      </c>
      <c r="P12" s="132">
        <f t="shared" si="3"/>
        <v>2</v>
      </c>
      <c r="Q12" s="135">
        <f t="shared" si="4"/>
        <v>0</v>
      </c>
      <c r="R12" s="132">
        <f t="shared" si="5"/>
        <v>1</v>
      </c>
      <c r="S12" s="193" t="str">
        <f>'[1]Los'!$C$16</f>
        <v>TJ ČZ Strakonice "A"</v>
      </c>
    </row>
    <row r="13" spans="1:19" ht="30" customHeight="1">
      <c r="A13" s="128" t="s">
        <v>19</v>
      </c>
      <c r="B13" s="129" t="s">
        <v>210</v>
      </c>
      <c r="C13" s="129" t="s">
        <v>197</v>
      </c>
      <c r="D13" s="130">
        <v>21</v>
      </c>
      <c r="E13" s="130" t="s">
        <v>22</v>
      </c>
      <c r="F13" s="132">
        <v>16</v>
      </c>
      <c r="G13" s="130">
        <v>14</v>
      </c>
      <c r="H13" s="130" t="s">
        <v>22</v>
      </c>
      <c r="I13" s="132">
        <v>21</v>
      </c>
      <c r="J13" s="130">
        <v>14</v>
      </c>
      <c r="K13" s="130" t="s">
        <v>22</v>
      </c>
      <c r="L13" s="132">
        <v>21</v>
      </c>
      <c r="M13" s="133">
        <f>D13+G13+J13</f>
        <v>49</v>
      </c>
      <c r="N13" s="134">
        <f>F13+I13+L13</f>
        <v>58</v>
      </c>
      <c r="O13" s="135">
        <f t="shared" si="2"/>
        <v>1</v>
      </c>
      <c r="P13" s="132">
        <f t="shared" si="3"/>
        <v>2</v>
      </c>
      <c r="Q13" s="135">
        <f>IF(O13&gt;P13,1,0)</f>
        <v>0</v>
      </c>
      <c r="R13" s="132">
        <f>IF(P13&gt;O13,1,0)</f>
        <v>1</v>
      </c>
      <c r="S13" s="193" t="str">
        <f>'[1]Los'!$C$16</f>
        <v>TJ ČZ Strakonice "A"</v>
      </c>
    </row>
    <row r="14" spans="1:19" ht="30" customHeight="1">
      <c r="A14" s="128" t="s">
        <v>23</v>
      </c>
      <c r="B14" s="129" t="s">
        <v>212</v>
      </c>
      <c r="C14" s="129" t="s">
        <v>214</v>
      </c>
      <c r="D14" s="130">
        <v>8</v>
      </c>
      <c r="E14" s="130" t="s">
        <v>22</v>
      </c>
      <c r="F14" s="132">
        <v>21</v>
      </c>
      <c r="G14" s="130">
        <v>14</v>
      </c>
      <c r="H14" s="130" t="s">
        <v>22</v>
      </c>
      <c r="I14" s="132">
        <v>21</v>
      </c>
      <c r="J14" s="130"/>
      <c r="K14" s="130" t="s">
        <v>22</v>
      </c>
      <c r="L14" s="132"/>
      <c r="M14" s="133">
        <f t="shared" si="0"/>
        <v>22</v>
      </c>
      <c r="N14" s="134">
        <f t="shared" si="1"/>
        <v>42</v>
      </c>
      <c r="O14" s="135">
        <f t="shared" si="2"/>
        <v>0</v>
      </c>
      <c r="P14" s="132">
        <f t="shared" si="3"/>
        <v>2</v>
      </c>
      <c r="Q14" s="135">
        <f t="shared" si="4"/>
        <v>0</v>
      </c>
      <c r="R14" s="132">
        <f t="shared" si="5"/>
        <v>1</v>
      </c>
      <c r="S14" s="193" t="str">
        <f>'[1]Los'!$C$16</f>
        <v>TJ ČZ Strakonice "A"</v>
      </c>
    </row>
    <row r="15" spans="1:19" ht="30" customHeight="1" thickBot="1">
      <c r="A15" s="128" t="s">
        <v>18</v>
      </c>
      <c r="B15" s="129" t="s">
        <v>213</v>
      </c>
      <c r="C15" s="129" t="s">
        <v>61</v>
      </c>
      <c r="D15" s="130">
        <v>14</v>
      </c>
      <c r="E15" s="130" t="s">
        <v>22</v>
      </c>
      <c r="F15" s="132">
        <v>21</v>
      </c>
      <c r="G15" s="130">
        <v>14</v>
      </c>
      <c r="H15" s="130" t="s">
        <v>22</v>
      </c>
      <c r="I15" s="132">
        <v>21</v>
      </c>
      <c r="J15" s="130"/>
      <c r="K15" s="130" t="s">
        <v>22</v>
      </c>
      <c r="L15" s="132"/>
      <c r="M15" s="133">
        <f t="shared" si="0"/>
        <v>28</v>
      </c>
      <c r="N15" s="134">
        <f t="shared" si="1"/>
        <v>42</v>
      </c>
      <c r="O15" s="135">
        <f t="shared" si="2"/>
        <v>0</v>
      </c>
      <c r="P15" s="132">
        <f t="shared" si="3"/>
        <v>2</v>
      </c>
      <c r="Q15" s="135">
        <f t="shared" si="4"/>
        <v>0</v>
      </c>
      <c r="R15" s="132">
        <f t="shared" si="5"/>
        <v>1</v>
      </c>
      <c r="S15" s="193" t="str">
        <f>'[1]Los'!$C$16</f>
        <v>TJ ČZ Strakonice "A"</v>
      </c>
    </row>
    <row r="16" spans="1:19" ht="34.5" customHeight="1" thickBot="1">
      <c r="A16" s="137" t="s">
        <v>8</v>
      </c>
      <c r="B16" s="138" t="str">
        <f>IF(Q16+R16=0,C45,IF(Q16=R16,C44,IF(Q16&gt;R16,C3,C4)))</f>
        <v>TJ Sokol Křemže "B"</v>
      </c>
      <c r="C16" s="139"/>
      <c r="D16" s="140"/>
      <c r="E16" s="140"/>
      <c r="F16" s="140"/>
      <c r="G16" s="140"/>
      <c r="H16" s="140"/>
      <c r="I16" s="140"/>
      <c r="J16" s="140"/>
      <c r="K16" s="140"/>
      <c r="L16" s="141"/>
      <c r="M16" s="142">
        <f aca="true" t="shared" si="6" ref="M16:R16">SUM(M8:M15)</f>
        <v>186</v>
      </c>
      <c r="N16" s="143">
        <f t="shared" si="6"/>
        <v>352</v>
      </c>
      <c r="O16" s="142">
        <f t="shared" si="6"/>
        <v>1</v>
      </c>
      <c r="P16" s="144">
        <f t="shared" si="6"/>
        <v>16</v>
      </c>
      <c r="Q16" s="142">
        <f t="shared" si="6"/>
        <v>0</v>
      </c>
      <c r="R16" s="143">
        <f t="shared" si="6"/>
        <v>8</v>
      </c>
      <c r="S16" s="145"/>
    </row>
    <row r="17" spans="4:19" ht="15"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7" t="s">
        <v>9</v>
      </c>
    </row>
    <row r="18" ht="12.75">
      <c r="A18" s="148" t="s">
        <v>10</v>
      </c>
    </row>
    <row r="20" spans="1:2" ht="19.5" customHeight="1">
      <c r="A20" s="149" t="s">
        <v>11</v>
      </c>
      <c r="B20" s="1" t="s">
        <v>65</v>
      </c>
    </row>
    <row r="21" spans="1:2" ht="19.5" customHeight="1">
      <c r="A21" s="150"/>
      <c r="B21" s="1" t="s">
        <v>65</v>
      </c>
    </row>
    <row r="23" spans="1:20" ht="12.75">
      <c r="A23" s="3" t="s">
        <v>12</v>
      </c>
      <c r="C23" s="2"/>
      <c r="D23" s="3" t="s">
        <v>13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24</v>
      </c>
      <c r="D36" s="151">
        <f>IF(D8&gt;F8,1,0)</f>
        <v>0</v>
      </c>
      <c r="E36" s="151"/>
      <c r="F36" s="151">
        <f>IF(F8&gt;D8,1,0)</f>
        <v>1</v>
      </c>
      <c r="G36" s="151">
        <f>IF(G8&gt;I8,1,0)</f>
        <v>0</v>
      </c>
      <c r="H36" s="151"/>
      <c r="I36" s="151">
        <f>IF(I8&gt;G8,1,0)</f>
        <v>1</v>
      </c>
      <c r="J36" s="151">
        <f>IF(J8&gt;L8,1,0)</f>
        <v>0</v>
      </c>
      <c r="K36" s="151"/>
      <c r="L36" s="151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114</v>
      </c>
      <c r="D37" s="151">
        <f aca="true" t="shared" si="7" ref="D37:D43">IF(D9&gt;F9,1,0)</f>
        <v>0</v>
      </c>
      <c r="E37" s="151"/>
      <c r="F37" s="151">
        <f aca="true" t="shared" si="8" ref="F37:F43">IF(F9&gt;D9,1,0)</f>
        <v>1</v>
      </c>
      <c r="G37" s="151">
        <f aca="true" t="shared" si="9" ref="G37:G43">IF(G9&gt;I9,1,0)</f>
        <v>0</v>
      </c>
      <c r="H37" s="151"/>
      <c r="I37" s="151">
        <f aca="true" t="shared" si="10" ref="I37:I43">IF(I9&gt;G9,1,0)</f>
        <v>1</v>
      </c>
      <c r="J37" s="151">
        <f aca="true" t="shared" si="11" ref="J37:J43">IF(J9&gt;L9,1,0)</f>
        <v>0</v>
      </c>
      <c r="K37" s="151"/>
      <c r="L37" s="151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151">
        <f t="shared" si="7"/>
        <v>0</v>
      </c>
      <c r="E38" s="151"/>
      <c r="F38" s="151">
        <f t="shared" si="8"/>
        <v>1</v>
      </c>
      <c r="G38" s="151">
        <f t="shared" si="9"/>
        <v>0</v>
      </c>
      <c r="H38" s="151"/>
      <c r="I38" s="151">
        <f t="shared" si="10"/>
        <v>1</v>
      </c>
      <c r="J38" s="151">
        <f t="shared" si="11"/>
        <v>0</v>
      </c>
      <c r="K38" s="151"/>
      <c r="L38" s="151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119</v>
      </c>
      <c r="D39" s="151">
        <f t="shared" si="7"/>
        <v>0</v>
      </c>
      <c r="E39" s="151"/>
      <c r="F39" s="151">
        <f t="shared" si="8"/>
        <v>1</v>
      </c>
      <c r="G39" s="151">
        <f t="shared" si="9"/>
        <v>0</v>
      </c>
      <c r="H39" s="151"/>
      <c r="I39" s="151">
        <f t="shared" si="10"/>
        <v>1</v>
      </c>
      <c r="J39" s="151">
        <f t="shared" si="11"/>
        <v>0</v>
      </c>
      <c r="K39" s="151"/>
      <c r="L39" s="151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20</v>
      </c>
      <c r="D40" s="151">
        <f t="shared" si="7"/>
        <v>0</v>
      </c>
      <c r="E40" s="151"/>
      <c r="F40" s="151">
        <f t="shared" si="8"/>
        <v>1</v>
      </c>
      <c r="G40" s="151">
        <f t="shared" si="9"/>
        <v>0</v>
      </c>
      <c r="H40" s="151"/>
      <c r="I40" s="151">
        <f t="shared" si="10"/>
        <v>1</v>
      </c>
      <c r="J40" s="151">
        <f t="shared" si="11"/>
        <v>0</v>
      </c>
      <c r="K40" s="151"/>
      <c r="L40" s="151">
        <f t="shared" si="12"/>
        <v>0</v>
      </c>
    </row>
    <row r="41" spans="3:12" ht="12.75" hidden="1">
      <c r="C41" s="1" t="s">
        <v>19</v>
      </c>
      <c r="D41" s="151">
        <f t="shared" si="7"/>
        <v>1</v>
      </c>
      <c r="E41" s="151"/>
      <c r="F41" s="151">
        <f t="shared" si="8"/>
        <v>0</v>
      </c>
      <c r="G41" s="151">
        <f t="shared" si="9"/>
        <v>0</v>
      </c>
      <c r="H41" s="151"/>
      <c r="I41" s="151">
        <f t="shared" si="10"/>
        <v>1</v>
      </c>
      <c r="J41" s="151">
        <f t="shared" si="11"/>
        <v>0</v>
      </c>
      <c r="K41" s="151"/>
      <c r="L41" s="151">
        <f t="shared" si="12"/>
        <v>1</v>
      </c>
    </row>
    <row r="42" spans="3:12" ht="12.75" hidden="1">
      <c r="C42" s="1" t="s">
        <v>23</v>
      </c>
      <c r="D42" s="151">
        <f t="shared" si="7"/>
        <v>0</v>
      </c>
      <c r="E42" s="151"/>
      <c r="F42" s="151">
        <f t="shared" si="8"/>
        <v>1</v>
      </c>
      <c r="G42" s="151">
        <f t="shared" si="9"/>
        <v>0</v>
      </c>
      <c r="H42" s="151"/>
      <c r="I42" s="151">
        <f t="shared" si="10"/>
        <v>1</v>
      </c>
      <c r="J42" s="151">
        <f t="shared" si="11"/>
        <v>0</v>
      </c>
      <c r="K42" s="151"/>
      <c r="L42" s="151">
        <f t="shared" si="12"/>
        <v>0</v>
      </c>
    </row>
    <row r="43" spans="3:12" ht="12.75" hidden="1">
      <c r="C43" s="1" t="s">
        <v>18</v>
      </c>
      <c r="D43" s="151">
        <f t="shared" si="7"/>
        <v>0</v>
      </c>
      <c r="E43" s="151"/>
      <c r="F43" s="151">
        <f t="shared" si="8"/>
        <v>1</v>
      </c>
      <c r="G43" s="151">
        <f t="shared" si="9"/>
        <v>0</v>
      </c>
      <c r="H43" s="151"/>
      <c r="I43" s="151">
        <f t="shared" si="10"/>
        <v>1</v>
      </c>
      <c r="J43" s="151">
        <f t="shared" si="11"/>
        <v>0</v>
      </c>
      <c r="K43" s="151"/>
      <c r="L43" s="151">
        <f t="shared" si="12"/>
        <v>0</v>
      </c>
    </row>
    <row r="44" ht="12.75" hidden="1">
      <c r="C44" s="1" t="s">
        <v>66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B8:B11" name="Oblast1"/>
    <protectedRange sqref="C8:C11" name="Oblast1_3"/>
    <protectedRange sqref="L12:L15" name="Oblast7_2"/>
    <protectedRange sqref="J12:J15" name="Oblast6_2"/>
    <protectedRange sqref="I12:I15" name="Oblast5_2"/>
    <protectedRange sqref="G12:G15" name="Oblast4_2"/>
    <protectedRange sqref="F12:F15" name="Oblast3_2"/>
    <protectedRange sqref="D12:D15" name="Oblast2_2"/>
    <protectedRange sqref="B12:C15" name="Oblast1_2"/>
  </protectedRanges>
  <mergeCells count="11">
    <mergeCell ref="D6:L6"/>
    <mergeCell ref="M6:N6"/>
    <mergeCell ref="O6:P6"/>
    <mergeCell ref="Q6:R6"/>
    <mergeCell ref="P2:Q2"/>
    <mergeCell ref="R2:S2"/>
    <mergeCell ref="A1:S1"/>
    <mergeCell ref="P3:Q3"/>
    <mergeCell ref="R3:S3"/>
    <mergeCell ref="P4:Q4"/>
    <mergeCell ref="R4:S4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</row>
    <row r="2" spans="1:19" ht="19.5" customHeight="1" thickBot="1">
      <c r="A2" s="99" t="s">
        <v>1</v>
      </c>
      <c r="B2" s="100"/>
      <c r="C2" s="222" t="s">
        <v>188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4"/>
      <c r="P2" s="220" t="s">
        <v>107</v>
      </c>
      <c r="Q2" s="221"/>
      <c r="R2" s="204" t="s">
        <v>108</v>
      </c>
      <c r="S2" s="205"/>
    </row>
    <row r="3" spans="1:19" ht="19.5" customHeight="1" thickTop="1">
      <c r="A3" s="101" t="s">
        <v>3</v>
      </c>
      <c r="B3" s="102"/>
      <c r="C3" s="103" t="str">
        <f>'[1]Los'!B33</f>
        <v>TJ ČZ Strakonice "B"</v>
      </c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04"/>
      <c r="O3" s="104"/>
      <c r="P3" s="207" t="s">
        <v>14</v>
      </c>
      <c r="Q3" s="208"/>
      <c r="R3" s="209">
        <f>'[1]Los'!C37</f>
        <v>43022</v>
      </c>
      <c r="S3" s="210"/>
    </row>
    <row r="4" spans="1:19" ht="19.5" customHeight="1">
      <c r="A4" s="101" t="s">
        <v>4</v>
      </c>
      <c r="B4" s="106"/>
      <c r="C4" s="107" t="str">
        <f>'[1]Los'!C33</f>
        <v>TJ Sokol Vodňany</v>
      </c>
      <c r="D4" s="105"/>
      <c r="E4" s="105"/>
      <c r="F4" s="105"/>
      <c r="G4" s="104"/>
      <c r="H4" s="104"/>
      <c r="I4" s="104"/>
      <c r="J4" s="104"/>
      <c r="K4" s="104"/>
      <c r="L4" s="104"/>
      <c r="M4" s="104"/>
      <c r="N4" s="104"/>
      <c r="O4" s="104"/>
      <c r="P4" s="211" t="s">
        <v>2</v>
      </c>
      <c r="Q4" s="212"/>
      <c r="R4" s="213" t="str">
        <f>'[1]Los'!C42</f>
        <v>Vodňany</v>
      </c>
      <c r="S4" s="214"/>
    </row>
    <row r="5" spans="1:19" ht="19.5" customHeight="1" thickBot="1">
      <c r="A5" s="108" t="s">
        <v>5</v>
      </c>
      <c r="B5" s="109"/>
      <c r="C5" s="110" t="str">
        <f>'[1]Los'!B37</f>
        <v>Vladimír Marek</v>
      </c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112"/>
      <c r="O5" s="112"/>
      <c r="P5" s="113"/>
      <c r="Q5" s="114"/>
      <c r="R5" s="194" t="s">
        <v>26</v>
      </c>
      <c r="S5" s="115" t="s">
        <v>25</v>
      </c>
    </row>
    <row r="6" spans="1:19" ht="24.75" customHeight="1">
      <c r="A6" s="116"/>
      <c r="B6" s="117" t="s">
        <v>57</v>
      </c>
      <c r="C6" s="117" t="s">
        <v>58</v>
      </c>
      <c r="D6" s="215" t="s">
        <v>6</v>
      </c>
      <c r="E6" s="216"/>
      <c r="F6" s="216"/>
      <c r="G6" s="216"/>
      <c r="H6" s="216"/>
      <c r="I6" s="216"/>
      <c r="J6" s="216"/>
      <c r="K6" s="216"/>
      <c r="L6" s="217"/>
      <c r="M6" s="218" t="s">
        <v>15</v>
      </c>
      <c r="N6" s="219"/>
      <c r="O6" s="218" t="s">
        <v>16</v>
      </c>
      <c r="P6" s="219"/>
      <c r="Q6" s="218" t="s">
        <v>17</v>
      </c>
      <c r="R6" s="219"/>
      <c r="S6" s="118" t="s">
        <v>7</v>
      </c>
    </row>
    <row r="7" spans="1:19" ht="9.75" customHeight="1" thickBot="1">
      <c r="A7" s="119"/>
      <c r="B7" s="120"/>
      <c r="C7" s="121"/>
      <c r="D7" s="122">
        <v>1</v>
      </c>
      <c r="E7" s="122"/>
      <c r="F7" s="122"/>
      <c r="G7" s="122">
        <v>2</v>
      </c>
      <c r="H7" s="122"/>
      <c r="I7" s="122"/>
      <c r="J7" s="122">
        <v>3</v>
      </c>
      <c r="K7" s="123"/>
      <c r="L7" s="124"/>
      <c r="M7" s="125"/>
      <c r="N7" s="126"/>
      <c r="O7" s="125"/>
      <c r="P7" s="126"/>
      <c r="Q7" s="125"/>
      <c r="R7" s="126"/>
      <c r="S7" s="127"/>
    </row>
    <row r="8" spans="1:19" ht="30" customHeight="1" thickTop="1">
      <c r="A8" s="128" t="s">
        <v>24</v>
      </c>
      <c r="B8" s="129" t="s">
        <v>245</v>
      </c>
      <c r="C8" s="129" t="s">
        <v>246</v>
      </c>
      <c r="D8" s="130">
        <v>6</v>
      </c>
      <c r="E8" s="131" t="s">
        <v>22</v>
      </c>
      <c r="F8" s="132">
        <v>21</v>
      </c>
      <c r="G8" s="130">
        <v>4</v>
      </c>
      <c r="H8" s="131" t="s">
        <v>22</v>
      </c>
      <c r="I8" s="132">
        <v>21</v>
      </c>
      <c r="J8" s="130"/>
      <c r="K8" s="131" t="s">
        <v>22</v>
      </c>
      <c r="L8" s="132"/>
      <c r="M8" s="133">
        <f aca="true" t="shared" si="0" ref="M8:M15">D8+G8+J8</f>
        <v>10</v>
      </c>
      <c r="N8" s="134">
        <f aca="true" t="shared" si="1" ref="N8:N15">F8+I8+L8</f>
        <v>42</v>
      </c>
      <c r="O8" s="135">
        <f aca="true" t="shared" si="2" ref="O8:O15">D36+G36+J36</f>
        <v>0</v>
      </c>
      <c r="P8" s="132">
        <f aca="true" t="shared" si="3" ref="P8:P15">F36+I36+L36</f>
        <v>2</v>
      </c>
      <c r="Q8" s="135">
        <f aca="true" t="shared" si="4" ref="Q8:Q15">IF(O8&gt;P8,1,0)</f>
        <v>0</v>
      </c>
      <c r="R8" s="132">
        <f aca="true" t="shared" si="5" ref="R8:R15">IF(P8&gt;O8,1,0)</f>
        <v>1</v>
      </c>
      <c r="S8" s="136" t="str">
        <f>'[1]Los'!$B$31</f>
        <v>TJ Sokol Křemže "B"</v>
      </c>
    </row>
    <row r="9" spans="1:19" ht="30" customHeight="1">
      <c r="A9" s="128" t="s">
        <v>114</v>
      </c>
      <c r="B9" s="129" t="s">
        <v>256</v>
      </c>
      <c r="C9" s="129" t="s">
        <v>216</v>
      </c>
      <c r="D9" s="130">
        <v>0</v>
      </c>
      <c r="E9" s="130" t="s">
        <v>22</v>
      </c>
      <c r="F9" s="132">
        <v>21</v>
      </c>
      <c r="G9" s="130">
        <v>0</v>
      </c>
      <c r="H9" s="130" t="s">
        <v>22</v>
      </c>
      <c r="I9" s="132">
        <v>21</v>
      </c>
      <c r="J9" s="130"/>
      <c r="K9" s="130" t="s">
        <v>22</v>
      </c>
      <c r="L9" s="132"/>
      <c r="M9" s="133">
        <f t="shared" si="0"/>
        <v>0</v>
      </c>
      <c r="N9" s="134">
        <f t="shared" si="1"/>
        <v>42</v>
      </c>
      <c r="O9" s="135">
        <f t="shared" si="2"/>
        <v>0</v>
      </c>
      <c r="P9" s="132">
        <f t="shared" si="3"/>
        <v>2</v>
      </c>
      <c r="Q9" s="135">
        <f t="shared" si="4"/>
        <v>0</v>
      </c>
      <c r="R9" s="132">
        <f t="shared" si="5"/>
        <v>1</v>
      </c>
      <c r="S9" s="193" t="str">
        <f>'[1]Los'!$B$31</f>
        <v>TJ Sokol Křemže "B"</v>
      </c>
    </row>
    <row r="10" spans="1:19" ht="30" customHeight="1">
      <c r="A10" s="128" t="s">
        <v>21</v>
      </c>
      <c r="B10" s="129" t="s">
        <v>247</v>
      </c>
      <c r="C10" s="129" t="s">
        <v>192</v>
      </c>
      <c r="D10" s="130">
        <v>7</v>
      </c>
      <c r="E10" s="130" t="s">
        <v>22</v>
      </c>
      <c r="F10" s="132">
        <v>21</v>
      </c>
      <c r="G10" s="130">
        <v>12</v>
      </c>
      <c r="H10" s="130" t="s">
        <v>22</v>
      </c>
      <c r="I10" s="132">
        <v>21</v>
      </c>
      <c r="J10" s="130"/>
      <c r="K10" s="130" t="s">
        <v>22</v>
      </c>
      <c r="L10" s="132"/>
      <c r="M10" s="133">
        <f t="shared" si="0"/>
        <v>19</v>
      </c>
      <c r="N10" s="134">
        <f t="shared" si="1"/>
        <v>42</v>
      </c>
      <c r="O10" s="135">
        <f t="shared" si="2"/>
        <v>0</v>
      </c>
      <c r="P10" s="132">
        <f t="shared" si="3"/>
        <v>2</v>
      </c>
      <c r="Q10" s="135">
        <f t="shared" si="4"/>
        <v>0</v>
      </c>
      <c r="R10" s="132">
        <f t="shared" si="5"/>
        <v>1</v>
      </c>
      <c r="S10" s="193" t="str">
        <f>'[1]Los'!$B$31</f>
        <v>TJ Sokol Křemže "B"</v>
      </c>
    </row>
    <row r="11" spans="1:19" ht="30" customHeight="1">
      <c r="A11" s="128" t="s">
        <v>119</v>
      </c>
      <c r="B11" s="129" t="s">
        <v>206</v>
      </c>
      <c r="C11" s="129" t="s">
        <v>194</v>
      </c>
      <c r="D11" s="130">
        <v>8</v>
      </c>
      <c r="E11" s="130" t="s">
        <v>22</v>
      </c>
      <c r="F11" s="132">
        <v>21</v>
      </c>
      <c r="G11" s="130">
        <v>10</v>
      </c>
      <c r="H11" s="130" t="s">
        <v>22</v>
      </c>
      <c r="I11" s="132">
        <v>21</v>
      </c>
      <c r="J11" s="130"/>
      <c r="K11" s="130" t="s">
        <v>22</v>
      </c>
      <c r="L11" s="132"/>
      <c r="M11" s="133">
        <f t="shared" si="0"/>
        <v>18</v>
      </c>
      <c r="N11" s="134">
        <f t="shared" si="1"/>
        <v>42</v>
      </c>
      <c r="O11" s="135">
        <f t="shared" si="2"/>
        <v>0</v>
      </c>
      <c r="P11" s="132">
        <f t="shared" si="3"/>
        <v>2</v>
      </c>
      <c r="Q11" s="135">
        <f t="shared" si="4"/>
        <v>0</v>
      </c>
      <c r="R11" s="132">
        <f t="shared" si="5"/>
        <v>1</v>
      </c>
      <c r="S11" s="193" t="str">
        <f>'[1]Los'!$B$31</f>
        <v>TJ Sokol Křemže "B"</v>
      </c>
    </row>
    <row r="12" spans="1:19" ht="30" customHeight="1">
      <c r="A12" s="128" t="s">
        <v>20</v>
      </c>
      <c r="B12" s="129" t="s">
        <v>256</v>
      </c>
      <c r="C12" s="129" t="s">
        <v>68</v>
      </c>
      <c r="D12" s="130">
        <v>0</v>
      </c>
      <c r="E12" s="130" t="s">
        <v>22</v>
      </c>
      <c r="F12" s="132">
        <v>21</v>
      </c>
      <c r="G12" s="130">
        <v>0</v>
      </c>
      <c r="H12" s="130" t="s">
        <v>22</v>
      </c>
      <c r="I12" s="132">
        <v>21</v>
      </c>
      <c r="J12" s="130"/>
      <c r="K12" s="130" t="s">
        <v>22</v>
      </c>
      <c r="L12" s="132"/>
      <c r="M12" s="133">
        <f t="shared" si="0"/>
        <v>0</v>
      </c>
      <c r="N12" s="134">
        <f t="shared" si="1"/>
        <v>42</v>
      </c>
      <c r="O12" s="135">
        <f t="shared" si="2"/>
        <v>0</v>
      </c>
      <c r="P12" s="132">
        <f t="shared" si="3"/>
        <v>2</v>
      </c>
      <c r="Q12" s="135">
        <f t="shared" si="4"/>
        <v>0</v>
      </c>
      <c r="R12" s="132">
        <f t="shared" si="5"/>
        <v>1</v>
      </c>
      <c r="S12" s="193" t="str">
        <f>'[1]Los'!$B$31</f>
        <v>TJ Sokol Křemže "B"</v>
      </c>
    </row>
    <row r="13" spans="1:19" ht="30" customHeight="1">
      <c r="A13" s="128" t="s">
        <v>19</v>
      </c>
      <c r="B13" s="129" t="s">
        <v>248</v>
      </c>
      <c r="C13" s="129" t="s">
        <v>67</v>
      </c>
      <c r="D13" s="130">
        <v>8</v>
      </c>
      <c r="E13" s="130" t="s">
        <v>22</v>
      </c>
      <c r="F13" s="132">
        <v>21</v>
      </c>
      <c r="G13" s="130">
        <v>9</v>
      </c>
      <c r="H13" s="130" t="s">
        <v>22</v>
      </c>
      <c r="I13" s="132">
        <v>21</v>
      </c>
      <c r="J13" s="130"/>
      <c r="K13" s="130" t="s">
        <v>22</v>
      </c>
      <c r="L13" s="132"/>
      <c r="M13" s="133">
        <f>D13+G13+J13</f>
        <v>17</v>
      </c>
      <c r="N13" s="134">
        <f>F13+I13+L13</f>
        <v>42</v>
      </c>
      <c r="O13" s="135">
        <f t="shared" si="2"/>
        <v>0</v>
      </c>
      <c r="P13" s="132">
        <f t="shared" si="3"/>
        <v>2</v>
      </c>
      <c r="Q13" s="135">
        <f>IF(O13&gt;P13,1,0)</f>
        <v>0</v>
      </c>
      <c r="R13" s="132">
        <f>IF(P13&gt;O13,1,0)</f>
        <v>1</v>
      </c>
      <c r="S13" s="193" t="str">
        <f>'[1]Los'!$B$31</f>
        <v>TJ Sokol Křemže "B"</v>
      </c>
    </row>
    <row r="14" spans="1:19" ht="30" customHeight="1">
      <c r="A14" s="128" t="s">
        <v>23</v>
      </c>
      <c r="B14" s="129" t="s">
        <v>232</v>
      </c>
      <c r="C14" s="129" t="s">
        <v>249</v>
      </c>
      <c r="D14" s="130">
        <v>21</v>
      </c>
      <c r="E14" s="130" t="s">
        <v>22</v>
      </c>
      <c r="F14" s="132">
        <v>17</v>
      </c>
      <c r="G14" s="130">
        <v>21</v>
      </c>
      <c r="H14" s="130" t="s">
        <v>22</v>
      </c>
      <c r="I14" s="132">
        <v>12</v>
      </c>
      <c r="J14" s="130"/>
      <c r="K14" s="130" t="s">
        <v>22</v>
      </c>
      <c r="L14" s="132"/>
      <c r="M14" s="133">
        <f t="shared" si="0"/>
        <v>42</v>
      </c>
      <c r="N14" s="134">
        <f t="shared" si="1"/>
        <v>29</v>
      </c>
      <c r="O14" s="135">
        <f t="shared" si="2"/>
        <v>2</v>
      </c>
      <c r="P14" s="132">
        <f t="shared" si="3"/>
        <v>0</v>
      </c>
      <c r="Q14" s="135">
        <f t="shared" si="4"/>
        <v>1</v>
      </c>
      <c r="R14" s="132">
        <f t="shared" si="5"/>
        <v>0</v>
      </c>
      <c r="S14" s="193" t="str">
        <f>'[1]Los'!$B$31</f>
        <v>TJ Sokol Křemže "B"</v>
      </c>
    </row>
    <row r="15" spans="1:19" ht="30" customHeight="1" thickBot="1">
      <c r="A15" s="128" t="s">
        <v>18</v>
      </c>
      <c r="B15" s="129" t="s">
        <v>210</v>
      </c>
      <c r="C15" s="129" t="s">
        <v>71</v>
      </c>
      <c r="D15" s="130">
        <v>5</v>
      </c>
      <c r="E15" s="130" t="s">
        <v>22</v>
      </c>
      <c r="F15" s="132">
        <v>21</v>
      </c>
      <c r="G15" s="130">
        <v>6</v>
      </c>
      <c r="H15" s="130" t="s">
        <v>22</v>
      </c>
      <c r="I15" s="132">
        <v>21</v>
      </c>
      <c r="J15" s="130"/>
      <c r="K15" s="130" t="s">
        <v>22</v>
      </c>
      <c r="L15" s="132"/>
      <c r="M15" s="133">
        <f t="shared" si="0"/>
        <v>11</v>
      </c>
      <c r="N15" s="134">
        <f t="shared" si="1"/>
        <v>42</v>
      </c>
      <c r="O15" s="135">
        <f t="shared" si="2"/>
        <v>0</v>
      </c>
      <c r="P15" s="132">
        <f t="shared" si="3"/>
        <v>2</v>
      </c>
      <c r="Q15" s="135">
        <f t="shared" si="4"/>
        <v>0</v>
      </c>
      <c r="R15" s="132">
        <f t="shared" si="5"/>
        <v>1</v>
      </c>
      <c r="S15" s="193" t="str">
        <f>'[1]Los'!$B$31</f>
        <v>TJ Sokol Křemže "B"</v>
      </c>
    </row>
    <row r="16" spans="1:19" ht="34.5" customHeight="1" thickBot="1">
      <c r="A16" s="137" t="s">
        <v>8</v>
      </c>
      <c r="B16" s="138" t="str">
        <f>IF(Q16+R16=0,C45,IF(Q16=R16,C44,IF(Q16&gt;R16,C3,C4)))</f>
        <v>TJ Sokol Vodňany</v>
      </c>
      <c r="C16" s="139"/>
      <c r="D16" s="140"/>
      <c r="E16" s="140"/>
      <c r="F16" s="140"/>
      <c r="G16" s="140"/>
      <c r="H16" s="140"/>
      <c r="I16" s="140"/>
      <c r="J16" s="140"/>
      <c r="K16" s="140"/>
      <c r="L16" s="141"/>
      <c r="M16" s="142">
        <f aca="true" t="shared" si="6" ref="M16:R16">SUM(M8:M15)</f>
        <v>117</v>
      </c>
      <c r="N16" s="143">
        <f t="shared" si="6"/>
        <v>323</v>
      </c>
      <c r="O16" s="142">
        <f t="shared" si="6"/>
        <v>2</v>
      </c>
      <c r="P16" s="144">
        <f t="shared" si="6"/>
        <v>14</v>
      </c>
      <c r="Q16" s="142">
        <f t="shared" si="6"/>
        <v>1</v>
      </c>
      <c r="R16" s="143">
        <f t="shared" si="6"/>
        <v>7</v>
      </c>
      <c r="S16" s="145"/>
    </row>
    <row r="17" spans="4:19" ht="15"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7" t="s">
        <v>9</v>
      </c>
    </row>
    <row r="18" ht="12.75">
      <c r="A18" s="148" t="s">
        <v>10</v>
      </c>
    </row>
    <row r="20" spans="1:2" ht="19.5" customHeight="1">
      <c r="A20" s="149" t="s">
        <v>11</v>
      </c>
      <c r="B20" s="1" t="s">
        <v>65</v>
      </c>
    </row>
    <row r="21" spans="1:2" ht="19.5" customHeight="1">
      <c r="A21" s="150"/>
      <c r="B21" s="1" t="s">
        <v>65</v>
      </c>
    </row>
    <row r="23" spans="1:20" ht="12.75">
      <c r="A23" s="3" t="s">
        <v>12</v>
      </c>
      <c r="C23" s="2"/>
      <c r="D23" s="3" t="s">
        <v>13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24</v>
      </c>
      <c r="D36" s="151">
        <f>IF(D8&gt;F8,1,0)</f>
        <v>0</v>
      </c>
      <c r="E36" s="151"/>
      <c r="F36" s="151">
        <f>IF(F8&gt;D8,1,0)</f>
        <v>1</v>
      </c>
      <c r="G36" s="151">
        <f>IF(G8&gt;I8,1,0)</f>
        <v>0</v>
      </c>
      <c r="H36" s="151"/>
      <c r="I36" s="151">
        <f>IF(I8&gt;G8,1,0)</f>
        <v>1</v>
      </c>
      <c r="J36" s="151">
        <f>IF(J8&gt;L8,1,0)</f>
        <v>0</v>
      </c>
      <c r="K36" s="151"/>
      <c r="L36" s="151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114</v>
      </c>
      <c r="D37" s="151">
        <f aca="true" t="shared" si="7" ref="D37:D43">IF(D9&gt;F9,1,0)</f>
        <v>0</v>
      </c>
      <c r="E37" s="151"/>
      <c r="F37" s="151">
        <f aca="true" t="shared" si="8" ref="F37:F43">IF(F9&gt;D9,1,0)</f>
        <v>1</v>
      </c>
      <c r="G37" s="151">
        <f aca="true" t="shared" si="9" ref="G37:G43">IF(G9&gt;I9,1,0)</f>
        <v>0</v>
      </c>
      <c r="H37" s="151"/>
      <c r="I37" s="151">
        <f aca="true" t="shared" si="10" ref="I37:I43">IF(I9&gt;G9,1,0)</f>
        <v>1</v>
      </c>
      <c r="J37" s="151">
        <f aca="true" t="shared" si="11" ref="J37:J43">IF(J9&gt;L9,1,0)</f>
        <v>0</v>
      </c>
      <c r="K37" s="151"/>
      <c r="L37" s="151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151">
        <f t="shared" si="7"/>
        <v>0</v>
      </c>
      <c r="E38" s="151"/>
      <c r="F38" s="151">
        <f t="shared" si="8"/>
        <v>1</v>
      </c>
      <c r="G38" s="151">
        <f t="shared" si="9"/>
        <v>0</v>
      </c>
      <c r="H38" s="151"/>
      <c r="I38" s="151">
        <f t="shared" si="10"/>
        <v>1</v>
      </c>
      <c r="J38" s="151">
        <f t="shared" si="11"/>
        <v>0</v>
      </c>
      <c r="K38" s="151"/>
      <c r="L38" s="151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119</v>
      </c>
      <c r="D39" s="151">
        <f t="shared" si="7"/>
        <v>0</v>
      </c>
      <c r="E39" s="151"/>
      <c r="F39" s="151">
        <f t="shared" si="8"/>
        <v>1</v>
      </c>
      <c r="G39" s="151">
        <f t="shared" si="9"/>
        <v>0</v>
      </c>
      <c r="H39" s="151"/>
      <c r="I39" s="151">
        <f t="shared" si="10"/>
        <v>1</v>
      </c>
      <c r="J39" s="151">
        <f t="shared" si="11"/>
        <v>0</v>
      </c>
      <c r="K39" s="151"/>
      <c r="L39" s="151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20</v>
      </c>
      <c r="D40" s="151">
        <f t="shared" si="7"/>
        <v>0</v>
      </c>
      <c r="E40" s="151"/>
      <c r="F40" s="151">
        <f t="shared" si="8"/>
        <v>1</v>
      </c>
      <c r="G40" s="151">
        <f t="shared" si="9"/>
        <v>0</v>
      </c>
      <c r="H40" s="151"/>
      <c r="I40" s="151">
        <f t="shared" si="10"/>
        <v>1</v>
      </c>
      <c r="J40" s="151">
        <f t="shared" si="11"/>
        <v>0</v>
      </c>
      <c r="K40" s="151"/>
      <c r="L40" s="151">
        <f t="shared" si="12"/>
        <v>0</v>
      </c>
    </row>
    <row r="41" spans="3:12" ht="12.75" hidden="1">
      <c r="C41" s="1" t="s">
        <v>19</v>
      </c>
      <c r="D41" s="151">
        <f t="shared" si="7"/>
        <v>0</v>
      </c>
      <c r="E41" s="151"/>
      <c r="F41" s="151">
        <f t="shared" si="8"/>
        <v>1</v>
      </c>
      <c r="G41" s="151">
        <f t="shared" si="9"/>
        <v>0</v>
      </c>
      <c r="H41" s="151"/>
      <c r="I41" s="151">
        <f t="shared" si="10"/>
        <v>1</v>
      </c>
      <c r="J41" s="151">
        <f t="shared" si="11"/>
        <v>0</v>
      </c>
      <c r="K41" s="151"/>
      <c r="L41" s="151">
        <f t="shared" si="12"/>
        <v>0</v>
      </c>
    </row>
    <row r="42" spans="3:12" ht="12.75" hidden="1">
      <c r="C42" s="1" t="s">
        <v>23</v>
      </c>
      <c r="D42" s="151">
        <f t="shared" si="7"/>
        <v>1</v>
      </c>
      <c r="E42" s="151"/>
      <c r="F42" s="151">
        <f t="shared" si="8"/>
        <v>0</v>
      </c>
      <c r="G42" s="151">
        <f t="shared" si="9"/>
        <v>1</v>
      </c>
      <c r="H42" s="151"/>
      <c r="I42" s="151">
        <f t="shared" si="10"/>
        <v>0</v>
      </c>
      <c r="J42" s="151">
        <f t="shared" si="11"/>
        <v>0</v>
      </c>
      <c r="K42" s="151"/>
      <c r="L42" s="151">
        <f t="shared" si="12"/>
        <v>0</v>
      </c>
    </row>
    <row r="43" spans="3:12" ht="12.75" hidden="1">
      <c r="C43" s="1" t="s">
        <v>18</v>
      </c>
      <c r="D43" s="151">
        <f t="shared" si="7"/>
        <v>0</v>
      </c>
      <c r="E43" s="151"/>
      <c r="F43" s="151">
        <f t="shared" si="8"/>
        <v>1</v>
      </c>
      <c r="G43" s="151">
        <f t="shared" si="9"/>
        <v>0</v>
      </c>
      <c r="H43" s="151"/>
      <c r="I43" s="151">
        <f t="shared" si="10"/>
        <v>1</v>
      </c>
      <c r="J43" s="151">
        <f t="shared" si="11"/>
        <v>0</v>
      </c>
      <c r="K43" s="151"/>
      <c r="L43" s="151">
        <f t="shared" si="12"/>
        <v>0</v>
      </c>
    </row>
    <row r="44" ht="12.75" hidden="1">
      <c r="C44" s="1" t="s">
        <v>66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C8:C11" name="Oblast1_1_1"/>
    <protectedRange sqref="B8:B11" name="Oblast1_3"/>
    <protectedRange sqref="L12:L15" name="Oblast7_2"/>
    <protectedRange sqref="J12:J15" name="Oblast6_2"/>
    <protectedRange sqref="I12:I15" name="Oblast5_2"/>
    <protectedRange sqref="G12:G15" name="Oblast4_2"/>
    <protectedRange sqref="F12:F15" name="Oblast3_2"/>
    <protectedRange sqref="D12:D15" name="Oblast2_2"/>
    <protectedRange sqref="B12:C15" name="Oblast1_1"/>
  </protectedRanges>
  <mergeCells count="12">
    <mergeCell ref="D6:L6"/>
    <mergeCell ref="M6:N6"/>
    <mergeCell ref="O6:P6"/>
    <mergeCell ref="Q6:R6"/>
    <mergeCell ref="P2:Q2"/>
    <mergeCell ref="R2:S2"/>
    <mergeCell ref="C2:O2"/>
    <mergeCell ref="A1:S1"/>
    <mergeCell ref="P3:Q3"/>
    <mergeCell ref="R3:S3"/>
    <mergeCell ref="P4:Q4"/>
    <mergeCell ref="R4:S4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</row>
    <row r="2" spans="1:19" ht="19.5" customHeight="1" thickBot="1">
      <c r="A2" s="99" t="s">
        <v>1</v>
      </c>
      <c r="B2" s="100"/>
      <c r="C2" s="182" t="s">
        <v>188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  <c r="P2" s="220" t="s">
        <v>107</v>
      </c>
      <c r="Q2" s="221"/>
      <c r="R2" s="204" t="s">
        <v>108</v>
      </c>
      <c r="S2" s="205"/>
    </row>
    <row r="3" spans="1:19" ht="19.5" customHeight="1" thickTop="1">
      <c r="A3" s="101" t="s">
        <v>3</v>
      </c>
      <c r="B3" s="102"/>
      <c r="C3" s="103" t="str">
        <f>'[1]Los'!B27</f>
        <v>TJ Sokol Vodňany</v>
      </c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04"/>
      <c r="O3" s="104"/>
      <c r="P3" s="207" t="s">
        <v>14</v>
      </c>
      <c r="Q3" s="208"/>
      <c r="R3" s="209">
        <f>'[1]Los'!C37</f>
        <v>43022</v>
      </c>
      <c r="S3" s="210"/>
    </row>
    <row r="4" spans="1:19" ht="19.5" customHeight="1">
      <c r="A4" s="101" t="s">
        <v>4</v>
      </c>
      <c r="B4" s="106"/>
      <c r="C4" s="107" t="str">
        <f>'[1]Los'!C27</f>
        <v>TJ ČZ Strakonice "A"</v>
      </c>
      <c r="D4" s="105"/>
      <c r="E4" s="105"/>
      <c r="F4" s="105"/>
      <c r="G4" s="104"/>
      <c r="H4" s="104"/>
      <c r="I4" s="104"/>
      <c r="J4" s="104"/>
      <c r="K4" s="104"/>
      <c r="L4" s="104"/>
      <c r="M4" s="104"/>
      <c r="N4" s="104"/>
      <c r="O4" s="104"/>
      <c r="P4" s="211" t="s">
        <v>2</v>
      </c>
      <c r="Q4" s="212"/>
      <c r="R4" s="213" t="str">
        <f>'[1]Los'!C42</f>
        <v>Vodňany</v>
      </c>
      <c r="S4" s="214"/>
    </row>
    <row r="5" spans="1:19" ht="19.5" customHeight="1" thickBot="1">
      <c r="A5" s="108" t="s">
        <v>5</v>
      </c>
      <c r="B5" s="109"/>
      <c r="C5" s="110" t="str">
        <f>'[1]Los'!B37</f>
        <v>Vladimír Marek</v>
      </c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112"/>
      <c r="O5" s="112"/>
      <c r="P5" s="113"/>
      <c r="Q5" s="114"/>
      <c r="R5" s="194" t="s">
        <v>26</v>
      </c>
      <c r="S5" s="115" t="s">
        <v>25</v>
      </c>
    </row>
    <row r="6" spans="1:19" ht="24.75" customHeight="1">
      <c r="A6" s="116"/>
      <c r="B6" s="117" t="s">
        <v>57</v>
      </c>
      <c r="C6" s="117" t="s">
        <v>58</v>
      </c>
      <c r="D6" s="215" t="s">
        <v>6</v>
      </c>
      <c r="E6" s="216"/>
      <c r="F6" s="216"/>
      <c r="G6" s="216"/>
      <c r="H6" s="216"/>
      <c r="I6" s="216"/>
      <c r="J6" s="216"/>
      <c r="K6" s="216"/>
      <c r="L6" s="217"/>
      <c r="M6" s="218" t="s">
        <v>15</v>
      </c>
      <c r="N6" s="219"/>
      <c r="O6" s="218" t="s">
        <v>16</v>
      </c>
      <c r="P6" s="219"/>
      <c r="Q6" s="218" t="s">
        <v>17</v>
      </c>
      <c r="R6" s="219"/>
      <c r="S6" s="118" t="s">
        <v>7</v>
      </c>
    </row>
    <row r="7" spans="1:19" ht="9.75" customHeight="1" thickBot="1">
      <c r="A7" s="119"/>
      <c r="B7" s="120"/>
      <c r="C7" s="121"/>
      <c r="D7" s="122">
        <v>1</v>
      </c>
      <c r="E7" s="122"/>
      <c r="F7" s="122"/>
      <c r="G7" s="122">
        <v>2</v>
      </c>
      <c r="H7" s="122"/>
      <c r="I7" s="122"/>
      <c r="J7" s="122">
        <v>3</v>
      </c>
      <c r="K7" s="123"/>
      <c r="L7" s="124"/>
      <c r="M7" s="125"/>
      <c r="N7" s="126"/>
      <c r="O7" s="125"/>
      <c r="P7" s="126"/>
      <c r="Q7" s="125"/>
      <c r="R7" s="126"/>
      <c r="S7" s="127"/>
    </row>
    <row r="8" spans="1:19" ht="30" customHeight="1" thickTop="1">
      <c r="A8" s="128" t="s">
        <v>24</v>
      </c>
      <c r="B8" s="129" t="s">
        <v>69</v>
      </c>
      <c r="C8" s="129" t="s">
        <v>200</v>
      </c>
      <c r="D8" s="130">
        <v>16</v>
      </c>
      <c r="E8" s="131" t="s">
        <v>22</v>
      </c>
      <c r="F8" s="132">
        <v>21</v>
      </c>
      <c r="G8" s="130">
        <v>21</v>
      </c>
      <c r="H8" s="131" t="s">
        <v>22</v>
      </c>
      <c r="I8" s="132">
        <v>17</v>
      </c>
      <c r="J8" s="130">
        <v>23</v>
      </c>
      <c r="K8" s="131" t="s">
        <v>22</v>
      </c>
      <c r="L8" s="132">
        <v>25</v>
      </c>
      <c r="M8" s="133">
        <f aca="true" t="shared" si="0" ref="M8:M15">D8+G8+J8</f>
        <v>60</v>
      </c>
      <c r="N8" s="134">
        <f aca="true" t="shared" si="1" ref="N8:N15">F8+I8+L8</f>
        <v>63</v>
      </c>
      <c r="O8" s="135">
        <f aca="true" t="shared" si="2" ref="O8:O15">D36+G36+J36</f>
        <v>1</v>
      </c>
      <c r="P8" s="132">
        <f aca="true" t="shared" si="3" ref="P8:P15">F36+I36+L36</f>
        <v>2</v>
      </c>
      <c r="Q8" s="135">
        <f aca="true" t="shared" si="4" ref="Q8:Q15">IF(O8&gt;P8,1,0)</f>
        <v>0</v>
      </c>
      <c r="R8" s="132">
        <f aca="true" t="shared" si="5" ref="R8:R15">IF(P8&gt;O8,1,0)</f>
        <v>1</v>
      </c>
      <c r="S8" s="136" t="str">
        <f>'[1]Los'!$C$26</f>
        <v>TJ ČZ Strakonice "B"</v>
      </c>
    </row>
    <row r="9" spans="1:19" ht="30" customHeight="1">
      <c r="A9" s="128" t="s">
        <v>114</v>
      </c>
      <c r="B9" s="129" t="s">
        <v>216</v>
      </c>
      <c r="C9" s="129" t="s">
        <v>202</v>
      </c>
      <c r="D9" s="130">
        <v>10</v>
      </c>
      <c r="E9" s="130" t="s">
        <v>22</v>
      </c>
      <c r="F9" s="132">
        <v>21</v>
      </c>
      <c r="G9" s="130">
        <v>13</v>
      </c>
      <c r="H9" s="130" t="s">
        <v>22</v>
      </c>
      <c r="I9" s="132">
        <v>21</v>
      </c>
      <c r="J9" s="130"/>
      <c r="K9" s="130" t="s">
        <v>22</v>
      </c>
      <c r="L9" s="132"/>
      <c r="M9" s="133">
        <f t="shared" si="0"/>
        <v>23</v>
      </c>
      <c r="N9" s="134">
        <f t="shared" si="1"/>
        <v>42</v>
      </c>
      <c r="O9" s="135">
        <f t="shared" si="2"/>
        <v>0</v>
      </c>
      <c r="P9" s="132">
        <f t="shared" si="3"/>
        <v>2</v>
      </c>
      <c r="Q9" s="135">
        <f t="shared" si="4"/>
        <v>0</v>
      </c>
      <c r="R9" s="132">
        <f t="shared" si="5"/>
        <v>1</v>
      </c>
      <c r="S9" s="193" t="str">
        <f>'[1]Los'!$C$26</f>
        <v>TJ ČZ Strakonice "B"</v>
      </c>
    </row>
    <row r="10" spans="1:19" ht="30" customHeight="1">
      <c r="A10" s="128" t="s">
        <v>21</v>
      </c>
      <c r="B10" s="129" t="s">
        <v>192</v>
      </c>
      <c r="C10" s="129" t="s">
        <v>203</v>
      </c>
      <c r="D10" s="130">
        <v>21</v>
      </c>
      <c r="E10" s="130" t="s">
        <v>22</v>
      </c>
      <c r="F10" s="132">
        <v>17</v>
      </c>
      <c r="G10" s="130">
        <v>19</v>
      </c>
      <c r="H10" s="130" t="s">
        <v>22</v>
      </c>
      <c r="I10" s="132">
        <v>21</v>
      </c>
      <c r="J10" s="130">
        <v>17</v>
      </c>
      <c r="K10" s="130" t="s">
        <v>22</v>
      </c>
      <c r="L10" s="132">
        <v>21</v>
      </c>
      <c r="M10" s="133">
        <f t="shared" si="0"/>
        <v>57</v>
      </c>
      <c r="N10" s="134">
        <f t="shared" si="1"/>
        <v>59</v>
      </c>
      <c r="O10" s="135">
        <f t="shared" si="2"/>
        <v>1</v>
      </c>
      <c r="P10" s="132">
        <f t="shared" si="3"/>
        <v>2</v>
      </c>
      <c r="Q10" s="135">
        <f t="shared" si="4"/>
        <v>0</v>
      </c>
      <c r="R10" s="132">
        <f t="shared" si="5"/>
        <v>1</v>
      </c>
      <c r="S10" s="193" t="str">
        <f>'[1]Los'!$C$26</f>
        <v>TJ ČZ Strakonice "B"</v>
      </c>
    </row>
    <row r="11" spans="1:19" ht="30" customHeight="1">
      <c r="A11" s="128" t="s">
        <v>119</v>
      </c>
      <c r="B11" s="129" t="s">
        <v>194</v>
      </c>
      <c r="C11" s="129" t="s">
        <v>205</v>
      </c>
      <c r="D11" s="130">
        <v>10</v>
      </c>
      <c r="E11" s="130" t="s">
        <v>22</v>
      </c>
      <c r="F11" s="132">
        <v>21</v>
      </c>
      <c r="G11" s="130">
        <v>21</v>
      </c>
      <c r="H11" s="130" t="s">
        <v>22</v>
      </c>
      <c r="I11" s="132">
        <v>18</v>
      </c>
      <c r="J11" s="130">
        <v>6</v>
      </c>
      <c r="K11" s="130" t="s">
        <v>22</v>
      </c>
      <c r="L11" s="132">
        <v>21</v>
      </c>
      <c r="M11" s="133">
        <f t="shared" si="0"/>
        <v>37</v>
      </c>
      <c r="N11" s="134">
        <f t="shared" si="1"/>
        <v>60</v>
      </c>
      <c r="O11" s="135">
        <f t="shared" si="2"/>
        <v>1</v>
      </c>
      <c r="P11" s="132">
        <f t="shared" si="3"/>
        <v>2</v>
      </c>
      <c r="Q11" s="135">
        <f t="shared" si="4"/>
        <v>0</v>
      </c>
      <c r="R11" s="132">
        <f t="shared" si="5"/>
        <v>1</v>
      </c>
      <c r="S11" s="193" t="str">
        <f>'[1]Los'!$C$26</f>
        <v>TJ ČZ Strakonice "B"</v>
      </c>
    </row>
    <row r="12" spans="1:19" ht="30" customHeight="1">
      <c r="A12" s="128" t="s">
        <v>20</v>
      </c>
      <c r="B12" s="129" t="s">
        <v>68</v>
      </c>
      <c r="C12" s="129" t="s">
        <v>207</v>
      </c>
      <c r="D12" s="130">
        <v>22</v>
      </c>
      <c r="E12" s="130" t="s">
        <v>22</v>
      </c>
      <c r="F12" s="132">
        <v>20</v>
      </c>
      <c r="G12" s="130">
        <v>13</v>
      </c>
      <c r="H12" s="130" t="s">
        <v>22</v>
      </c>
      <c r="I12" s="132">
        <v>21</v>
      </c>
      <c r="J12" s="130">
        <v>15</v>
      </c>
      <c r="K12" s="130" t="s">
        <v>22</v>
      </c>
      <c r="L12" s="132">
        <v>21</v>
      </c>
      <c r="M12" s="133">
        <f t="shared" si="0"/>
        <v>50</v>
      </c>
      <c r="N12" s="134">
        <f t="shared" si="1"/>
        <v>62</v>
      </c>
      <c r="O12" s="135">
        <f t="shared" si="2"/>
        <v>1</v>
      </c>
      <c r="P12" s="132">
        <f t="shared" si="3"/>
        <v>2</v>
      </c>
      <c r="Q12" s="135">
        <f t="shared" si="4"/>
        <v>0</v>
      </c>
      <c r="R12" s="132">
        <f t="shared" si="5"/>
        <v>1</v>
      </c>
      <c r="S12" s="193" t="str">
        <f>'[1]Los'!$C$26</f>
        <v>TJ ČZ Strakonice "B"</v>
      </c>
    </row>
    <row r="13" spans="1:19" ht="30" customHeight="1">
      <c r="A13" s="128" t="s">
        <v>19</v>
      </c>
      <c r="B13" s="129" t="s">
        <v>67</v>
      </c>
      <c r="C13" s="129" t="s">
        <v>209</v>
      </c>
      <c r="D13" s="130">
        <v>13</v>
      </c>
      <c r="E13" s="130" t="s">
        <v>22</v>
      </c>
      <c r="F13" s="132">
        <v>21</v>
      </c>
      <c r="G13" s="130">
        <v>12</v>
      </c>
      <c r="H13" s="130" t="s">
        <v>22</v>
      </c>
      <c r="I13" s="132">
        <v>21</v>
      </c>
      <c r="J13" s="130"/>
      <c r="K13" s="130" t="s">
        <v>22</v>
      </c>
      <c r="L13" s="132"/>
      <c r="M13" s="133">
        <f>D13+G13+J13</f>
        <v>25</v>
      </c>
      <c r="N13" s="134">
        <f>F13+I13+L13</f>
        <v>42</v>
      </c>
      <c r="O13" s="135">
        <f t="shared" si="2"/>
        <v>0</v>
      </c>
      <c r="P13" s="132">
        <f t="shared" si="3"/>
        <v>2</v>
      </c>
      <c r="Q13" s="135">
        <f>IF(O13&gt;P13,1,0)</f>
        <v>0</v>
      </c>
      <c r="R13" s="132">
        <f>IF(P13&gt;O13,1,0)</f>
        <v>1</v>
      </c>
      <c r="S13" s="193" t="str">
        <f>'[1]Los'!$C$26</f>
        <v>TJ ČZ Strakonice "B"</v>
      </c>
    </row>
    <row r="14" spans="1:19" ht="30" customHeight="1">
      <c r="A14" s="128" t="s">
        <v>23</v>
      </c>
      <c r="B14" s="129" t="s">
        <v>198</v>
      </c>
      <c r="C14" s="129" t="s">
        <v>211</v>
      </c>
      <c r="D14" s="130">
        <v>14</v>
      </c>
      <c r="E14" s="130" t="s">
        <v>22</v>
      </c>
      <c r="F14" s="132">
        <v>21</v>
      </c>
      <c r="G14" s="130">
        <v>15</v>
      </c>
      <c r="H14" s="130" t="s">
        <v>22</v>
      </c>
      <c r="I14" s="132">
        <v>21</v>
      </c>
      <c r="J14" s="130"/>
      <c r="K14" s="130" t="s">
        <v>22</v>
      </c>
      <c r="L14" s="132"/>
      <c r="M14" s="133">
        <f t="shared" si="0"/>
        <v>29</v>
      </c>
      <c r="N14" s="134">
        <f t="shared" si="1"/>
        <v>42</v>
      </c>
      <c r="O14" s="135">
        <f t="shared" si="2"/>
        <v>0</v>
      </c>
      <c r="P14" s="132">
        <f t="shared" si="3"/>
        <v>2</v>
      </c>
      <c r="Q14" s="135">
        <f t="shared" si="4"/>
        <v>0</v>
      </c>
      <c r="R14" s="132">
        <f t="shared" si="5"/>
        <v>1</v>
      </c>
      <c r="S14" s="193" t="str">
        <f>'[1]Los'!$C$26</f>
        <v>TJ ČZ Strakonice "B"</v>
      </c>
    </row>
    <row r="15" spans="1:19" ht="30" customHeight="1" thickBot="1">
      <c r="A15" s="128" t="s">
        <v>18</v>
      </c>
      <c r="B15" s="129" t="s">
        <v>71</v>
      </c>
      <c r="C15" s="129" t="s">
        <v>59</v>
      </c>
      <c r="D15" s="130">
        <v>21</v>
      </c>
      <c r="E15" s="130" t="s">
        <v>22</v>
      </c>
      <c r="F15" s="132">
        <v>12</v>
      </c>
      <c r="G15" s="130">
        <v>21</v>
      </c>
      <c r="H15" s="130" t="s">
        <v>22</v>
      </c>
      <c r="I15" s="132">
        <v>16</v>
      </c>
      <c r="J15" s="130"/>
      <c r="K15" s="130" t="s">
        <v>22</v>
      </c>
      <c r="L15" s="132"/>
      <c r="M15" s="133">
        <f t="shared" si="0"/>
        <v>42</v>
      </c>
      <c r="N15" s="134">
        <f t="shared" si="1"/>
        <v>28</v>
      </c>
      <c r="O15" s="135">
        <f t="shared" si="2"/>
        <v>2</v>
      </c>
      <c r="P15" s="132">
        <f t="shared" si="3"/>
        <v>0</v>
      </c>
      <c r="Q15" s="135">
        <f t="shared" si="4"/>
        <v>1</v>
      </c>
      <c r="R15" s="132">
        <f t="shared" si="5"/>
        <v>0</v>
      </c>
      <c r="S15" s="193" t="str">
        <f>'[1]Los'!$C$26</f>
        <v>TJ ČZ Strakonice "B"</v>
      </c>
    </row>
    <row r="16" spans="1:19" ht="34.5" customHeight="1" thickBot="1">
      <c r="A16" s="137" t="s">
        <v>8</v>
      </c>
      <c r="B16" s="138" t="str">
        <f>IF(Q16+R16=0,C45,IF(Q16=R16,C44,IF(Q16&gt;R16,C3,C4)))</f>
        <v>TJ ČZ Strakonice "A"</v>
      </c>
      <c r="C16" s="139"/>
      <c r="D16" s="140"/>
      <c r="E16" s="140"/>
      <c r="F16" s="140"/>
      <c r="G16" s="140"/>
      <c r="H16" s="140"/>
      <c r="I16" s="140"/>
      <c r="J16" s="140"/>
      <c r="K16" s="140"/>
      <c r="L16" s="141"/>
      <c r="M16" s="142">
        <f aca="true" t="shared" si="6" ref="M16:R16">SUM(M8:M15)</f>
        <v>323</v>
      </c>
      <c r="N16" s="143">
        <f t="shared" si="6"/>
        <v>398</v>
      </c>
      <c r="O16" s="142">
        <f t="shared" si="6"/>
        <v>6</v>
      </c>
      <c r="P16" s="144">
        <f t="shared" si="6"/>
        <v>14</v>
      </c>
      <c r="Q16" s="142">
        <f t="shared" si="6"/>
        <v>1</v>
      </c>
      <c r="R16" s="143">
        <f t="shared" si="6"/>
        <v>7</v>
      </c>
      <c r="S16" s="145"/>
    </row>
    <row r="17" spans="4:19" ht="15"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7" t="s">
        <v>9</v>
      </c>
    </row>
    <row r="18" ht="12.75">
      <c r="A18" s="148" t="s">
        <v>10</v>
      </c>
    </row>
    <row r="20" spans="1:2" ht="19.5" customHeight="1">
      <c r="A20" s="149" t="s">
        <v>11</v>
      </c>
      <c r="B20" s="1" t="s">
        <v>65</v>
      </c>
    </row>
    <row r="21" spans="1:2" ht="19.5" customHeight="1">
      <c r="A21" s="150"/>
      <c r="B21" s="1" t="s">
        <v>65</v>
      </c>
    </row>
    <row r="23" spans="1:20" ht="12.75">
      <c r="A23" s="3" t="s">
        <v>12</v>
      </c>
      <c r="C23" s="2"/>
      <c r="D23" s="3" t="s">
        <v>13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24</v>
      </c>
      <c r="D36" s="151">
        <f>IF(D8&gt;F8,1,0)</f>
        <v>0</v>
      </c>
      <c r="E36" s="151"/>
      <c r="F36" s="151">
        <f>IF(F8&gt;D8,1,0)</f>
        <v>1</v>
      </c>
      <c r="G36" s="151">
        <f>IF(G8&gt;I8,1,0)</f>
        <v>1</v>
      </c>
      <c r="H36" s="151"/>
      <c r="I36" s="151">
        <f>IF(I8&gt;G8,1,0)</f>
        <v>0</v>
      </c>
      <c r="J36" s="151">
        <f>IF(J8&gt;L8,1,0)</f>
        <v>0</v>
      </c>
      <c r="K36" s="151"/>
      <c r="L36" s="151">
        <f>IF(L8&gt;J8,1,0)</f>
        <v>1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114</v>
      </c>
      <c r="D37" s="151">
        <f aca="true" t="shared" si="7" ref="D37:D43">IF(D9&gt;F9,1,0)</f>
        <v>0</v>
      </c>
      <c r="E37" s="151"/>
      <c r="F37" s="151">
        <f aca="true" t="shared" si="8" ref="F37:F43">IF(F9&gt;D9,1,0)</f>
        <v>1</v>
      </c>
      <c r="G37" s="151">
        <f aca="true" t="shared" si="9" ref="G37:G43">IF(G9&gt;I9,1,0)</f>
        <v>0</v>
      </c>
      <c r="H37" s="151"/>
      <c r="I37" s="151">
        <f aca="true" t="shared" si="10" ref="I37:I43">IF(I9&gt;G9,1,0)</f>
        <v>1</v>
      </c>
      <c r="J37" s="151">
        <f aca="true" t="shared" si="11" ref="J37:J43">IF(J9&gt;L9,1,0)</f>
        <v>0</v>
      </c>
      <c r="K37" s="151"/>
      <c r="L37" s="151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151">
        <f t="shared" si="7"/>
        <v>1</v>
      </c>
      <c r="E38" s="151"/>
      <c r="F38" s="151">
        <f t="shared" si="8"/>
        <v>0</v>
      </c>
      <c r="G38" s="151">
        <f t="shared" si="9"/>
        <v>0</v>
      </c>
      <c r="H38" s="151"/>
      <c r="I38" s="151">
        <f t="shared" si="10"/>
        <v>1</v>
      </c>
      <c r="J38" s="151">
        <f t="shared" si="11"/>
        <v>0</v>
      </c>
      <c r="K38" s="151"/>
      <c r="L38" s="151">
        <f t="shared" si="12"/>
        <v>1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119</v>
      </c>
      <c r="D39" s="151">
        <f t="shared" si="7"/>
        <v>0</v>
      </c>
      <c r="E39" s="151"/>
      <c r="F39" s="151">
        <f t="shared" si="8"/>
        <v>1</v>
      </c>
      <c r="G39" s="151">
        <f t="shared" si="9"/>
        <v>1</v>
      </c>
      <c r="H39" s="151"/>
      <c r="I39" s="151">
        <f t="shared" si="10"/>
        <v>0</v>
      </c>
      <c r="J39" s="151">
        <f t="shared" si="11"/>
        <v>0</v>
      </c>
      <c r="K39" s="151"/>
      <c r="L39" s="151">
        <f t="shared" si="12"/>
        <v>1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20</v>
      </c>
      <c r="D40" s="151">
        <f t="shared" si="7"/>
        <v>1</v>
      </c>
      <c r="E40" s="151"/>
      <c r="F40" s="151">
        <f t="shared" si="8"/>
        <v>0</v>
      </c>
      <c r="G40" s="151">
        <f t="shared" si="9"/>
        <v>0</v>
      </c>
      <c r="H40" s="151"/>
      <c r="I40" s="151">
        <f t="shared" si="10"/>
        <v>1</v>
      </c>
      <c r="J40" s="151">
        <f t="shared" si="11"/>
        <v>0</v>
      </c>
      <c r="K40" s="151"/>
      <c r="L40" s="151">
        <f t="shared" si="12"/>
        <v>1</v>
      </c>
    </row>
    <row r="41" spans="3:12" ht="12.75" hidden="1">
      <c r="C41" s="1" t="s">
        <v>19</v>
      </c>
      <c r="D41" s="151">
        <f t="shared" si="7"/>
        <v>0</v>
      </c>
      <c r="E41" s="151"/>
      <c r="F41" s="151">
        <f t="shared" si="8"/>
        <v>1</v>
      </c>
      <c r="G41" s="151">
        <f t="shared" si="9"/>
        <v>0</v>
      </c>
      <c r="H41" s="151"/>
      <c r="I41" s="151">
        <f t="shared" si="10"/>
        <v>1</v>
      </c>
      <c r="J41" s="151">
        <f t="shared" si="11"/>
        <v>0</v>
      </c>
      <c r="K41" s="151"/>
      <c r="L41" s="151">
        <f t="shared" si="12"/>
        <v>0</v>
      </c>
    </row>
    <row r="42" spans="3:12" ht="12.75" hidden="1">
      <c r="C42" s="1" t="s">
        <v>23</v>
      </c>
      <c r="D42" s="151">
        <f t="shared" si="7"/>
        <v>0</v>
      </c>
      <c r="E42" s="151"/>
      <c r="F42" s="151">
        <f t="shared" si="8"/>
        <v>1</v>
      </c>
      <c r="G42" s="151">
        <f t="shared" si="9"/>
        <v>0</v>
      </c>
      <c r="H42" s="151"/>
      <c r="I42" s="151">
        <f t="shared" si="10"/>
        <v>1</v>
      </c>
      <c r="J42" s="151">
        <f t="shared" si="11"/>
        <v>0</v>
      </c>
      <c r="K42" s="151"/>
      <c r="L42" s="151">
        <f t="shared" si="12"/>
        <v>0</v>
      </c>
    </row>
    <row r="43" spans="3:12" ht="12.75" hidden="1">
      <c r="C43" s="1" t="s">
        <v>18</v>
      </c>
      <c r="D43" s="151">
        <f t="shared" si="7"/>
        <v>1</v>
      </c>
      <c r="E43" s="151"/>
      <c r="F43" s="151">
        <f t="shared" si="8"/>
        <v>0</v>
      </c>
      <c r="G43" s="151">
        <f t="shared" si="9"/>
        <v>1</v>
      </c>
      <c r="H43" s="151"/>
      <c r="I43" s="151">
        <f t="shared" si="10"/>
        <v>0</v>
      </c>
      <c r="J43" s="151">
        <f t="shared" si="11"/>
        <v>0</v>
      </c>
      <c r="K43" s="151"/>
      <c r="L43" s="151">
        <f t="shared" si="12"/>
        <v>0</v>
      </c>
    </row>
    <row r="44" ht="12.75" hidden="1">
      <c r="C44" s="1" t="s">
        <v>66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C8:C11" name="Oblast1"/>
    <protectedRange sqref="B8:B11" name="Oblast1_1"/>
    <protectedRange sqref="L12:L15" name="Oblast7_1"/>
    <protectedRange sqref="J12:J15" name="Oblast6_1"/>
    <protectedRange sqref="I12:I15" name="Oblast5_1"/>
    <protectedRange sqref="G12:G15" name="Oblast4_1"/>
    <protectedRange sqref="F12:F15" name="Oblast3_1"/>
    <protectedRange sqref="D12:D15" name="Oblast2_1"/>
    <protectedRange sqref="B12:C15" name="Oblast1_2"/>
  </protectedRanges>
  <mergeCells count="11">
    <mergeCell ref="D6:L6"/>
    <mergeCell ref="M6:N6"/>
    <mergeCell ref="O6:P6"/>
    <mergeCell ref="Q6:R6"/>
    <mergeCell ref="P2:Q2"/>
    <mergeCell ref="R2:S2"/>
    <mergeCell ref="A1:S1"/>
    <mergeCell ref="P3:Q3"/>
    <mergeCell ref="R3:S3"/>
    <mergeCell ref="P4:Q4"/>
    <mergeCell ref="R4:S4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</row>
    <row r="2" spans="1:19" ht="19.5" customHeight="1" thickBot="1">
      <c r="A2" s="99" t="s">
        <v>1</v>
      </c>
      <c r="B2" s="100"/>
      <c r="C2" s="182" t="s">
        <v>188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  <c r="P2" s="220" t="s">
        <v>107</v>
      </c>
      <c r="Q2" s="221"/>
      <c r="R2" s="204" t="s">
        <v>108</v>
      </c>
      <c r="S2" s="205"/>
    </row>
    <row r="3" spans="1:19" ht="19.5" customHeight="1" thickTop="1">
      <c r="A3" s="101" t="s">
        <v>3</v>
      </c>
      <c r="B3" s="102"/>
      <c r="C3" s="103" t="str">
        <f>'[1]Los'!B12</f>
        <v>SK Badminton Tábor</v>
      </c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04"/>
      <c r="O3" s="104"/>
      <c r="P3" s="207" t="s">
        <v>14</v>
      </c>
      <c r="Q3" s="208"/>
      <c r="R3" s="209">
        <f>'[1]Los'!C37</f>
        <v>43022</v>
      </c>
      <c r="S3" s="210"/>
    </row>
    <row r="4" spans="1:19" ht="19.5" customHeight="1">
      <c r="A4" s="101" t="s">
        <v>4</v>
      </c>
      <c r="B4" s="106"/>
      <c r="C4" s="107" t="str">
        <f>'[1]Los'!C12</f>
        <v>TJ ČZ Strakonice "B"</v>
      </c>
      <c r="D4" s="105"/>
      <c r="E4" s="105"/>
      <c r="F4" s="105"/>
      <c r="G4" s="104"/>
      <c r="H4" s="104"/>
      <c r="I4" s="104"/>
      <c r="J4" s="104"/>
      <c r="K4" s="104"/>
      <c r="L4" s="104"/>
      <c r="M4" s="104"/>
      <c r="N4" s="104"/>
      <c r="O4" s="104"/>
      <c r="P4" s="211" t="s">
        <v>2</v>
      </c>
      <c r="Q4" s="212"/>
      <c r="R4" s="213" t="str">
        <f>'[1]Los'!C42</f>
        <v>Vodňany</v>
      </c>
      <c r="S4" s="214"/>
    </row>
    <row r="5" spans="1:19" ht="19.5" customHeight="1" thickBot="1">
      <c r="A5" s="108" t="s">
        <v>5</v>
      </c>
      <c r="B5" s="109"/>
      <c r="C5" s="110" t="str">
        <f>'[1]Los'!B37</f>
        <v>Vladimír Marek</v>
      </c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112"/>
      <c r="O5" s="112"/>
      <c r="P5" s="113"/>
      <c r="Q5" s="114"/>
      <c r="R5" s="194" t="s">
        <v>26</v>
      </c>
      <c r="S5" s="115" t="s">
        <v>25</v>
      </c>
    </row>
    <row r="6" spans="1:19" ht="24.75" customHeight="1">
      <c r="A6" s="116"/>
      <c r="B6" s="117" t="s">
        <v>57</v>
      </c>
      <c r="C6" s="117" t="s">
        <v>58</v>
      </c>
      <c r="D6" s="215" t="s">
        <v>6</v>
      </c>
      <c r="E6" s="216"/>
      <c r="F6" s="216"/>
      <c r="G6" s="216"/>
      <c r="H6" s="216"/>
      <c r="I6" s="216"/>
      <c r="J6" s="216"/>
      <c r="K6" s="216"/>
      <c r="L6" s="217"/>
      <c r="M6" s="218" t="s">
        <v>15</v>
      </c>
      <c r="N6" s="219"/>
      <c r="O6" s="218" t="s">
        <v>16</v>
      </c>
      <c r="P6" s="219"/>
      <c r="Q6" s="218" t="s">
        <v>17</v>
      </c>
      <c r="R6" s="219"/>
      <c r="S6" s="118" t="s">
        <v>7</v>
      </c>
    </row>
    <row r="7" spans="1:19" ht="9.75" customHeight="1" thickBot="1">
      <c r="A7" s="119"/>
      <c r="B7" s="120"/>
      <c r="C7" s="121"/>
      <c r="D7" s="122">
        <v>1</v>
      </c>
      <c r="E7" s="122"/>
      <c r="F7" s="122"/>
      <c r="G7" s="122">
        <v>2</v>
      </c>
      <c r="H7" s="122"/>
      <c r="I7" s="122"/>
      <c r="J7" s="122">
        <v>3</v>
      </c>
      <c r="K7" s="123"/>
      <c r="L7" s="124"/>
      <c r="M7" s="125"/>
      <c r="N7" s="126"/>
      <c r="O7" s="125"/>
      <c r="P7" s="126"/>
      <c r="Q7" s="125"/>
      <c r="R7" s="126"/>
      <c r="S7" s="127"/>
    </row>
    <row r="8" spans="1:19" ht="30" customHeight="1" thickTop="1">
      <c r="A8" s="128" t="s">
        <v>24</v>
      </c>
      <c r="B8" s="129" t="s">
        <v>224</v>
      </c>
      <c r="C8" s="129" t="s">
        <v>201</v>
      </c>
      <c r="D8" s="130">
        <v>21</v>
      </c>
      <c r="E8" s="131" t="s">
        <v>22</v>
      </c>
      <c r="F8" s="132">
        <v>4</v>
      </c>
      <c r="G8" s="130">
        <v>21</v>
      </c>
      <c r="H8" s="131" t="s">
        <v>22</v>
      </c>
      <c r="I8" s="132">
        <v>7</v>
      </c>
      <c r="J8" s="130"/>
      <c r="K8" s="131" t="s">
        <v>22</v>
      </c>
      <c r="L8" s="132"/>
      <c r="M8" s="133">
        <f>D8+G8+J8</f>
        <v>42</v>
      </c>
      <c r="N8" s="134">
        <f>F8+I8+L8</f>
        <v>11</v>
      </c>
      <c r="O8" s="135">
        <f aca="true" t="shared" si="0" ref="O8:O15">D36+G36+J36</f>
        <v>2</v>
      </c>
      <c r="P8" s="132">
        <f aca="true" t="shared" si="1" ref="P8:P15">F36+I36+L36</f>
        <v>0</v>
      </c>
      <c r="Q8" s="135">
        <f>IF(O8&gt;P8,1,0)</f>
        <v>1</v>
      </c>
      <c r="R8" s="132">
        <f>IF(P8&gt;O8,1,0)</f>
        <v>0</v>
      </c>
      <c r="S8" s="136" t="str">
        <f>'[1]Los'!$B$11</f>
        <v>TJ Sokol Vodňany</v>
      </c>
    </row>
    <row r="9" spans="1:19" ht="30" customHeight="1">
      <c r="A9" s="128" t="s">
        <v>114</v>
      </c>
      <c r="B9" s="129" t="s">
        <v>225</v>
      </c>
      <c r="C9" s="129" t="s">
        <v>256</v>
      </c>
      <c r="D9" s="130">
        <v>21</v>
      </c>
      <c r="E9" s="130" t="s">
        <v>22</v>
      </c>
      <c r="F9" s="132">
        <v>0</v>
      </c>
      <c r="G9" s="130">
        <v>21</v>
      </c>
      <c r="H9" s="130" t="s">
        <v>22</v>
      </c>
      <c r="I9" s="132">
        <v>0</v>
      </c>
      <c r="J9" s="130"/>
      <c r="K9" s="130" t="s">
        <v>22</v>
      </c>
      <c r="L9" s="132"/>
      <c r="M9" s="133">
        <f aca="true" t="shared" si="2" ref="M9:M15">D9+G9+J9</f>
        <v>42</v>
      </c>
      <c r="N9" s="134">
        <f aca="true" t="shared" si="3" ref="N9:N15">F9+I9+L9</f>
        <v>0</v>
      </c>
      <c r="O9" s="135">
        <f t="shared" si="0"/>
        <v>2</v>
      </c>
      <c r="P9" s="132">
        <f t="shared" si="1"/>
        <v>0</v>
      </c>
      <c r="Q9" s="135">
        <f aca="true" t="shared" si="4" ref="Q9:Q15">IF(O9&gt;P9,1,0)</f>
        <v>1</v>
      </c>
      <c r="R9" s="132">
        <f aca="true" t="shared" si="5" ref="R9:R15">IF(P9&gt;O9,1,0)</f>
        <v>0</v>
      </c>
      <c r="S9" s="193" t="str">
        <f>'[1]Los'!$B$11</f>
        <v>TJ Sokol Vodňany</v>
      </c>
    </row>
    <row r="10" spans="1:19" ht="30" customHeight="1">
      <c r="A10" s="128" t="s">
        <v>21</v>
      </c>
      <c r="B10" s="129" t="s">
        <v>226</v>
      </c>
      <c r="C10" s="129" t="s">
        <v>227</v>
      </c>
      <c r="D10" s="130">
        <v>13</v>
      </c>
      <c r="E10" s="130" t="s">
        <v>22</v>
      </c>
      <c r="F10" s="132">
        <v>21</v>
      </c>
      <c r="G10" s="130">
        <v>11</v>
      </c>
      <c r="H10" s="130" t="s">
        <v>22</v>
      </c>
      <c r="I10" s="132">
        <v>21</v>
      </c>
      <c r="J10" s="130"/>
      <c r="K10" s="130" t="s">
        <v>22</v>
      </c>
      <c r="L10" s="132"/>
      <c r="M10" s="133">
        <f t="shared" si="2"/>
        <v>24</v>
      </c>
      <c r="N10" s="134">
        <f t="shared" si="3"/>
        <v>42</v>
      </c>
      <c r="O10" s="135">
        <f t="shared" si="0"/>
        <v>0</v>
      </c>
      <c r="P10" s="132">
        <f t="shared" si="1"/>
        <v>2</v>
      </c>
      <c r="Q10" s="135">
        <f t="shared" si="4"/>
        <v>0</v>
      </c>
      <c r="R10" s="132">
        <f t="shared" si="5"/>
        <v>1</v>
      </c>
      <c r="S10" s="193" t="str">
        <f>'[1]Los'!$B$11</f>
        <v>TJ Sokol Vodňany</v>
      </c>
    </row>
    <row r="11" spans="1:19" ht="30" customHeight="1">
      <c r="A11" s="128" t="s">
        <v>119</v>
      </c>
      <c r="B11" s="129" t="s">
        <v>228</v>
      </c>
      <c r="C11" s="129" t="s">
        <v>206</v>
      </c>
      <c r="D11" s="130">
        <v>21</v>
      </c>
      <c r="E11" s="130" t="s">
        <v>22</v>
      </c>
      <c r="F11" s="132">
        <v>11</v>
      </c>
      <c r="G11" s="130">
        <v>21</v>
      </c>
      <c r="H11" s="130" t="s">
        <v>22</v>
      </c>
      <c r="I11" s="132">
        <v>11</v>
      </c>
      <c r="J11" s="130"/>
      <c r="K11" s="130" t="s">
        <v>22</v>
      </c>
      <c r="L11" s="132"/>
      <c r="M11" s="133">
        <f t="shared" si="2"/>
        <v>42</v>
      </c>
      <c r="N11" s="134">
        <f t="shared" si="3"/>
        <v>22</v>
      </c>
      <c r="O11" s="135">
        <f t="shared" si="0"/>
        <v>2</v>
      </c>
      <c r="P11" s="132">
        <f t="shared" si="1"/>
        <v>0</v>
      </c>
      <c r="Q11" s="135">
        <f t="shared" si="4"/>
        <v>1</v>
      </c>
      <c r="R11" s="132">
        <f t="shared" si="5"/>
        <v>0</v>
      </c>
      <c r="S11" s="193" t="str">
        <f>'[1]Los'!$B$11</f>
        <v>TJ Sokol Vodňany</v>
      </c>
    </row>
    <row r="12" spans="1:19" ht="30" customHeight="1">
      <c r="A12" s="128" t="s">
        <v>20</v>
      </c>
      <c r="B12" s="129" t="s">
        <v>229</v>
      </c>
      <c r="C12" s="129" t="s">
        <v>208</v>
      </c>
      <c r="D12" s="130">
        <v>21</v>
      </c>
      <c r="E12" s="130" t="s">
        <v>22</v>
      </c>
      <c r="F12" s="132">
        <v>6</v>
      </c>
      <c r="G12" s="130">
        <v>21</v>
      </c>
      <c r="H12" s="130" t="s">
        <v>22</v>
      </c>
      <c r="I12" s="132">
        <v>12</v>
      </c>
      <c r="J12" s="130"/>
      <c r="K12" s="130" t="s">
        <v>22</v>
      </c>
      <c r="L12" s="132"/>
      <c r="M12" s="133">
        <f t="shared" si="2"/>
        <v>42</v>
      </c>
      <c r="N12" s="134">
        <f t="shared" si="3"/>
        <v>18</v>
      </c>
      <c r="O12" s="135">
        <f t="shared" si="0"/>
        <v>2</v>
      </c>
      <c r="P12" s="132">
        <f t="shared" si="1"/>
        <v>0</v>
      </c>
      <c r="Q12" s="135">
        <f t="shared" si="4"/>
        <v>1</v>
      </c>
      <c r="R12" s="132">
        <f t="shared" si="5"/>
        <v>0</v>
      </c>
      <c r="S12" s="193" t="str">
        <f>'[1]Los'!$B$11</f>
        <v>TJ Sokol Vodňany</v>
      </c>
    </row>
    <row r="13" spans="1:19" ht="30" customHeight="1">
      <c r="A13" s="128" t="s">
        <v>19</v>
      </c>
      <c r="B13" s="129" t="s">
        <v>230</v>
      </c>
      <c r="C13" s="129" t="s">
        <v>210</v>
      </c>
      <c r="D13" s="130">
        <v>21</v>
      </c>
      <c r="E13" s="130" t="s">
        <v>22</v>
      </c>
      <c r="F13" s="132">
        <v>9</v>
      </c>
      <c r="G13" s="130">
        <v>21</v>
      </c>
      <c r="H13" s="130" t="s">
        <v>22</v>
      </c>
      <c r="I13" s="132">
        <v>7</v>
      </c>
      <c r="J13" s="130"/>
      <c r="K13" s="130" t="s">
        <v>22</v>
      </c>
      <c r="L13" s="132"/>
      <c r="M13" s="133">
        <f>D13+G13+J13</f>
        <v>42</v>
      </c>
      <c r="N13" s="134">
        <f>F13+I13+L13</f>
        <v>16</v>
      </c>
      <c r="O13" s="135">
        <f t="shared" si="0"/>
        <v>2</v>
      </c>
      <c r="P13" s="132">
        <f t="shared" si="1"/>
        <v>0</v>
      </c>
      <c r="Q13" s="135">
        <f>IF(O13&gt;P13,1,0)</f>
        <v>1</v>
      </c>
      <c r="R13" s="132">
        <f>IF(P13&gt;O13,1,0)</f>
        <v>0</v>
      </c>
      <c r="S13" s="193" t="str">
        <f>'[1]Los'!$B$11</f>
        <v>TJ Sokol Vodňany</v>
      </c>
    </row>
    <row r="14" spans="1:19" ht="30" customHeight="1">
      <c r="A14" s="128" t="s">
        <v>23</v>
      </c>
      <c r="B14" s="129" t="s">
        <v>231</v>
      </c>
      <c r="C14" s="129" t="s">
        <v>232</v>
      </c>
      <c r="D14" s="130">
        <v>21</v>
      </c>
      <c r="E14" s="130" t="s">
        <v>22</v>
      </c>
      <c r="F14" s="132">
        <v>10</v>
      </c>
      <c r="G14" s="130">
        <v>16</v>
      </c>
      <c r="H14" s="130" t="s">
        <v>22</v>
      </c>
      <c r="I14" s="132">
        <v>21</v>
      </c>
      <c r="J14" s="130">
        <v>16</v>
      </c>
      <c r="K14" s="130" t="s">
        <v>22</v>
      </c>
      <c r="L14" s="132">
        <v>21</v>
      </c>
      <c r="M14" s="133">
        <f t="shared" si="2"/>
        <v>53</v>
      </c>
      <c r="N14" s="134">
        <f t="shared" si="3"/>
        <v>52</v>
      </c>
      <c r="O14" s="135">
        <f t="shared" si="0"/>
        <v>1</v>
      </c>
      <c r="P14" s="132">
        <f t="shared" si="1"/>
        <v>2</v>
      </c>
      <c r="Q14" s="135">
        <f t="shared" si="4"/>
        <v>0</v>
      </c>
      <c r="R14" s="132">
        <f t="shared" si="5"/>
        <v>1</v>
      </c>
      <c r="S14" s="193" t="str">
        <f>'[1]Los'!$B$11</f>
        <v>TJ Sokol Vodňany</v>
      </c>
    </row>
    <row r="15" spans="1:19" ht="30" customHeight="1" thickBot="1">
      <c r="A15" s="128" t="s">
        <v>18</v>
      </c>
      <c r="B15" s="129" t="s">
        <v>223</v>
      </c>
      <c r="C15" s="129" t="s">
        <v>213</v>
      </c>
      <c r="D15" s="130">
        <v>21</v>
      </c>
      <c r="E15" s="130" t="s">
        <v>22</v>
      </c>
      <c r="F15" s="132">
        <v>12</v>
      </c>
      <c r="G15" s="130">
        <v>24</v>
      </c>
      <c r="H15" s="130" t="s">
        <v>22</v>
      </c>
      <c r="I15" s="132">
        <v>26</v>
      </c>
      <c r="J15" s="130">
        <v>21</v>
      </c>
      <c r="K15" s="130" t="s">
        <v>22</v>
      </c>
      <c r="L15" s="132">
        <v>11</v>
      </c>
      <c r="M15" s="133">
        <f t="shared" si="2"/>
        <v>66</v>
      </c>
      <c r="N15" s="134">
        <f t="shared" si="3"/>
        <v>49</v>
      </c>
      <c r="O15" s="135">
        <f t="shared" si="0"/>
        <v>2</v>
      </c>
      <c r="P15" s="132">
        <f t="shared" si="1"/>
        <v>1</v>
      </c>
      <c r="Q15" s="135">
        <f t="shared" si="4"/>
        <v>1</v>
      </c>
      <c r="R15" s="132">
        <f t="shared" si="5"/>
        <v>0</v>
      </c>
      <c r="S15" s="193" t="str">
        <f>'[1]Los'!$B$11</f>
        <v>TJ Sokol Vodňany</v>
      </c>
    </row>
    <row r="16" spans="1:19" ht="34.5" customHeight="1" thickBot="1">
      <c r="A16" s="137" t="s">
        <v>8</v>
      </c>
      <c r="B16" s="138" t="str">
        <f>IF(Q16+R16=0,C45,IF(Q16=R16,C44,IF(Q16&gt;R16,C3,C4)))</f>
        <v>SK Badminton Tábor</v>
      </c>
      <c r="C16" s="139"/>
      <c r="D16" s="140"/>
      <c r="E16" s="140"/>
      <c r="F16" s="140"/>
      <c r="G16" s="140"/>
      <c r="H16" s="140"/>
      <c r="I16" s="140"/>
      <c r="J16" s="140"/>
      <c r="K16" s="140"/>
      <c r="L16" s="141"/>
      <c r="M16" s="142">
        <f aca="true" t="shared" si="6" ref="M16:R16">SUM(M8:M15)</f>
        <v>353</v>
      </c>
      <c r="N16" s="143">
        <f t="shared" si="6"/>
        <v>210</v>
      </c>
      <c r="O16" s="142">
        <f t="shared" si="6"/>
        <v>13</v>
      </c>
      <c r="P16" s="144">
        <f t="shared" si="6"/>
        <v>5</v>
      </c>
      <c r="Q16" s="142">
        <f t="shared" si="6"/>
        <v>6</v>
      </c>
      <c r="R16" s="143">
        <f t="shared" si="6"/>
        <v>2</v>
      </c>
      <c r="S16" s="145"/>
    </row>
    <row r="17" spans="4:19" ht="15"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7" t="s">
        <v>9</v>
      </c>
    </row>
    <row r="18" ht="12.75">
      <c r="A18" s="148" t="s">
        <v>10</v>
      </c>
    </row>
    <row r="20" spans="1:2" ht="19.5" customHeight="1">
      <c r="A20" s="149" t="s">
        <v>11</v>
      </c>
      <c r="B20" s="1" t="s">
        <v>65</v>
      </c>
    </row>
    <row r="21" spans="1:2" ht="19.5" customHeight="1">
      <c r="A21" s="150"/>
      <c r="B21" s="1" t="s">
        <v>65</v>
      </c>
    </row>
    <row r="23" spans="1:20" ht="12.75">
      <c r="A23" s="3" t="s">
        <v>12</v>
      </c>
      <c r="C23" s="2"/>
      <c r="D23" s="3" t="s">
        <v>13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24</v>
      </c>
      <c r="D36" s="151">
        <f>IF(D8&gt;F8,1,0)</f>
        <v>1</v>
      </c>
      <c r="E36" s="151"/>
      <c r="F36" s="151">
        <f>IF(F8&gt;D8,1,0)</f>
        <v>0</v>
      </c>
      <c r="G36" s="151">
        <f>IF(G8&gt;I8,1,0)</f>
        <v>1</v>
      </c>
      <c r="H36" s="151"/>
      <c r="I36" s="151">
        <f>IF(I8&gt;G8,1,0)</f>
        <v>0</v>
      </c>
      <c r="J36" s="151">
        <f>IF(J8&gt;L8,1,0)</f>
        <v>0</v>
      </c>
      <c r="K36" s="151"/>
      <c r="L36" s="151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114</v>
      </c>
      <c r="D37" s="151">
        <f aca="true" t="shared" si="7" ref="D37:D43">IF(D9&gt;F9,1,0)</f>
        <v>1</v>
      </c>
      <c r="E37" s="151"/>
      <c r="F37" s="151">
        <f aca="true" t="shared" si="8" ref="F37:F43">IF(F9&gt;D9,1,0)</f>
        <v>0</v>
      </c>
      <c r="G37" s="151">
        <f aca="true" t="shared" si="9" ref="G37:G43">IF(G9&gt;I9,1,0)</f>
        <v>1</v>
      </c>
      <c r="H37" s="151"/>
      <c r="I37" s="151">
        <f aca="true" t="shared" si="10" ref="I37:I43">IF(I9&gt;G9,1,0)</f>
        <v>0</v>
      </c>
      <c r="J37" s="151">
        <f aca="true" t="shared" si="11" ref="J37:J43">IF(J9&gt;L9,1,0)</f>
        <v>0</v>
      </c>
      <c r="K37" s="151"/>
      <c r="L37" s="151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151">
        <f t="shared" si="7"/>
        <v>0</v>
      </c>
      <c r="E38" s="151"/>
      <c r="F38" s="151">
        <f t="shared" si="8"/>
        <v>1</v>
      </c>
      <c r="G38" s="151">
        <f t="shared" si="9"/>
        <v>0</v>
      </c>
      <c r="H38" s="151"/>
      <c r="I38" s="151">
        <f t="shared" si="10"/>
        <v>1</v>
      </c>
      <c r="J38" s="151">
        <f t="shared" si="11"/>
        <v>0</v>
      </c>
      <c r="K38" s="151"/>
      <c r="L38" s="151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119</v>
      </c>
      <c r="D39" s="151">
        <f t="shared" si="7"/>
        <v>1</v>
      </c>
      <c r="E39" s="151"/>
      <c r="F39" s="151">
        <f t="shared" si="8"/>
        <v>0</v>
      </c>
      <c r="G39" s="151">
        <f t="shared" si="9"/>
        <v>1</v>
      </c>
      <c r="H39" s="151"/>
      <c r="I39" s="151">
        <f t="shared" si="10"/>
        <v>0</v>
      </c>
      <c r="J39" s="151">
        <f t="shared" si="11"/>
        <v>0</v>
      </c>
      <c r="K39" s="151"/>
      <c r="L39" s="151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20</v>
      </c>
      <c r="D40" s="151">
        <f t="shared" si="7"/>
        <v>1</v>
      </c>
      <c r="E40" s="151"/>
      <c r="F40" s="151">
        <f t="shared" si="8"/>
        <v>0</v>
      </c>
      <c r="G40" s="151">
        <f t="shared" si="9"/>
        <v>1</v>
      </c>
      <c r="H40" s="151"/>
      <c r="I40" s="151">
        <f t="shared" si="10"/>
        <v>0</v>
      </c>
      <c r="J40" s="151">
        <f t="shared" si="11"/>
        <v>0</v>
      </c>
      <c r="K40" s="151"/>
      <c r="L40" s="151">
        <f t="shared" si="12"/>
        <v>0</v>
      </c>
    </row>
    <row r="41" spans="3:12" ht="12.75" hidden="1">
      <c r="C41" s="1" t="s">
        <v>19</v>
      </c>
      <c r="D41" s="151">
        <f t="shared" si="7"/>
        <v>1</v>
      </c>
      <c r="E41" s="151"/>
      <c r="F41" s="151">
        <f t="shared" si="8"/>
        <v>0</v>
      </c>
      <c r="G41" s="151">
        <f t="shared" si="9"/>
        <v>1</v>
      </c>
      <c r="H41" s="151"/>
      <c r="I41" s="151">
        <f t="shared" si="10"/>
        <v>0</v>
      </c>
      <c r="J41" s="151">
        <f t="shared" si="11"/>
        <v>0</v>
      </c>
      <c r="K41" s="151"/>
      <c r="L41" s="151">
        <f t="shared" si="12"/>
        <v>0</v>
      </c>
    </row>
    <row r="42" spans="3:12" ht="12.75" hidden="1">
      <c r="C42" s="1" t="s">
        <v>23</v>
      </c>
      <c r="D42" s="151">
        <f t="shared" si="7"/>
        <v>1</v>
      </c>
      <c r="E42" s="151"/>
      <c r="F42" s="151">
        <f t="shared" si="8"/>
        <v>0</v>
      </c>
      <c r="G42" s="151">
        <f t="shared" si="9"/>
        <v>0</v>
      </c>
      <c r="H42" s="151"/>
      <c r="I42" s="151">
        <f t="shared" si="10"/>
        <v>1</v>
      </c>
      <c r="J42" s="151">
        <f t="shared" si="11"/>
        <v>0</v>
      </c>
      <c r="K42" s="151"/>
      <c r="L42" s="151">
        <f t="shared" si="12"/>
        <v>1</v>
      </c>
    </row>
    <row r="43" spans="3:12" ht="12.75" hidden="1">
      <c r="C43" s="1" t="s">
        <v>18</v>
      </c>
      <c r="D43" s="151">
        <f t="shared" si="7"/>
        <v>1</v>
      </c>
      <c r="E43" s="151"/>
      <c r="F43" s="151">
        <f t="shared" si="8"/>
        <v>0</v>
      </c>
      <c r="G43" s="151">
        <f t="shared" si="9"/>
        <v>0</v>
      </c>
      <c r="H43" s="151"/>
      <c r="I43" s="151">
        <f t="shared" si="10"/>
        <v>1</v>
      </c>
      <c r="J43" s="151">
        <f t="shared" si="11"/>
        <v>1</v>
      </c>
      <c r="K43" s="151"/>
      <c r="L43" s="151">
        <f t="shared" si="12"/>
        <v>0</v>
      </c>
    </row>
    <row r="44" ht="12.75" hidden="1">
      <c r="C44" s="1" t="s">
        <v>66</v>
      </c>
    </row>
  </sheetData>
  <sheetProtection/>
  <protectedRanges>
    <protectedRange sqref="B20:S21" name="Oblast8"/>
    <protectedRange sqref="L8:L15" name="Oblast7"/>
    <protectedRange sqref="J8:J15" name="Oblast6"/>
    <protectedRange sqref="I8:I15" name="Oblast5"/>
    <protectedRange sqref="G8:G15" name="Oblast4"/>
    <protectedRange sqref="F8:F15" name="Oblast3"/>
    <protectedRange sqref="D8:D15" name="Oblast2"/>
    <protectedRange sqref="B8:C15" name="Oblast1"/>
  </protectedRanges>
  <mergeCells count="11">
    <mergeCell ref="D6:L6"/>
    <mergeCell ref="M6:N6"/>
    <mergeCell ref="O6:P6"/>
    <mergeCell ref="Q6:R6"/>
    <mergeCell ref="P2:Q2"/>
    <mergeCell ref="R2:S2"/>
    <mergeCell ref="A1:S1"/>
    <mergeCell ref="P3:Q3"/>
    <mergeCell ref="R3:S3"/>
    <mergeCell ref="P4:Q4"/>
    <mergeCell ref="R4:S4"/>
  </mergeCells>
  <printOptions horizontalCentered="1" verticalCentered="1"/>
  <pageMargins left="0.3937007874015748" right="0" top="0.3937007874015748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</row>
    <row r="2" spans="1:19" ht="19.5" customHeight="1" thickBot="1">
      <c r="A2" s="99" t="s">
        <v>1</v>
      </c>
      <c r="B2" s="100"/>
      <c r="C2" s="222" t="s">
        <v>188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4"/>
      <c r="P2" s="220" t="s">
        <v>107</v>
      </c>
      <c r="Q2" s="221"/>
      <c r="R2" s="204" t="s">
        <v>108</v>
      </c>
      <c r="S2" s="205"/>
    </row>
    <row r="3" spans="1:19" ht="19.5" customHeight="1" thickTop="1">
      <c r="A3" s="101" t="s">
        <v>3</v>
      </c>
      <c r="B3" s="102"/>
      <c r="C3" s="103" t="str">
        <f>'[1]Los'!B32</f>
        <v>TJ ČZ Strakonice "A"</v>
      </c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04"/>
      <c r="O3" s="104"/>
      <c r="P3" s="207" t="s">
        <v>14</v>
      </c>
      <c r="Q3" s="208"/>
      <c r="R3" s="209">
        <f>'[1]Los'!C37</f>
        <v>43022</v>
      </c>
      <c r="S3" s="210"/>
    </row>
    <row r="4" spans="1:19" ht="19.5" customHeight="1">
      <c r="A4" s="101" t="s">
        <v>4</v>
      </c>
      <c r="B4" s="106"/>
      <c r="C4" s="107" t="str">
        <f>'[1]Los'!C32</f>
        <v>SK Badminton Tábor</v>
      </c>
      <c r="D4" s="105"/>
      <c r="E4" s="105"/>
      <c r="F4" s="105"/>
      <c r="G4" s="104"/>
      <c r="H4" s="104"/>
      <c r="I4" s="104"/>
      <c r="J4" s="104"/>
      <c r="K4" s="104"/>
      <c r="L4" s="104"/>
      <c r="M4" s="104"/>
      <c r="N4" s="104"/>
      <c r="O4" s="104"/>
      <c r="P4" s="211" t="s">
        <v>2</v>
      </c>
      <c r="Q4" s="212"/>
      <c r="R4" s="213" t="str">
        <f>'[1]Los'!C42</f>
        <v>Vodňany</v>
      </c>
      <c r="S4" s="214"/>
    </row>
    <row r="5" spans="1:19" ht="19.5" customHeight="1" thickBot="1">
      <c r="A5" s="108" t="s">
        <v>5</v>
      </c>
      <c r="B5" s="109"/>
      <c r="C5" s="110" t="str">
        <f>'[1]Los'!B37</f>
        <v>Vladimír Marek</v>
      </c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112"/>
      <c r="O5" s="112"/>
      <c r="P5" s="113"/>
      <c r="Q5" s="114"/>
      <c r="R5" s="194" t="s">
        <v>26</v>
      </c>
      <c r="S5" s="115" t="s">
        <v>25</v>
      </c>
    </row>
    <row r="6" spans="1:19" ht="24.75" customHeight="1">
      <c r="A6" s="116"/>
      <c r="B6" s="117" t="s">
        <v>57</v>
      </c>
      <c r="C6" s="117" t="s">
        <v>58</v>
      </c>
      <c r="D6" s="215" t="s">
        <v>6</v>
      </c>
      <c r="E6" s="216"/>
      <c r="F6" s="216"/>
      <c r="G6" s="216"/>
      <c r="H6" s="216"/>
      <c r="I6" s="216"/>
      <c r="J6" s="216"/>
      <c r="K6" s="216"/>
      <c r="L6" s="217"/>
      <c r="M6" s="218" t="s">
        <v>15</v>
      </c>
      <c r="N6" s="219"/>
      <c r="O6" s="218" t="s">
        <v>16</v>
      </c>
      <c r="P6" s="219"/>
      <c r="Q6" s="218" t="s">
        <v>17</v>
      </c>
      <c r="R6" s="219"/>
      <c r="S6" s="118" t="s">
        <v>7</v>
      </c>
    </row>
    <row r="7" spans="1:19" ht="9.75" customHeight="1" thickBot="1">
      <c r="A7" s="119"/>
      <c r="B7" s="120"/>
      <c r="C7" s="121"/>
      <c r="D7" s="122">
        <v>1</v>
      </c>
      <c r="E7" s="122"/>
      <c r="F7" s="122"/>
      <c r="G7" s="122">
        <v>2</v>
      </c>
      <c r="H7" s="122"/>
      <c r="I7" s="122"/>
      <c r="J7" s="122">
        <v>3</v>
      </c>
      <c r="K7" s="123"/>
      <c r="L7" s="124"/>
      <c r="M7" s="125"/>
      <c r="N7" s="126"/>
      <c r="O7" s="125"/>
      <c r="P7" s="126"/>
      <c r="Q7" s="125"/>
      <c r="R7" s="126"/>
      <c r="S7" s="127"/>
    </row>
    <row r="8" spans="1:19" ht="30" customHeight="1" thickTop="1">
      <c r="A8" s="128" t="s">
        <v>24</v>
      </c>
      <c r="B8" s="129" t="s">
        <v>200</v>
      </c>
      <c r="C8" s="129" t="s">
        <v>215</v>
      </c>
      <c r="D8" s="130">
        <v>21</v>
      </c>
      <c r="E8" s="131" t="s">
        <v>22</v>
      </c>
      <c r="F8" s="132">
        <v>9</v>
      </c>
      <c r="G8" s="130">
        <v>21</v>
      </c>
      <c r="H8" s="131" t="s">
        <v>22</v>
      </c>
      <c r="I8" s="132">
        <v>9</v>
      </c>
      <c r="J8" s="130"/>
      <c r="K8" s="131" t="s">
        <v>22</v>
      </c>
      <c r="L8" s="132"/>
      <c r="M8" s="133">
        <f aca="true" t="shared" si="0" ref="M8:M15">D8+G8+J8</f>
        <v>42</v>
      </c>
      <c r="N8" s="134">
        <f aca="true" t="shared" si="1" ref="N8:N15">F8+I8+L8</f>
        <v>18</v>
      </c>
      <c r="O8" s="135">
        <f aca="true" t="shared" si="2" ref="O8:O15">D36+G36+J36</f>
        <v>2</v>
      </c>
      <c r="P8" s="132">
        <f aca="true" t="shared" si="3" ref="P8:P15">F36+I36+L36</f>
        <v>0</v>
      </c>
      <c r="Q8" s="135">
        <f aca="true" t="shared" si="4" ref="Q8:Q15">IF(O8&gt;P8,1,0)</f>
        <v>1</v>
      </c>
      <c r="R8" s="132">
        <f aca="true" t="shared" si="5" ref="R8:R15">IF(P8&gt;O8,1,0)</f>
        <v>0</v>
      </c>
      <c r="S8" s="136" t="str">
        <f>'[1]Los'!$B$31</f>
        <v>TJ Sokol Křemže "B"</v>
      </c>
    </row>
    <row r="9" spans="1:19" ht="30" customHeight="1">
      <c r="A9" s="128" t="s">
        <v>114</v>
      </c>
      <c r="B9" s="129" t="s">
        <v>202</v>
      </c>
      <c r="C9" s="129" t="s">
        <v>217</v>
      </c>
      <c r="D9" s="130">
        <v>21</v>
      </c>
      <c r="E9" s="130" t="s">
        <v>22</v>
      </c>
      <c r="F9" s="132">
        <v>7</v>
      </c>
      <c r="G9" s="130">
        <v>21</v>
      </c>
      <c r="H9" s="130" t="s">
        <v>22</v>
      </c>
      <c r="I9" s="132">
        <v>12</v>
      </c>
      <c r="J9" s="130"/>
      <c r="K9" s="130" t="s">
        <v>22</v>
      </c>
      <c r="L9" s="132"/>
      <c r="M9" s="133">
        <f t="shared" si="0"/>
        <v>42</v>
      </c>
      <c r="N9" s="134">
        <f t="shared" si="1"/>
        <v>19</v>
      </c>
      <c r="O9" s="135">
        <f t="shared" si="2"/>
        <v>2</v>
      </c>
      <c r="P9" s="132">
        <f t="shared" si="3"/>
        <v>0</v>
      </c>
      <c r="Q9" s="135">
        <f t="shared" si="4"/>
        <v>1</v>
      </c>
      <c r="R9" s="132">
        <f t="shared" si="5"/>
        <v>0</v>
      </c>
      <c r="S9" s="193" t="str">
        <f>'[1]Los'!$B$31</f>
        <v>TJ Sokol Křemže "B"</v>
      </c>
    </row>
    <row r="10" spans="1:19" ht="30" customHeight="1">
      <c r="A10" s="128" t="s">
        <v>21</v>
      </c>
      <c r="B10" s="129" t="s">
        <v>203</v>
      </c>
      <c r="C10" s="129" t="s">
        <v>218</v>
      </c>
      <c r="D10" s="130">
        <v>21</v>
      </c>
      <c r="E10" s="130" t="s">
        <v>22</v>
      </c>
      <c r="F10" s="132">
        <v>11</v>
      </c>
      <c r="G10" s="130">
        <v>21</v>
      </c>
      <c r="H10" s="130" t="s">
        <v>22</v>
      </c>
      <c r="I10" s="132">
        <v>12</v>
      </c>
      <c r="J10" s="130"/>
      <c r="K10" s="130" t="s">
        <v>22</v>
      </c>
      <c r="L10" s="132"/>
      <c r="M10" s="133">
        <f t="shared" si="0"/>
        <v>42</v>
      </c>
      <c r="N10" s="134">
        <f t="shared" si="1"/>
        <v>23</v>
      </c>
      <c r="O10" s="135">
        <f t="shared" si="2"/>
        <v>2</v>
      </c>
      <c r="P10" s="132">
        <f t="shared" si="3"/>
        <v>0</v>
      </c>
      <c r="Q10" s="135">
        <f t="shared" si="4"/>
        <v>1</v>
      </c>
      <c r="R10" s="132">
        <f t="shared" si="5"/>
        <v>0</v>
      </c>
      <c r="S10" s="193" t="str">
        <f>'[1]Los'!$B$31</f>
        <v>TJ Sokol Křemže "B"</v>
      </c>
    </row>
    <row r="11" spans="1:19" ht="30" customHeight="1">
      <c r="A11" s="128" t="s">
        <v>119</v>
      </c>
      <c r="B11" s="129" t="s">
        <v>205</v>
      </c>
      <c r="C11" s="129" t="s">
        <v>241</v>
      </c>
      <c r="D11" s="130">
        <v>21</v>
      </c>
      <c r="E11" s="130" t="s">
        <v>22</v>
      </c>
      <c r="F11" s="132">
        <v>9</v>
      </c>
      <c r="G11" s="130">
        <v>21</v>
      </c>
      <c r="H11" s="130" t="s">
        <v>22</v>
      </c>
      <c r="I11" s="132">
        <v>6</v>
      </c>
      <c r="J11" s="130"/>
      <c r="K11" s="130" t="s">
        <v>22</v>
      </c>
      <c r="L11" s="132"/>
      <c r="M11" s="133">
        <f t="shared" si="0"/>
        <v>42</v>
      </c>
      <c r="N11" s="134">
        <f t="shared" si="1"/>
        <v>15</v>
      </c>
      <c r="O11" s="135">
        <f t="shared" si="2"/>
        <v>2</v>
      </c>
      <c r="P11" s="132">
        <f t="shared" si="3"/>
        <v>0</v>
      </c>
      <c r="Q11" s="135">
        <f t="shared" si="4"/>
        <v>1</v>
      </c>
      <c r="R11" s="132">
        <f t="shared" si="5"/>
        <v>0</v>
      </c>
      <c r="S11" s="193" t="str">
        <f>'[1]Los'!$B$31</f>
        <v>TJ Sokol Křemže "B"</v>
      </c>
    </row>
    <row r="12" spans="1:19" ht="30" customHeight="1">
      <c r="A12" s="128" t="s">
        <v>20</v>
      </c>
      <c r="B12" s="129" t="s">
        <v>207</v>
      </c>
      <c r="C12" s="129" t="s">
        <v>221</v>
      </c>
      <c r="D12" s="130">
        <v>0</v>
      </c>
      <c r="E12" s="130" t="s">
        <v>22</v>
      </c>
      <c r="F12" s="132">
        <v>21</v>
      </c>
      <c r="G12" s="130">
        <v>0</v>
      </c>
      <c r="H12" s="130" t="s">
        <v>22</v>
      </c>
      <c r="I12" s="132">
        <v>21</v>
      </c>
      <c r="J12" s="130"/>
      <c r="K12" s="130" t="s">
        <v>22</v>
      </c>
      <c r="L12" s="132"/>
      <c r="M12" s="133">
        <f t="shared" si="0"/>
        <v>0</v>
      </c>
      <c r="N12" s="134">
        <f t="shared" si="1"/>
        <v>42</v>
      </c>
      <c r="O12" s="135">
        <f t="shared" si="2"/>
        <v>0</v>
      </c>
      <c r="P12" s="132">
        <f t="shared" si="3"/>
        <v>2</v>
      </c>
      <c r="Q12" s="135">
        <f t="shared" si="4"/>
        <v>0</v>
      </c>
      <c r="R12" s="132">
        <f t="shared" si="5"/>
        <v>1</v>
      </c>
      <c r="S12" s="193" t="str">
        <f>'[1]Los'!$B$31</f>
        <v>TJ Sokol Křemže "B"</v>
      </c>
    </row>
    <row r="13" spans="1:19" ht="30" customHeight="1">
      <c r="A13" s="128" t="s">
        <v>19</v>
      </c>
      <c r="B13" s="129" t="s">
        <v>209</v>
      </c>
      <c r="C13" s="129" t="s">
        <v>230</v>
      </c>
      <c r="D13" s="130">
        <v>21</v>
      </c>
      <c r="E13" s="130" t="s">
        <v>22</v>
      </c>
      <c r="F13" s="132">
        <v>19</v>
      </c>
      <c r="G13" s="130">
        <v>21</v>
      </c>
      <c r="H13" s="130" t="s">
        <v>22</v>
      </c>
      <c r="I13" s="132">
        <v>14</v>
      </c>
      <c r="J13" s="130"/>
      <c r="K13" s="130" t="s">
        <v>22</v>
      </c>
      <c r="L13" s="132"/>
      <c r="M13" s="133">
        <f>D13+G13+J13</f>
        <v>42</v>
      </c>
      <c r="N13" s="134">
        <f>F13+I13+L13</f>
        <v>33</v>
      </c>
      <c r="O13" s="135">
        <f t="shared" si="2"/>
        <v>2</v>
      </c>
      <c r="P13" s="132">
        <f t="shared" si="3"/>
        <v>0</v>
      </c>
      <c r="Q13" s="135">
        <f>IF(O13&gt;P13,1,0)</f>
        <v>1</v>
      </c>
      <c r="R13" s="132">
        <f>IF(P13&gt;O13,1,0)</f>
        <v>0</v>
      </c>
      <c r="S13" s="193" t="str">
        <f>'[1]Los'!$B$31</f>
        <v>TJ Sokol Křemže "B"</v>
      </c>
    </row>
    <row r="14" spans="1:19" ht="30" customHeight="1">
      <c r="A14" s="128" t="s">
        <v>23</v>
      </c>
      <c r="B14" s="129" t="s">
        <v>211</v>
      </c>
      <c r="C14" s="129" t="s">
        <v>244</v>
      </c>
      <c r="D14" s="130">
        <v>12</v>
      </c>
      <c r="E14" s="130" t="s">
        <v>22</v>
      </c>
      <c r="F14" s="132">
        <v>21</v>
      </c>
      <c r="G14" s="130">
        <v>11</v>
      </c>
      <c r="H14" s="130" t="s">
        <v>22</v>
      </c>
      <c r="I14" s="132">
        <v>21</v>
      </c>
      <c r="J14" s="130"/>
      <c r="K14" s="130" t="s">
        <v>22</v>
      </c>
      <c r="L14" s="132"/>
      <c r="M14" s="133">
        <f t="shared" si="0"/>
        <v>23</v>
      </c>
      <c r="N14" s="134">
        <f t="shared" si="1"/>
        <v>42</v>
      </c>
      <c r="O14" s="135">
        <f t="shared" si="2"/>
        <v>0</v>
      </c>
      <c r="P14" s="132">
        <f t="shared" si="3"/>
        <v>2</v>
      </c>
      <c r="Q14" s="135">
        <f t="shared" si="4"/>
        <v>0</v>
      </c>
      <c r="R14" s="132">
        <f t="shared" si="5"/>
        <v>1</v>
      </c>
      <c r="S14" s="193" t="str">
        <f>'[1]Los'!$B$31</f>
        <v>TJ Sokol Křemže "B"</v>
      </c>
    </row>
    <row r="15" spans="1:19" ht="30" customHeight="1" thickBot="1">
      <c r="A15" s="128" t="s">
        <v>18</v>
      </c>
      <c r="B15" s="129" t="s">
        <v>59</v>
      </c>
      <c r="C15" s="129" t="s">
        <v>223</v>
      </c>
      <c r="D15" s="130">
        <v>21</v>
      </c>
      <c r="E15" s="130" t="s">
        <v>22</v>
      </c>
      <c r="F15" s="132">
        <v>15</v>
      </c>
      <c r="G15" s="130">
        <v>21</v>
      </c>
      <c r="H15" s="130" t="s">
        <v>22</v>
      </c>
      <c r="I15" s="132">
        <v>11</v>
      </c>
      <c r="J15" s="130"/>
      <c r="K15" s="130" t="s">
        <v>22</v>
      </c>
      <c r="L15" s="132"/>
      <c r="M15" s="133">
        <f t="shared" si="0"/>
        <v>42</v>
      </c>
      <c r="N15" s="134">
        <f t="shared" si="1"/>
        <v>26</v>
      </c>
      <c r="O15" s="135">
        <f t="shared" si="2"/>
        <v>2</v>
      </c>
      <c r="P15" s="132">
        <f t="shared" si="3"/>
        <v>0</v>
      </c>
      <c r="Q15" s="135">
        <f t="shared" si="4"/>
        <v>1</v>
      </c>
      <c r="R15" s="132">
        <f t="shared" si="5"/>
        <v>0</v>
      </c>
      <c r="S15" s="193" t="str">
        <f>'[1]Los'!$B$31</f>
        <v>TJ Sokol Křemže "B"</v>
      </c>
    </row>
    <row r="16" spans="1:19" ht="34.5" customHeight="1" thickBot="1">
      <c r="A16" s="137" t="s">
        <v>8</v>
      </c>
      <c r="B16" s="138" t="str">
        <f>IF(Q16+R16=0,C45,IF(Q16=R16,C44,IF(Q16&gt;R16,C3,C4)))</f>
        <v>TJ ČZ Strakonice "A"</v>
      </c>
      <c r="C16" s="139"/>
      <c r="D16" s="140"/>
      <c r="E16" s="140"/>
      <c r="F16" s="140"/>
      <c r="G16" s="140"/>
      <c r="H16" s="140"/>
      <c r="I16" s="140"/>
      <c r="J16" s="140"/>
      <c r="K16" s="140"/>
      <c r="L16" s="141"/>
      <c r="M16" s="142">
        <f aca="true" t="shared" si="6" ref="M16:R16">SUM(M8:M15)</f>
        <v>275</v>
      </c>
      <c r="N16" s="143">
        <f t="shared" si="6"/>
        <v>218</v>
      </c>
      <c r="O16" s="142">
        <f t="shared" si="6"/>
        <v>12</v>
      </c>
      <c r="P16" s="144">
        <f t="shared" si="6"/>
        <v>4</v>
      </c>
      <c r="Q16" s="142">
        <f t="shared" si="6"/>
        <v>6</v>
      </c>
      <c r="R16" s="143">
        <f t="shared" si="6"/>
        <v>2</v>
      </c>
      <c r="S16" s="145"/>
    </row>
    <row r="17" spans="4:19" ht="15"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7" t="s">
        <v>9</v>
      </c>
    </row>
    <row r="18" ht="12.75">
      <c r="A18" s="148" t="s">
        <v>10</v>
      </c>
    </row>
    <row r="20" spans="1:2" ht="19.5" customHeight="1">
      <c r="A20" s="149" t="s">
        <v>11</v>
      </c>
      <c r="B20" s="1" t="s">
        <v>65</v>
      </c>
    </row>
    <row r="21" spans="1:2" ht="19.5" customHeight="1">
      <c r="A21" s="150"/>
      <c r="B21" s="1" t="s">
        <v>65</v>
      </c>
    </row>
    <row r="23" spans="1:20" ht="12.75">
      <c r="A23" s="3" t="s">
        <v>12</v>
      </c>
      <c r="C23" s="2"/>
      <c r="D23" s="3" t="s">
        <v>13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24</v>
      </c>
      <c r="D36" s="151">
        <f>IF(D8&gt;F8,1,0)</f>
        <v>1</v>
      </c>
      <c r="E36" s="151"/>
      <c r="F36" s="151">
        <f>IF(F8&gt;D8,1,0)</f>
        <v>0</v>
      </c>
      <c r="G36" s="151">
        <f>IF(G8&gt;I8,1,0)</f>
        <v>1</v>
      </c>
      <c r="H36" s="151"/>
      <c r="I36" s="151">
        <f>IF(I8&gt;G8,1,0)</f>
        <v>0</v>
      </c>
      <c r="J36" s="151">
        <f>IF(J8&gt;L8,1,0)</f>
        <v>0</v>
      </c>
      <c r="K36" s="151"/>
      <c r="L36" s="151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114</v>
      </c>
      <c r="D37" s="151">
        <f aca="true" t="shared" si="7" ref="D37:D43">IF(D9&gt;F9,1,0)</f>
        <v>1</v>
      </c>
      <c r="E37" s="151"/>
      <c r="F37" s="151">
        <f aca="true" t="shared" si="8" ref="F37:F43">IF(F9&gt;D9,1,0)</f>
        <v>0</v>
      </c>
      <c r="G37" s="151">
        <f aca="true" t="shared" si="9" ref="G37:G43">IF(G9&gt;I9,1,0)</f>
        <v>1</v>
      </c>
      <c r="H37" s="151"/>
      <c r="I37" s="151">
        <f aca="true" t="shared" si="10" ref="I37:I43">IF(I9&gt;G9,1,0)</f>
        <v>0</v>
      </c>
      <c r="J37" s="151">
        <f aca="true" t="shared" si="11" ref="J37:J43">IF(J9&gt;L9,1,0)</f>
        <v>0</v>
      </c>
      <c r="K37" s="151"/>
      <c r="L37" s="151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151">
        <f t="shared" si="7"/>
        <v>1</v>
      </c>
      <c r="E38" s="151"/>
      <c r="F38" s="151">
        <f t="shared" si="8"/>
        <v>0</v>
      </c>
      <c r="G38" s="151">
        <f t="shared" si="9"/>
        <v>1</v>
      </c>
      <c r="H38" s="151"/>
      <c r="I38" s="151">
        <f t="shared" si="10"/>
        <v>0</v>
      </c>
      <c r="J38" s="151">
        <f t="shared" si="11"/>
        <v>0</v>
      </c>
      <c r="K38" s="151"/>
      <c r="L38" s="151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119</v>
      </c>
      <c r="D39" s="151">
        <f t="shared" si="7"/>
        <v>1</v>
      </c>
      <c r="E39" s="151"/>
      <c r="F39" s="151">
        <f t="shared" si="8"/>
        <v>0</v>
      </c>
      <c r="G39" s="151">
        <f t="shared" si="9"/>
        <v>1</v>
      </c>
      <c r="H39" s="151"/>
      <c r="I39" s="151">
        <f t="shared" si="10"/>
        <v>0</v>
      </c>
      <c r="J39" s="151">
        <f t="shared" si="11"/>
        <v>0</v>
      </c>
      <c r="K39" s="151"/>
      <c r="L39" s="151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20</v>
      </c>
      <c r="D40" s="151">
        <f t="shared" si="7"/>
        <v>0</v>
      </c>
      <c r="E40" s="151"/>
      <c r="F40" s="151">
        <f t="shared" si="8"/>
        <v>1</v>
      </c>
      <c r="G40" s="151">
        <f t="shared" si="9"/>
        <v>0</v>
      </c>
      <c r="H40" s="151"/>
      <c r="I40" s="151">
        <f t="shared" si="10"/>
        <v>1</v>
      </c>
      <c r="J40" s="151">
        <f t="shared" si="11"/>
        <v>0</v>
      </c>
      <c r="K40" s="151"/>
      <c r="L40" s="151">
        <f t="shared" si="12"/>
        <v>0</v>
      </c>
    </row>
    <row r="41" spans="3:12" ht="12.75" hidden="1">
      <c r="C41" s="1" t="s">
        <v>19</v>
      </c>
      <c r="D41" s="151">
        <f t="shared" si="7"/>
        <v>1</v>
      </c>
      <c r="E41" s="151"/>
      <c r="F41" s="151">
        <f t="shared" si="8"/>
        <v>0</v>
      </c>
      <c r="G41" s="151">
        <f t="shared" si="9"/>
        <v>1</v>
      </c>
      <c r="H41" s="151"/>
      <c r="I41" s="151">
        <f t="shared" si="10"/>
        <v>0</v>
      </c>
      <c r="J41" s="151">
        <f t="shared" si="11"/>
        <v>0</v>
      </c>
      <c r="K41" s="151"/>
      <c r="L41" s="151">
        <f t="shared" si="12"/>
        <v>0</v>
      </c>
    </row>
    <row r="42" spans="3:12" ht="12.75" hidden="1">
      <c r="C42" s="1" t="s">
        <v>23</v>
      </c>
      <c r="D42" s="151">
        <f t="shared" si="7"/>
        <v>0</v>
      </c>
      <c r="E42" s="151"/>
      <c r="F42" s="151">
        <f t="shared" si="8"/>
        <v>1</v>
      </c>
      <c r="G42" s="151">
        <f t="shared" si="9"/>
        <v>0</v>
      </c>
      <c r="H42" s="151"/>
      <c r="I42" s="151">
        <f t="shared" si="10"/>
        <v>1</v>
      </c>
      <c r="J42" s="151">
        <f t="shared" si="11"/>
        <v>0</v>
      </c>
      <c r="K42" s="151"/>
      <c r="L42" s="151">
        <f t="shared" si="12"/>
        <v>0</v>
      </c>
    </row>
    <row r="43" spans="3:12" ht="12.75" hidden="1">
      <c r="C43" s="1" t="s">
        <v>18</v>
      </c>
      <c r="D43" s="151">
        <f t="shared" si="7"/>
        <v>1</v>
      </c>
      <c r="E43" s="151"/>
      <c r="F43" s="151">
        <f t="shared" si="8"/>
        <v>0</v>
      </c>
      <c r="G43" s="151">
        <f t="shared" si="9"/>
        <v>1</v>
      </c>
      <c r="H43" s="151"/>
      <c r="I43" s="151">
        <f t="shared" si="10"/>
        <v>0</v>
      </c>
      <c r="J43" s="151">
        <f t="shared" si="11"/>
        <v>0</v>
      </c>
      <c r="K43" s="151"/>
      <c r="L43" s="151">
        <f t="shared" si="12"/>
        <v>0</v>
      </c>
    </row>
    <row r="44" ht="12.75" hidden="1">
      <c r="C44" s="1" t="s">
        <v>66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B8:B11" name="Oblast1"/>
    <protectedRange sqref="C8:C11" name="Oblast1_2_1"/>
    <protectedRange sqref="L12:L15" name="Oblast7_1"/>
    <protectedRange sqref="J12:J15" name="Oblast6_1"/>
    <protectedRange sqref="I12:I15" name="Oblast5_1"/>
    <protectedRange sqref="G12:G15" name="Oblast4_1"/>
    <protectedRange sqref="F12:F15" name="Oblast3_1"/>
    <protectedRange sqref="D12:D15" name="Oblast2_1"/>
    <protectedRange sqref="B12:C15" name="Oblast1_1"/>
  </protectedRanges>
  <mergeCells count="12">
    <mergeCell ref="D6:L6"/>
    <mergeCell ref="M6:N6"/>
    <mergeCell ref="O6:P6"/>
    <mergeCell ref="Q6:R6"/>
    <mergeCell ref="P2:Q2"/>
    <mergeCell ref="R2:S2"/>
    <mergeCell ref="C2:O2"/>
    <mergeCell ref="A1:S1"/>
    <mergeCell ref="P3:Q3"/>
    <mergeCell ref="R3:S3"/>
    <mergeCell ref="P4:Q4"/>
    <mergeCell ref="R4:S4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</row>
    <row r="2" spans="1:19" ht="19.5" customHeight="1" thickBot="1">
      <c r="A2" s="99" t="s">
        <v>1</v>
      </c>
      <c r="B2" s="100"/>
      <c r="C2" s="182" t="s">
        <v>188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  <c r="P2" s="220" t="s">
        <v>107</v>
      </c>
      <c r="Q2" s="221"/>
      <c r="R2" s="204" t="s">
        <v>108</v>
      </c>
      <c r="S2" s="205"/>
    </row>
    <row r="3" spans="1:19" ht="19.5" customHeight="1" thickTop="1">
      <c r="A3" s="101" t="s">
        <v>3</v>
      </c>
      <c r="B3" s="102"/>
      <c r="C3" s="103" t="str">
        <f>'[1]Los'!B13</f>
        <v>TJ Sokol Křemže "B"</v>
      </c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04"/>
      <c r="O3" s="104"/>
      <c r="P3" s="207" t="s">
        <v>14</v>
      </c>
      <c r="Q3" s="208"/>
      <c r="R3" s="209">
        <f>'[1]Los'!C37</f>
        <v>43022</v>
      </c>
      <c r="S3" s="210"/>
    </row>
    <row r="4" spans="1:19" ht="19.5" customHeight="1">
      <c r="A4" s="101" t="s">
        <v>4</v>
      </c>
      <c r="B4" s="106"/>
      <c r="C4" s="107" t="str">
        <f>'[1]Los'!C13</f>
        <v>TJ ČZ Strakonice "A"</v>
      </c>
      <c r="D4" s="105"/>
      <c r="E4" s="105"/>
      <c r="F4" s="105"/>
      <c r="G4" s="104"/>
      <c r="H4" s="104"/>
      <c r="I4" s="104"/>
      <c r="J4" s="104"/>
      <c r="K4" s="104"/>
      <c r="L4" s="104"/>
      <c r="M4" s="104"/>
      <c r="N4" s="104"/>
      <c r="O4" s="104"/>
      <c r="P4" s="211" t="s">
        <v>2</v>
      </c>
      <c r="Q4" s="212"/>
      <c r="R4" s="213" t="str">
        <f>'[1]Los'!C42</f>
        <v>Vodňany</v>
      </c>
      <c r="S4" s="214"/>
    </row>
    <row r="5" spans="1:19" ht="19.5" customHeight="1" thickBot="1">
      <c r="A5" s="108" t="s">
        <v>5</v>
      </c>
      <c r="B5" s="109"/>
      <c r="C5" s="110" t="str">
        <f>'[1]Los'!B37</f>
        <v>Vladimír Marek</v>
      </c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112"/>
      <c r="O5" s="112"/>
      <c r="P5" s="113"/>
      <c r="Q5" s="114"/>
      <c r="R5" s="194" t="s">
        <v>26</v>
      </c>
      <c r="S5" s="115" t="s">
        <v>25</v>
      </c>
    </row>
    <row r="6" spans="1:19" ht="24.75" customHeight="1">
      <c r="A6" s="116"/>
      <c r="B6" s="117" t="s">
        <v>57</v>
      </c>
      <c r="C6" s="117" t="s">
        <v>58</v>
      </c>
      <c r="D6" s="215" t="s">
        <v>6</v>
      </c>
      <c r="E6" s="216"/>
      <c r="F6" s="216"/>
      <c r="G6" s="216"/>
      <c r="H6" s="216"/>
      <c r="I6" s="216"/>
      <c r="J6" s="216"/>
      <c r="K6" s="216"/>
      <c r="L6" s="217"/>
      <c r="M6" s="218" t="s">
        <v>15</v>
      </c>
      <c r="N6" s="219"/>
      <c r="O6" s="218" t="s">
        <v>16</v>
      </c>
      <c r="P6" s="219"/>
      <c r="Q6" s="218" t="s">
        <v>17</v>
      </c>
      <c r="R6" s="219"/>
      <c r="S6" s="118" t="s">
        <v>7</v>
      </c>
    </row>
    <row r="7" spans="1:19" ht="9.75" customHeight="1" thickBot="1">
      <c r="A7" s="119"/>
      <c r="B7" s="120"/>
      <c r="C7" s="121"/>
      <c r="D7" s="122">
        <v>1</v>
      </c>
      <c r="E7" s="122"/>
      <c r="F7" s="122"/>
      <c r="G7" s="122">
        <v>2</v>
      </c>
      <c r="H7" s="122"/>
      <c r="I7" s="122"/>
      <c r="J7" s="122">
        <v>3</v>
      </c>
      <c r="K7" s="123"/>
      <c r="L7" s="124"/>
      <c r="M7" s="125"/>
      <c r="N7" s="126"/>
      <c r="O7" s="125"/>
      <c r="P7" s="126"/>
      <c r="Q7" s="125"/>
      <c r="R7" s="126"/>
      <c r="S7" s="127"/>
    </row>
    <row r="8" spans="1:19" ht="30" customHeight="1" thickTop="1">
      <c r="A8" s="128" t="s">
        <v>24</v>
      </c>
      <c r="B8" s="129" t="s">
        <v>233</v>
      </c>
      <c r="C8" s="129" t="s">
        <v>234</v>
      </c>
      <c r="D8" s="130">
        <v>13</v>
      </c>
      <c r="E8" s="131" t="s">
        <v>22</v>
      </c>
      <c r="F8" s="132">
        <v>21</v>
      </c>
      <c r="G8" s="130">
        <v>19</v>
      </c>
      <c r="H8" s="131" t="s">
        <v>22</v>
      </c>
      <c r="I8" s="132">
        <v>21</v>
      </c>
      <c r="J8" s="130"/>
      <c r="K8" s="131" t="s">
        <v>22</v>
      </c>
      <c r="L8" s="132"/>
      <c r="M8" s="133">
        <f aca="true" t="shared" si="0" ref="M8:M15">D8+G8+J8</f>
        <v>32</v>
      </c>
      <c r="N8" s="134">
        <f aca="true" t="shared" si="1" ref="N8:N15">F8+I8+L8</f>
        <v>42</v>
      </c>
      <c r="O8" s="135">
        <f aca="true" t="shared" si="2" ref="O8:O15">D36+G36+J36</f>
        <v>0</v>
      </c>
      <c r="P8" s="132">
        <f aca="true" t="shared" si="3" ref="P8:P15">F36+I36+L36</f>
        <v>2</v>
      </c>
      <c r="Q8" s="135">
        <f aca="true" t="shared" si="4" ref="Q8:Q15">IF(O8&gt;P8,1,0)</f>
        <v>0</v>
      </c>
      <c r="R8" s="132">
        <f aca="true" t="shared" si="5" ref="R8:R15">IF(P8&gt;O8,1,0)</f>
        <v>1</v>
      </c>
      <c r="S8" s="195" t="str">
        <f>'[1]Los'!$B$11</f>
        <v>TJ Sokol Vodňany</v>
      </c>
    </row>
    <row r="9" spans="1:19" ht="30" customHeight="1">
      <c r="A9" s="128" t="s">
        <v>114</v>
      </c>
      <c r="B9" s="129" t="s">
        <v>235</v>
      </c>
      <c r="C9" s="129" t="s">
        <v>202</v>
      </c>
      <c r="D9" s="130">
        <v>20</v>
      </c>
      <c r="E9" s="130" t="s">
        <v>22</v>
      </c>
      <c r="F9" s="132">
        <v>22</v>
      </c>
      <c r="G9" s="130">
        <v>10</v>
      </c>
      <c r="H9" s="130" t="s">
        <v>22</v>
      </c>
      <c r="I9" s="132">
        <v>21</v>
      </c>
      <c r="J9" s="130"/>
      <c r="K9" s="130" t="s">
        <v>22</v>
      </c>
      <c r="L9" s="132"/>
      <c r="M9" s="133">
        <f t="shared" si="0"/>
        <v>30</v>
      </c>
      <c r="N9" s="134">
        <f t="shared" si="1"/>
        <v>43</v>
      </c>
      <c r="O9" s="135">
        <f t="shared" si="2"/>
        <v>0</v>
      </c>
      <c r="P9" s="132">
        <f t="shared" si="3"/>
        <v>2</v>
      </c>
      <c r="Q9" s="135">
        <f t="shared" si="4"/>
        <v>0</v>
      </c>
      <c r="R9" s="132">
        <f t="shared" si="5"/>
        <v>1</v>
      </c>
      <c r="S9" s="195" t="str">
        <f>'[1]Los'!$B$11</f>
        <v>TJ Sokol Vodňany</v>
      </c>
    </row>
    <row r="10" spans="1:19" ht="30" customHeight="1">
      <c r="A10" s="128" t="s">
        <v>21</v>
      </c>
      <c r="B10" s="129" t="s">
        <v>236</v>
      </c>
      <c r="C10" s="129" t="s">
        <v>203</v>
      </c>
      <c r="D10" s="130">
        <v>21</v>
      </c>
      <c r="E10" s="130" t="s">
        <v>22</v>
      </c>
      <c r="F10" s="132">
        <v>15</v>
      </c>
      <c r="G10" s="130">
        <v>21</v>
      </c>
      <c r="H10" s="130" t="s">
        <v>22</v>
      </c>
      <c r="I10" s="132">
        <v>12</v>
      </c>
      <c r="J10" s="130"/>
      <c r="K10" s="130" t="s">
        <v>22</v>
      </c>
      <c r="L10" s="132"/>
      <c r="M10" s="133">
        <f t="shared" si="0"/>
        <v>42</v>
      </c>
      <c r="N10" s="134">
        <f t="shared" si="1"/>
        <v>27</v>
      </c>
      <c r="O10" s="135">
        <f t="shared" si="2"/>
        <v>2</v>
      </c>
      <c r="P10" s="132">
        <f t="shared" si="3"/>
        <v>0</v>
      </c>
      <c r="Q10" s="135">
        <f t="shared" si="4"/>
        <v>1</v>
      </c>
      <c r="R10" s="132">
        <f t="shared" si="5"/>
        <v>0</v>
      </c>
      <c r="S10" s="195" t="str">
        <f>'[1]Los'!$B$11</f>
        <v>TJ Sokol Vodňany</v>
      </c>
    </row>
    <row r="11" spans="1:19" ht="30" customHeight="1">
      <c r="A11" s="128" t="s">
        <v>119</v>
      </c>
      <c r="B11" s="129" t="s">
        <v>193</v>
      </c>
      <c r="C11" s="129" t="s">
        <v>205</v>
      </c>
      <c r="D11" s="130">
        <v>12</v>
      </c>
      <c r="E11" s="130" t="s">
        <v>22</v>
      </c>
      <c r="F11" s="132">
        <v>21</v>
      </c>
      <c r="G11" s="130">
        <v>13</v>
      </c>
      <c r="H11" s="130" t="s">
        <v>22</v>
      </c>
      <c r="I11" s="132">
        <v>21</v>
      </c>
      <c r="J11" s="130"/>
      <c r="K11" s="130" t="s">
        <v>22</v>
      </c>
      <c r="L11" s="132"/>
      <c r="M11" s="133">
        <f t="shared" si="0"/>
        <v>25</v>
      </c>
      <c r="N11" s="134">
        <f t="shared" si="1"/>
        <v>42</v>
      </c>
      <c r="O11" s="135">
        <f t="shared" si="2"/>
        <v>0</v>
      </c>
      <c r="P11" s="132">
        <f t="shared" si="3"/>
        <v>2</v>
      </c>
      <c r="Q11" s="135">
        <f t="shared" si="4"/>
        <v>0</v>
      </c>
      <c r="R11" s="132">
        <f t="shared" si="5"/>
        <v>1</v>
      </c>
      <c r="S11" s="195" t="str">
        <f>'[1]Los'!$B$11</f>
        <v>TJ Sokol Vodňany</v>
      </c>
    </row>
    <row r="12" spans="1:19" ht="30" customHeight="1">
      <c r="A12" s="128" t="s">
        <v>20</v>
      </c>
      <c r="B12" s="129" t="s">
        <v>195</v>
      </c>
      <c r="C12" s="129" t="s">
        <v>207</v>
      </c>
      <c r="D12" s="130">
        <v>21</v>
      </c>
      <c r="E12" s="130" t="s">
        <v>22</v>
      </c>
      <c r="F12" s="132">
        <v>9</v>
      </c>
      <c r="G12" s="130">
        <v>21</v>
      </c>
      <c r="H12" s="130" t="s">
        <v>22</v>
      </c>
      <c r="I12" s="132">
        <v>12</v>
      </c>
      <c r="J12" s="130"/>
      <c r="K12" s="130" t="s">
        <v>22</v>
      </c>
      <c r="L12" s="132"/>
      <c r="M12" s="133">
        <f t="shared" si="0"/>
        <v>42</v>
      </c>
      <c r="N12" s="134">
        <f t="shared" si="1"/>
        <v>21</v>
      </c>
      <c r="O12" s="135">
        <f t="shared" si="2"/>
        <v>2</v>
      </c>
      <c r="P12" s="132">
        <f t="shared" si="3"/>
        <v>0</v>
      </c>
      <c r="Q12" s="135">
        <f t="shared" si="4"/>
        <v>1</v>
      </c>
      <c r="R12" s="132">
        <f t="shared" si="5"/>
        <v>0</v>
      </c>
      <c r="S12" s="195" t="str">
        <f>'[1]Los'!$B$11</f>
        <v>TJ Sokol Vodňany</v>
      </c>
    </row>
    <row r="13" spans="1:19" ht="30" customHeight="1">
      <c r="A13" s="128" t="s">
        <v>19</v>
      </c>
      <c r="B13" s="129" t="s">
        <v>197</v>
      </c>
      <c r="C13" s="129" t="s">
        <v>209</v>
      </c>
      <c r="D13" s="130">
        <v>10</v>
      </c>
      <c r="E13" s="130" t="s">
        <v>22</v>
      </c>
      <c r="F13" s="132">
        <v>21</v>
      </c>
      <c r="G13" s="130">
        <v>10</v>
      </c>
      <c r="H13" s="130" t="s">
        <v>22</v>
      </c>
      <c r="I13" s="132">
        <v>21</v>
      </c>
      <c r="J13" s="130"/>
      <c r="K13" s="130" t="s">
        <v>22</v>
      </c>
      <c r="L13" s="132"/>
      <c r="M13" s="133">
        <f>D13+G13+J13</f>
        <v>20</v>
      </c>
      <c r="N13" s="134">
        <f>F13+I13+L13</f>
        <v>42</v>
      </c>
      <c r="O13" s="135">
        <f t="shared" si="2"/>
        <v>0</v>
      </c>
      <c r="P13" s="132">
        <f t="shared" si="3"/>
        <v>2</v>
      </c>
      <c r="Q13" s="135">
        <f>IF(O13&gt;P13,1,0)</f>
        <v>0</v>
      </c>
      <c r="R13" s="132">
        <f>IF(P13&gt;O13,1,0)</f>
        <v>1</v>
      </c>
      <c r="S13" s="195" t="str">
        <f>'[1]Los'!$B$11</f>
        <v>TJ Sokol Vodňany</v>
      </c>
    </row>
    <row r="14" spans="1:19" ht="30" customHeight="1">
      <c r="A14" s="128" t="s">
        <v>23</v>
      </c>
      <c r="B14" s="129" t="s">
        <v>62</v>
      </c>
      <c r="C14" s="129" t="s">
        <v>63</v>
      </c>
      <c r="D14" s="130">
        <v>14</v>
      </c>
      <c r="E14" s="130" t="s">
        <v>22</v>
      </c>
      <c r="F14" s="132">
        <v>21</v>
      </c>
      <c r="G14" s="130">
        <v>21</v>
      </c>
      <c r="H14" s="130" t="s">
        <v>22</v>
      </c>
      <c r="I14" s="132">
        <v>7</v>
      </c>
      <c r="J14" s="130">
        <v>21</v>
      </c>
      <c r="K14" s="130" t="s">
        <v>22</v>
      </c>
      <c r="L14" s="132">
        <v>10</v>
      </c>
      <c r="M14" s="133">
        <f t="shared" si="0"/>
        <v>56</v>
      </c>
      <c r="N14" s="134">
        <f t="shared" si="1"/>
        <v>38</v>
      </c>
      <c r="O14" s="135">
        <f t="shared" si="2"/>
        <v>2</v>
      </c>
      <c r="P14" s="132">
        <f t="shared" si="3"/>
        <v>1</v>
      </c>
      <c r="Q14" s="135">
        <f t="shared" si="4"/>
        <v>1</v>
      </c>
      <c r="R14" s="132">
        <f t="shared" si="5"/>
        <v>0</v>
      </c>
      <c r="S14" s="195" t="str">
        <f>'[1]Los'!$B$11</f>
        <v>TJ Sokol Vodňany</v>
      </c>
    </row>
    <row r="15" spans="1:19" ht="30" customHeight="1" thickBot="1">
      <c r="A15" s="128" t="s">
        <v>18</v>
      </c>
      <c r="B15" s="129" t="s">
        <v>61</v>
      </c>
      <c r="C15" s="129" t="s">
        <v>59</v>
      </c>
      <c r="D15" s="130">
        <v>8</v>
      </c>
      <c r="E15" s="130" t="s">
        <v>22</v>
      </c>
      <c r="F15" s="132">
        <v>21</v>
      </c>
      <c r="G15" s="130">
        <v>14</v>
      </c>
      <c r="H15" s="130" t="s">
        <v>22</v>
      </c>
      <c r="I15" s="132">
        <v>21</v>
      </c>
      <c r="J15" s="130"/>
      <c r="K15" s="130" t="s">
        <v>22</v>
      </c>
      <c r="L15" s="132"/>
      <c r="M15" s="133">
        <f t="shared" si="0"/>
        <v>22</v>
      </c>
      <c r="N15" s="134">
        <f t="shared" si="1"/>
        <v>42</v>
      </c>
      <c r="O15" s="135">
        <f t="shared" si="2"/>
        <v>0</v>
      </c>
      <c r="P15" s="132">
        <f t="shared" si="3"/>
        <v>2</v>
      </c>
      <c r="Q15" s="135">
        <f t="shared" si="4"/>
        <v>0</v>
      </c>
      <c r="R15" s="132">
        <f t="shared" si="5"/>
        <v>1</v>
      </c>
      <c r="S15" s="195" t="str">
        <f>'[1]Los'!$B$11</f>
        <v>TJ Sokol Vodňany</v>
      </c>
    </row>
    <row r="16" spans="1:19" ht="34.5" customHeight="1" thickBot="1">
      <c r="A16" s="137" t="s">
        <v>8</v>
      </c>
      <c r="B16" s="138" t="str">
        <f>IF(Q16+R16=0,C45,IF(Q16=R16,C44,IF(Q16&gt;R16,C3,C4)))</f>
        <v>TJ ČZ Strakonice "A"</v>
      </c>
      <c r="C16" s="139"/>
      <c r="D16" s="140"/>
      <c r="E16" s="140"/>
      <c r="F16" s="140"/>
      <c r="G16" s="140"/>
      <c r="H16" s="140"/>
      <c r="I16" s="140"/>
      <c r="J16" s="140"/>
      <c r="K16" s="140"/>
      <c r="L16" s="141"/>
      <c r="M16" s="142">
        <f aca="true" t="shared" si="6" ref="M16:R16">SUM(M8:M15)</f>
        <v>269</v>
      </c>
      <c r="N16" s="143">
        <f t="shared" si="6"/>
        <v>297</v>
      </c>
      <c r="O16" s="142">
        <f t="shared" si="6"/>
        <v>6</v>
      </c>
      <c r="P16" s="144">
        <f t="shared" si="6"/>
        <v>11</v>
      </c>
      <c r="Q16" s="142">
        <f t="shared" si="6"/>
        <v>3</v>
      </c>
      <c r="R16" s="143">
        <f t="shared" si="6"/>
        <v>5</v>
      </c>
      <c r="S16" s="145"/>
    </row>
    <row r="17" spans="4:19" ht="15"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7" t="s">
        <v>9</v>
      </c>
    </row>
    <row r="18" ht="12.75">
      <c r="A18" s="148" t="s">
        <v>10</v>
      </c>
    </row>
    <row r="20" spans="1:2" ht="19.5" customHeight="1">
      <c r="A20" s="149" t="s">
        <v>11</v>
      </c>
      <c r="B20" s="1" t="s">
        <v>65</v>
      </c>
    </row>
    <row r="21" spans="1:2" ht="19.5" customHeight="1">
      <c r="A21" s="150"/>
      <c r="B21" s="1" t="s">
        <v>65</v>
      </c>
    </row>
    <row r="23" spans="1:20" ht="12.75">
      <c r="A23" s="3" t="s">
        <v>12</v>
      </c>
      <c r="C23" s="2"/>
      <c r="D23" s="3" t="s">
        <v>13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24</v>
      </c>
      <c r="D36" s="151">
        <f>IF(D8&gt;F8,1,0)</f>
        <v>0</v>
      </c>
      <c r="E36" s="151"/>
      <c r="F36" s="151">
        <f>IF(F8&gt;D8,1,0)</f>
        <v>1</v>
      </c>
      <c r="G36" s="151">
        <f>IF(G8&gt;I8,1,0)</f>
        <v>0</v>
      </c>
      <c r="H36" s="151"/>
      <c r="I36" s="151">
        <f>IF(I8&gt;G8,1,0)</f>
        <v>1</v>
      </c>
      <c r="J36" s="151">
        <f>IF(J8&gt;L8,1,0)</f>
        <v>0</v>
      </c>
      <c r="K36" s="151"/>
      <c r="L36" s="151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114</v>
      </c>
      <c r="D37" s="151">
        <f aca="true" t="shared" si="7" ref="D37:D43">IF(D9&gt;F9,1,0)</f>
        <v>0</v>
      </c>
      <c r="E37" s="151"/>
      <c r="F37" s="151">
        <f aca="true" t="shared" si="8" ref="F37:F43">IF(F9&gt;D9,1,0)</f>
        <v>1</v>
      </c>
      <c r="G37" s="151">
        <f aca="true" t="shared" si="9" ref="G37:G43">IF(G9&gt;I9,1,0)</f>
        <v>0</v>
      </c>
      <c r="H37" s="151"/>
      <c r="I37" s="151">
        <f aca="true" t="shared" si="10" ref="I37:I43">IF(I9&gt;G9,1,0)</f>
        <v>1</v>
      </c>
      <c r="J37" s="151">
        <f aca="true" t="shared" si="11" ref="J37:J43">IF(J9&gt;L9,1,0)</f>
        <v>0</v>
      </c>
      <c r="K37" s="151"/>
      <c r="L37" s="151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151">
        <f t="shared" si="7"/>
        <v>1</v>
      </c>
      <c r="E38" s="151"/>
      <c r="F38" s="151">
        <f t="shared" si="8"/>
        <v>0</v>
      </c>
      <c r="G38" s="151">
        <f t="shared" si="9"/>
        <v>1</v>
      </c>
      <c r="H38" s="151"/>
      <c r="I38" s="151">
        <f t="shared" si="10"/>
        <v>0</v>
      </c>
      <c r="J38" s="151">
        <f t="shared" si="11"/>
        <v>0</v>
      </c>
      <c r="K38" s="151"/>
      <c r="L38" s="151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119</v>
      </c>
      <c r="D39" s="151">
        <f t="shared" si="7"/>
        <v>0</v>
      </c>
      <c r="E39" s="151"/>
      <c r="F39" s="151">
        <f t="shared" si="8"/>
        <v>1</v>
      </c>
      <c r="G39" s="151">
        <f t="shared" si="9"/>
        <v>0</v>
      </c>
      <c r="H39" s="151"/>
      <c r="I39" s="151">
        <f t="shared" si="10"/>
        <v>1</v>
      </c>
      <c r="J39" s="151">
        <f t="shared" si="11"/>
        <v>0</v>
      </c>
      <c r="K39" s="151"/>
      <c r="L39" s="151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20</v>
      </c>
      <c r="D40" s="151">
        <f t="shared" si="7"/>
        <v>1</v>
      </c>
      <c r="E40" s="151"/>
      <c r="F40" s="151">
        <f t="shared" si="8"/>
        <v>0</v>
      </c>
      <c r="G40" s="151">
        <f t="shared" si="9"/>
        <v>1</v>
      </c>
      <c r="H40" s="151"/>
      <c r="I40" s="151">
        <f t="shared" si="10"/>
        <v>0</v>
      </c>
      <c r="J40" s="151">
        <f t="shared" si="11"/>
        <v>0</v>
      </c>
      <c r="K40" s="151"/>
      <c r="L40" s="151">
        <f t="shared" si="12"/>
        <v>0</v>
      </c>
    </row>
    <row r="41" spans="3:12" ht="12.75" hidden="1">
      <c r="C41" s="1" t="s">
        <v>19</v>
      </c>
      <c r="D41" s="151">
        <f t="shared" si="7"/>
        <v>0</v>
      </c>
      <c r="E41" s="151"/>
      <c r="F41" s="151">
        <f t="shared" si="8"/>
        <v>1</v>
      </c>
      <c r="G41" s="151">
        <f t="shared" si="9"/>
        <v>0</v>
      </c>
      <c r="H41" s="151"/>
      <c r="I41" s="151">
        <f t="shared" si="10"/>
        <v>1</v>
      </c>
      <c r="J41" s="151">
        <f t="shared" si="11"/>
        <v>0</v>
      </c>
      <c r="K41" s="151"/>
      <c r="L41" s="151">
        <f t="shared" si="12"/>
        <v>0</v>
      </c>
    </row>
    <row r="42" spans="3:12" ht="12.75" hidden="1">
      <c r="C42" s="1" t="s">
        <v>23</v>
      </c>
      <c r="D42" s="151">
        <f t="shared" si="7"/>
        <v>0</v>
      </c>
      <c r="E42" s="151"/>
      <c r="F42" s="151">
        <f t="shared" si="8"/>
        <v>1</v>
      </c>
      <c r="G42" s="151">
        <f t="shared" si="9"/>
        <v>1</v>
      </c>
      <c r="H42" s="151"/>
      <c r="I42" s="151">
        <f t="shared" si="10"/>
        <v>0</v>
      </c>
      <c r="J42" s="151">
        <f t="shared" si="11"/>
        <v>1</v>
      </c>
      <c r="K42" s="151"/>
      <c r="L42" s="151">
        <f t="shared" si="12"/>
        <v>0</v>
      </c>
    </row>
    <row r="43" spans="3:12" ht="12.75" hidden="1">
      <c r="C43" s="1" t="s">
        <v>18</v>
      </c>
      <c r="D43" s="151">
        <f t="shared" si="7"/>
        <v>0</v>
      </c>
      <c r="E43" s="151"/>
      <c r="F43" s="151">
        <f t="shared" si="8"/>
        <v>1</v>
      </c>
      <c r="G43" s="151">
        <f t="shared" si="9"/>
        <v>0</v>
      </c>
      <c r="H43" s="151"/>
      <c r="I43" s="151">
        <f t="shared" si="10"/>
        <v>1</v>
      </c>
      <c r="J43" s="151">
        <f t="shared" si="11"/>
        <v>0</v>
      </c>
      <c r="K43" s="151"/>
      <c r="L43" s="151">
        <f t="shared" si="12"/>
        <v>0</v>
      </c>
    </row>
    <row r="44" ht="12.75" hidden="1">
      <c r="C44" s="1" t="s">
        <v>66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B8:C11" name="Oblast1"/>
    <protectedRange sqref="L12:L15" name="Oblast7_2"/>
    <protectedRange sqref="J12:J15" name="Oblast6_2"/>
    <protectedRange sqref="I12:I15" name="Oblast5_2"/>
    <protectedRange sqref="G12:G15" name="Oblast4_2"/>
    <protectedRange sqref="F12:F15" name="Oblast3_2"/>
    <protectedRange sqref="D12:D15" name="Oblast2_2"/>
    <protectedRange sqref="B12:C15" name="Oblast1_2"/>
  </protectedRanges>
  <mergeCells count="11">
    <mergeCell ref="D6:L6"/>
    <mergeCell ref="M6:N6"/>
    <mergeCell ref="O6:P6"/>
    <mergeCell ref="Q6:R6"/>
    <mergeCell ref="P2:Q2"/>
    <mergeCell ref="R2:S2"/>
    <mergeCell ref="A1:S1"/>
    <mergeCell ref="P3:Q3"/>
    <mergeCell ref="R3:S3"/>
    <mergeCell ref="P4:Q4"/>
    <mergeCell ref="R4:S4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Tom</cp:lastModifiedBy>
  <cp:lastPrinted>2016-10-17T11:35:59Z</cp:lastPrinted>
  <dcterms:created xsi:type="dcterms:W3CDTF">1996-11-18T12:18:44Z</dcterms:created>
  <dcterms:modified xsi:type="dcterms:W3CDTF">2017-10-16T11:03:15Z</dcterms:modified>
  <cp:category/>
  <cp:version/>
  <cp:contentType/>
  <cp:contentStatus/>
</cp:coreProperties>
</file>