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375" windowHeight="4650" tabRatio="631" activeTab="0"/>
  </bookViews>
  <sheets>
    <sheet name="TABULKA-J-Z_1A" sheetId="1" r:id="rId1"/>
    <sheet name="rozpis_J-Z_1A" sheetId="2" r:id="rId2"/>
    <sheet name="1.k.DouA_DouB" sheetId="3" r:id="rId3"/>
    <sheet name="1.k.BHA_ČB" sheetId="4" r:id="rId4"/>
    <sheet name="1.k.USKB_ČKB" sheetId="5" r:id="rId5"/>
    <sheet name="1.k.ChlA_BKV" sheetId="6" r:id="rId6"/>
    <sheet name="1.k.DouA_USKB" sheetId="7" r:id="rId7"/>
    <sheet name="1.k.Dou.B_BHA" sheetId="8" r:id="rId8"/>
    <sheet name="1.k.BKV_ČKB" sheetId="9" r:id="rId9"/>
    <sheet name="1.k.ChlA_ČB" sheetId="10" r:id="rId10"/>
  </sheets>
  <definedNames>
    <definedName name="_xlnm.Print_Area" localSheetId="3">'1.k.BHA_ČB'!$B$2:$T$27</definedName>
    <definedName name="_xlnm.Print_Area" localSheetId="8">'1.k.BKV_ČKB'!$B$2:$T$27</definedName>
    <definedName name="_xlnm.Print_Area" localSheetId="7">'1.k.Dou.B_BHA'!$B$2:$T$27</definedName>
    <definedName name="_xlnm.Print_Area" localSheetId="2">'1.k.DouA_DouB'!$B$2:$T$27</definedName>
    <definedName name="_xlnm.Print_Area" localSheetId="6">'1.k.DouA_USKB'!$B$2:$T$27</definedName>
    <definedName name="_xlnm.Print_Area" localSheetId="5">'1.k.ChlA_BKV'!$B$2:$T$27</definedName>
    <definedName name="_xlnm.Print_Area" localSheetId="9">'1.k.ChlA_ČB'!$B$2:$T$27</definedName>
    <definedName name="_xlnm.Print_Area" localSheetId="4">'1.k.USKB_ČKB'!$B$2:$T$27</definedName>
  </definedNames>
  <calcPr fullCalcOnLoad="1"/>
</workbook>
</file>

<file path=xl/sharedStrings.xml><?xml version="1.0" encoding="utf-8"?>
<sst xmlns="http://schemas.openxmlformats.org/spreadsheetml/2006/main" count="813" uniqueCount="220">
  <si>
    <t>ZÁPIS O UTKÁNÍ SMÍŠENÝCH DRUŽSTEV</t>
  </si>
  <si>
    <t>Název soutěže:</t>
  </si>
  <si>
    <t>Místo:</t>
  </si>
  <si>
    <t>Družstvo "A"</t>
  </si>
  <si>
    <t>Družstvo "B"</t>
  </si>
  <si>
    <t>Vrchní rozhodčí:</t>
  </si>
  <si>
    <t>Výsledky setů</t>
  </si>
  <si>
    <t>Rozhodčí</t>
  </si>
  <si>
    <t>VÍTĚZ:</t>
  </si>
  <si>
    <t>Podpis vrchního rozhodčího</t>
  </si>
  <si>
    <t>Potvrzujeme, že utkání bylo sehráno podle platných pravidel a soutěžního řádu.</t>
  </si>
  <si>
    <t>Námitky: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</si>
  <si>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</si>
  <si>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</si>
  <si>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Datum:</t>
  </si>
  <si>
    <t>Součet míčů</t>
  </si>
  <si>
    <t>Sety</t>
  </si>
  <si>
    <t>Body</t>
  </si>
  <si>
    <t>1.dvouhra mužů</t>
  </si>
  <si>
    <t>2.dvouhra mužů</t>
  </si>
  <si>
    <t>3.dvouhra mužů</t>
  </si>
  <si>
    <t>1.čtyřhra mužů</t>
  </si>
  <si>
    <t>čtyřhra žen</t>
  </si>
  <si>
    <t>2.čtyřhra mužů</t>
  </si>
  <si>
    <t>:</t>
  </si>
  <si>
    <t>dvouhra   žen</t>
  </si>
  <si>
    <t>smíšená čtyřhra</t>
  </si>
  <si>
    <t>kolo</t>
  </si>
  <si>
    <t>1.</t>
  </si>
  <si>
    <t>BKV Plzeň</t>
  </si>
  <si>
    <t>Chalupa</t>
  </si>
  <si>
    <t>Kateřina Chmelíčková</t>
  </si>
  <si>
    <t>Takáč R.</t>
  </si>
  <si>
    <t>Legát</t>
  </si>
  <si>
    <t>KREJSA JAKUB</t>
  </si>
  <si>
    <t>TJ SOKOL DOUBRAVKA B</t>
  </si>
  <si>
    <t>TJ Bílá Hora A</t>
  </si>
  <si>
    <t>Soňa Königsmarková</t>
  </si>
  <si>
    <t xml:space="preserve">  </t>
  </si>
  <si>
    <t>odehráno</t>
  </si>
  <si>
    <t>vyhrané zápasy</t>
  </si>
  <si>
    <t>prohrané zápasy</t>
  </si>
  <si>
    <t>vyhrané sety</t>
  </si>
  <si>
    <t>prohrané  sety</t>
  </si>
  <si>
    <t>vyhrané míčky</t>
  </si>
  <si>
    <t>prohrané  míčky</t>
  </si>
  <si>
    <t>body</t>
  </si>
  <si>
    <t>2.</t>
  </si>
  <si>
    <t>3.</t>
  </si>
  <si>
    <t>4.</t>
  </si>
  <si>
    <t>5.</t>
  </si>
  <si>
    <t>6.</t>
  </si>
  <si>
    <t>TJ Sokol Doubravka B</t>
  </si>
  <si>
    <t>Keramika Chlumčany A</t>
  </si>
  <si>
    <t>USK Plzeň B</t>
  </si>
  <si>
    <t>Popilka</t>
  </si>
  <si>
    <t>Drudík</t>
  </si>
  <si>
    <t>Polívková</t>
  </si>
  <si>
    <t>Plzeň</t>
  </si>
  <si>
    <r>
      <t xml:space="preserve">tabulka po </t>
    </r>
    <r>
      <rPr>
        <b/>
        <sz val="12"/>
        <rFont val="Arial"/>
        <family val="2"/>
      </rPr>
      <t>1. kole - 14.10.2017</t>
    </r>
  </si>
  <si>
    <t>OPA  -  J-Z přebor 1/A družstev - dospělí - ZpčBaS / JčBaS</t>
  </si>
  <si>
    <t>Sezona:</t>
  </si>
  <si>
    <t>2017/18</t>
  </si>
  <si>
    <t>14.10.2017</t>
  </si>
  <si>
    <t>KREJSA - STRAKOVÁ</t>
  </si>
  <si>
    <t>DUŠEK - KÖNIGSMARKOVÁ</t>
  </si>
  <si>
    <t>VACEK - LEGÁT</t>
  </si>
  <si>
    <t>DUŠEK - NGUYEN</t>
  </si>
  <si>
    <t>STRAKOVÁ - ÚBLOVÁ</t>
  </si>
  <si>
    <t>KÖNIGSMARKOVÁ - UHLÍŘOVÁ</t>
  </si>
  <si>
    <t>STEINER - KREJSA</t>
  </si>
  <si>
    <t>ŠKOPEK - FRONĚK</t>
  </si>
  <si>
    <t>LEGÁT</t>
  </si>
  <si>
    <t>FRONĚK</t>
  </si>
  <si>
    <t>MALKUS</t>
  </si>
  <si>
    <t>NOVÁK</t>
  </si>
  <si>
    <t>ÚBLOVÁ</t>
  </si>
  <si>
    <t>UHLÍŘOVÁ</t>
  </si>
  <si>
    <t>STEINER</t>
  </si>
  <si>
    <t>ŠKOPEK</t>
  </si>
  <si>
    <t>TJ PLZEŇ BÍLÁ HORA A</t>
  </si>
  <si>
    <t>Plzeň, 25. ZŠ</t>
  </si>
  <si>
    <t>ZA TJ SOKOL DOUBRAVKA B NASTOUPIL Z TJ SOKOL DOUBRAVKA C HRÁČ LEGÁT VOJTĚCH (ČM2, DM3).</t>
  </si>
  <si>
    <t>TJ Sokol Doubravka A</t>
  </si>
  <si>
    <t>TJ Keramika Chlumčany A</t>
  </si>
  <si>
    <t>Dobřany</t>
  </si>
  <si>
    <t>Aleš Majer</t>
  </si>
  <si>
    <t>Krausová - Takáč M.</t>
  </si>
  <si>
    <t>Soukup - Chmelíčková</t>
  </si>
  <si>
    <t>Takáč M. - Takáč R.</t>
  </si>
  <si>
    <t>Chalupa - Pohanka P.</t>
  </si>
  <si>
    <t>Krausová - Kabátová</t>
  </si>
  <si>
    <t>Šmídová - Chmelíčková</t>
  </si>
  <si>
    <t>Dobrovolný- Uhlík</t>
  </si>
  <si>
    <t>Pohanka T. - Soukup</t>
  </si>
  <si>
    <t>Uhlík M.</t>
  </si>
  <si>
    <t>Landgráf M.</t>
  </si>
  <si>
    <t>Chalupa P.</t>
  </si>
  <si>
    <t>Kabátová K.</t>
  </si>
  <si>
    <t>Šmídová M.</t>
  </si>
  <si>
    <t>Dobrovolný J.</t>
  </si>
  <si>
    <t>Pohanka T.</t>
  </si>
  <si>
    <t>Krausová - Kovařík P.</t>
  </si>
  <si>
    <t>Hodiánek - Šamalová</t>
  </si>
  <si>
    <t>Dobrovolný - Takáč M.</t>
  </si>
  <si>
    <t>Hodiánek - Samohejl</t>
  </si>
  <si>
    <t>Šamalová - Matějková</t>
  </si>
  <si>
    <t>Kovařík P. - Takáč R.</t>
  </si>
  <si>
    <t>Čerkl - Chaloupka</t>
  </si>
  <si>
    <t>Čerkl J.</t>
  </si>
  <si>
    <t>Takáč M.</t>
  </si>
  <si>
    <t>Samohejl M.</t>
  </si>
  <si>
    <t>Matějková L.</t>
  </si>
  <si>
    <t>Chaloupka M.</t>
  </si>
  <si>
    <t>výhry  v základu</t>
  </si>
  <si>
    <t>prohry v prodl.</t>
  </si>
  <si>
    <t>výhry  v prodl.</t>
  </si>
  <si>
    <t>prohry v základu</t>
  </si>
  <si>
    <t>JIHO-ZÁPADNÍ přebor 1/A družstev - dospělí - 2017/18</t>
  </si>
  <si>
    <t>14. 10. 2017</t>
  </si>
  <si>
    <t xml:space="preserve">Plzeň - Malesice </t>
  </si>
  <si>
    <t>Sluka - Janáčková</t>
  </si>
  <si>
    <t>Chalupa - Landgráf</t>
  </si>
  <si>
    <t>Sluka - Novotný</t>
  </si>
  <si>
    <t>Kempfová - Milová</t>
  </si>
  <si>
    <t>Soukup - Pohanka T.</t>
  </si>
  <si>
    <t>Prokeš - Parkos</t>
  </si>
  <si>
    <t>Pohanka Pavel</t>
  </si>
  <si>
    <t>Novotný</t>
  </si>
  <si>
    <t>Soták</t>
  </si>
  <si>
    <t>Šmídová</t>
  </si>
  <si>
    <t>Milová</t>
  </si>
  <si>
    <t>Pohanka Tomáš</t>
  </si>
  <si>
    <t>Prokeš</t>
  </si>
  <si>
    <t>TJ Sokol České Budějovice</t>
  </si>
  <si>
    <t>Iva Janáčková</t>
  </si>
  <si>
    <t>Pistulka - Polívková</t>
  </si>
  <si>
    <t>Popilka - Plundrich</t>
  </si>
  <si>
    <t>Prokeš - Novotný</t>
  </si>
  <si>
    <t>Milová - Kempfová</t>
  </si>
  <si>
    <t>Pistulka - Drudík</t>
  </si>
  <si>
    <t>Sluka - Parkos</t>
  </si>
  <si>
    <t>Plundrich</t>
  </si>
  <si>
    <t>Kempfová</t>
  </si>
  <si>
    <t>SKB Český Krumlov B</t>
  </si>
  <si>
    <t>scr.</t>
  </si>
  <si>
    <t>Lucie Kolářová</t>
  </si>
  <si>
    <t>Paleček - Jeřichová</t>
  </si>
  <si>
    <t>Krejsa - Straková</t>
  </si>
  <si>
    <t>Paleček - Karas</t>
  </si>
  <si>
    <t>Vacek - Legát</t>
  </si>
  <si>
    <t>Jeřichová - Kolářová</t>
  </si>
  <si>
    <t>Úblová - Straková</t>
  </si>
  <si>
    <t>Tichý - Mráz</t>
  </si>
  <si>
    <t>Steiner - Krejsa</t>
  </si>
  <si>
    <t xml:space="preserve">Tichý </t>
  </si>
  <si>
    <t>Mráz</t>
  </si>
  <si>
    <t>Malkus</t>
  </si>
  <si>
    <t>Legátová</t>
  </si>
  <si>
    <t>Úblová</t>
  </si>
  <si>
    <t>Přinda</t>
  </si>
  <si>
    <t>Steiner</t>
  </si>
  <si>
    <t>Za družstvo TJ Sokol Doubravka B nastoupil Vojtěch Legát z družstva TJ Sokol Doubravka C (3 DM, 2 ČM)</t>
  </si>
  <si>
    <t>Plzeň, 25.ZŠ</t>
  </si>
  <si>
    <t>Karas - Kolářová</t>
  </si>
  <si>
    <t>Karas - Paleček</t>
  </si>
  <si>
    <t>Jeřichová - Legátová</t>
  </si>
  <si>
    <t xml:space="preserve">Popilka </t>
  </si>
  <si>
    <t>Plzeň, 25 ZŠ</t>
  </si>
  <si>
    <t>Dušek Jan, Uhlířová Tereza</t>
  </si>
  <si>
    <t>Hodiánek Pavel, Šámalová Kateřina</t>
  </si>
  <si>
    <t>Froněk Ondřej, Novák Jan</t>
  </si>
  <si>
    <t>Hodiánek Pavel, Samohejl Matěj</t>
  </si>
  <si>
    <t>Königsmarková Soňa, Uhlířová Tereza</t>
  </si>
  <si>
    <t>Matějková Lucie, Šámalová Kateřina</t>
  </si>
  <si>
    <t>Škopek Petr, Dušek Jan</t>
  </si>
  <si>
    <t>Čerkl Jan, Chaloupka Miloš</t>
  </si>
  <si>
    <t>Froněk Ondřej</t>
  </si>
  <si>
    <t>Čerkl Jan</t>
  </si>
  <si>
    <t xml:space="preserve">Novák Jan </t>
  </si>
  <si>
    <t>Samohejl Matěj</t>
  </si>
  <si>
    <t>Königsmarková Soňa</t>
  </si>
  <si>
    <t>Matějková Lucie</t>
  </si>
  <si>
    <t>Škopek Petr</t>
  </si>
  <si>
    <t>Chaloupka Miloš</t>
  </si>
  <si>
    <t>DM</t>
  </si>
  <si>
    <t>Dušek Jan</t>
  </si>
  <si>
    <t>Hodiánek Pavel</t>
  </si>
  <si>
    <t>Plzeň, Nad Štolou 25</t>
  </si>
  <si>
    <t>TJ Plzeň Bílá Hora A</t>
  </si>
  <si>
    <t>1. kolo - 14.10.2017</t>
  </si>
  <si>
    <t>dopolední utkání - začátek 9:00</t>
  </si>
  <si>
    <t>odpolední utkání - začátek 15:00</t>
  </si>
  <si>
    <t>-</t>
  </si>
  <si>
    <t>Sokol Doubravka B</t>
  </si>
  <si>
    <t>0 : 0</t>
  </si>
  <si>
    <t>2 : 6</t>
  </si>
  <si>
    <t>2. kolo - 9.12.2017</t>
  </si>
  <si>
    <t>3. kolo - 20.1.2018</t>
  </si>
  <si>
    <t>4. kolo - 24.2.2018</t>
  </si>
  <si>
    <t>dopolední utkání - začátek ??? - semi</t>
  </si>
  <si>
    <t>odpolední utkání - začátek ??? - finale</t>
  </si>
  <si>
    <t>poražený 1x4</t>
  </si>
  <si>
    <t>poražený 2x3</t>
  </si>
  <si>
    <t>vítěz 1x4</t>
  </si>
  <si>
    <t>vítěz 2x3</t>
  </si>
  <si>
    <t>6 : 2</t>
  </si>
  <si>
    <t>5 : 4</t>
  </si>
  <si>
    <t>5 : 3</t>
  </si>
  <si>
    <t>3 : 5</t>
  </si>
  <si>
    <t>1 : 7</t>
  </si>
  <si>
    <t>8.</t>
  </si>
  <si>
    <t>7.</t>
  </si>
  <si>
    <t>* STK ZpčBaS</t>
  </si>
  <si>
    <t>* 2.čtyřhra mužů skrečována STK ZpčBaS z důvodu chybného nasazení hráčů TJ Keramika Chlumčany A</t>
  </si>
  <si>
    <t>1. místo (Zpč)</t>
  </si>
  <si>
    <t>2. místo (Zpč)</t>
  </si>
  <si>
    <t>4. místo (Zpč)</t>
  </si>
  <si>
    <t>Play OFF - 17.3.2018 - jen OPA ZpčBaS</t>
  </si>
  <si>
    <t>3. místo (Zpč)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</si>
</sst>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RomanEE"/>
      <family val="1"/>
    </font>
    <font>
      <b/>
      <sz val="12"/>
      <name val="UniverseEE"/>
      <family val="1"/>
    </font>
    <font>
      <sz val="12"/>
      <name val="UniverseEE"/>
      <family val="1"/>
    </font>
    <font>
      <sz val="9"/>
      <name val="UniverseEE"/>
      <family val="1"/>
    </font>
    <font>
      <sz val="6"/>
      <name val="Small Fonts"/>
      <family val="2"/>
    </font>
    <font>
      <sz val="8"/>
      <name val="Arial CE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2"/>
      <name val="Tahoma"/>
      <family val="2"/>
    </font>
    <font>
      <i/>
      <sz val="11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b/>
      <u val="single"/>
      <sz val="18"/>
      <name val="Arial"/>
      <family val="2"/>
    </font>
    <font>
      <b/>
      <u val="single"/>
      <sz val="12"/>
      <name val="Arial"/>
      <family val="2"/>
    </font>
    <font>
      <u val="single"/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tted"/>
      <right style="thin"/>
      <top style="medium"/>
      <bottom style="medium"/>
    </border>
    <border>
      <left style="thin"/>
      <right style="dotted"/>
      <top style="double"/>
      <bottom style="thin"/>
    </border>
    <border>
      <left style="thin"/>
      <right style="dotted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dotted"/>
      <right style="dotted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dotted"/>
      <right style="dotted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dotted"/>
      <right style="dotted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tted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dotted"/>
      <top style="medium"/>
      <bottom style="thin"/>
    </border>
    <border>
      <left style="thin"/>
      <right style="dotted"/>
      <top style="thin"/>
      <bottom style="thin"/>
    </border>
    <border>
      <left style="thin"/>
      <right style="dotted"/>
      <top style="thin"/>
      <bottom style="medium"/>
    </border>
    <border>
      <left style="medium"/>
      <right style="thin"/>
      <top style="thin"/>
      <bottom style="medium"/>
    </border>
    <border>
      <left style="dotted"/>
      <right style="thin"/>
      <top style="medium"/>
      <bottom style="thin"/>
    </border>
    <border>
      <left style="dotted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tted"/>
      <right>
        <color indexed="63"/>
      </right>
      <top style="medium"/>
      <bottom style="thin"/>
    </border>
    <border>
      <left style="dotted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1" applyNumberFormat="0" applyFill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52" fillId="21" borderId="2" applyNumberFormat="0" applyAlignment="0" applyProtection="0"/>
    <xf numFmtId="0" fontId="8" fillId="0" borderId="0">
      <alignment horizontal="center" vertical="center" wrapText="1"/>
      <protection/>
    </xf>
    <xf numFmtId="44" fontId="5" fillId="0" borderId="0" applyFill="0" applyBorder="0" applyProtection="0">
      <alignment horizontal="center"/>
    </xf>
    <xf numFmtId="42" fontId="1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2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4" fillId="0" borderId="0">
      <alignment/>
      <protection/>
    </xf>
    <xf numFmtId="0" fontId="12" fillId="0" borderId="0" applyNumberFormat="0" applyFill="0" applyBorder="0" applyAlignment="0" applyProtection="0"/>
    <xf numFmtId="0" fontId="59" fillId="24" borderId="0" applyNumberFormat="0" applyBorder="0" applyAlignment="0" applyProtection="0"/>
    <xf numFmtId="0" fontId="60" fillId="0" borderId="0" applyNumberFormat="0" applyFill="0" applyBorder="0" applyAlignment="0" applyProtection="0"/>
    <xf numFmtId="0" fontId="5" fillId="0" borderId="0">
      <alignment horizontal="center" vertical="center"/>
      <protection/>
    </xf>
    <xf numFmtId="0" fontId="5" fillId="0" borderId="0">
      <alignment vertical="center"/>
      <protection/>
    </xf>
    <xf numFmtId="0" fontId="6" fillId="0" borderId="0">
      <alignment horizontal="center" vertical="center"/>
      <protection/>
    </xf>
    <xf numFmtId="0" fontId="6" fillId="0" borderId="0">
      <alignment vertical="center"/>
      <protection/>
    </xf>
    <xf numFmtId="0" fontId="7" fillId="0" borderId="0">
      <alignment horizontal="center" vertical="center"/>
      <protection/>
    </xf>
    <xf numFmtId="0" fontId="61" fillId="25" borderId="8" applyNumberFormat="0" applyAlignment="0" applyProtection="0"/>
    <xf numFmtId="0" fontId="62" fillId="26" borderId="8" applyNumberFormat="0" applyAlignment="0" applyProtection="0"/>
    <xf numFmtId="0" fontId="63" fillId="26" borderId="9" applyNumberFormat="0" applyAlignment="0" applyProtection="0"/>
    <xf numFmtId="0" fontId="64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56" applyFont="1">
      <alignment/>
      <protection/>
    </xf>
    <xf numFmtId="0" fontId="9" fillId="0" borderId="0" xfId="0" applyFont="1" applyAlignment="1">
      <alignment/>
    </xf>
    <xf numFmtId="0" fontId="14" fillId="0" borderId="10" xfId="56" applyFont="1" applyBorder="1" applyAlignment="1">
      <alignment vertical="center"/>
      <protection/>
    </xf>
    <xf numFmtId="0" fontId="14" fillId="0" borderId="11" xfId="56" applyFont="1" applyBorder="1" applyAlignment="1">
      <alignment vertical="center"/>
      <protection/>
    </xf>
    <xf numFmtId="44" fontId="16" fillId="0" borderId="12" xfId="40" applyFont="1" applyBorder="1" applyAlignment="1">
      <alignment horizontal="center" vertical="center"/>
    </xf>
    <xf numFmtId="0" fontId="14" fillId="0" borderId="13" xfId="56" applyFont="1" applyBorder="1" applyAlignment="1">
      <alignment vertical="center"/>
      <protection/>
    </xf>
    <xf numFmtId="0" fontId="17" fillId="0" borderId="14" xfId="64" applyFont="1" applyBorder="1" applyAlignment="1">
      <alignment horizontal="center" vertical="center"/>
      <protection/>
    </xf>
    <xf numFmtId="0" fontId="16" fillId="0" borderId="15" xfId="60" applyFont="1" applyBorder="1">
      <alignment horizontal="center" vertical="center"/>
      <protection/>
    </xf>
    <xf numFmtId="0" fontId="16" fillId="0" borderId="16" xfId="60" applyFont="1" applyBorder="1">
      <alignment horizontal="center" vertical="center"/>
      <protection/>
    </xf>
    <xf numFmtId="0" fontId="16" fillId="0" borderId="17" xfId="60" applyFont="1" applyBorder="1">
      <alignment horizontal="center" vertical="center"/>
      <protection/>
    </xf>
    <xf numFmtId="44" fontId="16" fillId="0" borderId="18" xfId="40" applyFont="1" applyBorder="1">
      <alignment horizontal="center"/>
    </xf>
    <xf numFmtId="0" fontId="16" fillId="0" borderId="18" xfId="60" applyFont="1" applyBorder="1">
      <alignment horizontal="center" vertical="center"/>
      <protection/>
    </xf>
    <xf numFmtId="0" fontId="18" fillId="0" borderId="18" xfId="39" applyFont="1" applyBorder="1" applyAlignment="1">
      <alignment horizontal="centerContinuous" vertical="center"/>
      <protection/>
    </xf>
    <xf numFmtId="0" fontId="18" fillId="0" borderId="19" xfId="39" applyFont="1" applyBorder="1" applyAlignment="1">
      <alignment horizontal="centerContinuous" vertical="center"/>
      <protection/>
    </xf>
    <xf numFmtId="0" fontId="18" fillId="0" borderId="20" xfId="39" applyFont="1" applyBorder="1" applyAlignment="1">
      <alignment horizontal="centerContinuous" vertical="center"/>
      <protection/>
    </xf>
    <xf numFmtId="0" fontId="17" fillId="0" borderId="21" xfId="39" applyFont="1" applyBorder="1" applyAlignment="1">
      <alignment horizontal="center" vertical="center" wrapText="1"/>
      <protection/>
    </xf>
    <xf numFmtId="0" fontId="14" fillId="0" borderId="22" xfId="62" applyFont="1" applyBorder="1">
      <alignment horizontal="center" vertical="center"/>
      <protection/>
    </xf>
    <xf numFmtId="0" fontId="14" fillId="0" borderId="23" xfId="62" applyFont="1" applyBorder="1">
      <alignment horizontal="center" vertical="center"/>
      <protection/>
    </xf>
    <xf numFmtId="0" fontId="14" fillId="0" borderId="12" xfId="62" applyFont="1" applyBorder="1">
      <alignment horizontal="center" vertical="center"/>
      <protection/>
    </xf>
    <xf numFmtId="0" fontId="14" fillId="0" borderId="24" xfId="62" applyFont="1" applyBorder="1" applyProtection="1">
      <alignment horizontal="center" vertical="center"/>
      <protection hidden="1"/>
    </xf>
    <xf numFmtId="0" fontId="14" fillId="0" borderId="12" xfId="62" applyFont="1" applyBorder="1" applyProtection="1">
      <alignment horizontal="center" vertical="center"/>
      <protection hidden="1"/>
    </xf>
    <xf numFmtId="0" fontId="14" fillId="0" borderId="24" xfId="62" applyFont="1" applyBorder="1">
      <alignment horizontal="center" vertical="center"/>
      <protection/>
    </xf>
    <xf numFmtId="0" fontId="16" fillId="0" borderId="25" xfId="60" applyFont="1" applyBorder="1" applyProtection="1">
      <alignment horizontal="center" vertical="center"/>
      <protection hidden="1"/>
    </xf>
    <xf numFmtId="0" fontId="16" fillId="0" borderId="26" xfId="60" applyFont="1" applyBorder="1" applyProtection="1">
      <alignment horizontal="center" vertical="center"/>
      <protection hidden="1"/>
    </xf>
    <xf numFmtId="0" fontId="16" fillId="0" borderId="27" xfId="60" applyFont="1" applyBorder="1" applyProtection="1">
      <alignment horizontal="center" vertical="center"/>
      <protection hidden="1"/>
    </xf>
    <xf numFmtId="0" fontId="14" fillId="0" borderId="0" xfId="62" applyFont="1">
      <alignment horizontal="center" vertical="center"/>
      <protection/>
    </xf>
    <xf numFmtId="0" fontId="20" fillId="0" borderId="0" xfId="39" applyFont="1" applyBorder="1" applyAlignment="1">
      <alignment horizontal="centerContinuous" vertical="center"/>
      <protection/>
    </xf>
    <xf numFmtId="0" fontId="15" fillId="0" borderId="0" xfId="56" applyFont="1">
      <alignment/>
      <protection/>
    </xf>
    <xf numFmtId="0" fontId="14" fillId="0" borderId="0" xfId="56" applyFont="1">
      <alignment/>
      <protection/>
    </xf>
    <xf numFmtId="0" fontId="18" fillId="0" borderId="0" xfId="56" applyFont="1">
      <alignment/>
      <protection/>
    </xf>
    <xf numFmtId="0" fontId="21" fillId="0" borderId="0" xfId="0" applyFont="1" applyAlignment="1">
      <alignment horizontal="left" vertical="top"/>
    </xf>
    <xf numFmtId="0" fontId="14" fillId="0" borderId="28" xfId="62" applyFont="1" applyBorder="1">
      <alignment horizontal="center" vertical="center"/>
      <protection/>
    </xf>
    <xf numFmtId="0" fontId="14" fillId="0" borderId="29" xfId="62" applyFont="1" applyBorder="1">
      <alignment horizontal="center" vertical="center"/>
      <protection/>
    </xf>
    <xf numFmtId="0" fontId="17" fillId="0" borderId="30" xfId="39" applyFont="1" applyBorder="1" applyAlignment="1">
      <alignment horizontal="center" vertical="center"/>
      <protection/>
    </xf>
    <xf numFmtId="0" fontId="10" fillId="0" borderId="0" xfId="0" applyFont="1" applyAlignment="1">
      <alignment/>
    </xf>
    <xf numFmtId="0" fontId="10" fillId="0" borderId="31" xfId="0" applyFont="1" applyBorder="1" applyAlignment="1">
      <alignment vertical="center"/>
    </xf>
    <xf numFmtId="0" fontId="14" fillId="0" borderId="22" xfId="62" applyFont="1" applyBorder="1" applyProtection="1">
      <alignment horizontal="center" vertical="center"/>
      <protection locked="0"/>
    </xf>
    <xf numFmtId="0" fontId="14" fillId="0" borderId="12" xfId="62" applyFont="1" applyBorder="1" applyProtection="1">
      <alignment horizontal="center" vertical="center"/>
      <protection locked="0"/>
    </xf>
    <xf numFmtId="0" fontId="10" fillId="0" borderId="32" xfId="0" applyFont="1" applyBorder="1" applyAlignment="1" applyProtection="1">
      <alignment/>
      <protection locked="0"/>
    </xf>
    <xf numFmtId="0" fontId="10" fillId="0" borderId="33" xfId="0" applyFont="1" applyBorder="1" applyAlignment="1" applyProtection="1">
      <alignment/>
      <protection locked="0"/>
    </xf>
    <xf numFmtId="0" fontId="10" fillId="0" borderId="34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35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9" xfId="0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36" xfId="0" applyFont="1" applyBorder="1" applyAlignment="1">
      <alignment/>
    </xf>
    <xf numFmtId="0" fontId="10" fillId="0" borderId="12" xfId="0" applyFont="1" applyBorder="1" applyAlignment="1" applyProtection="1">
      <alignment horizontal="left" vertical="center" indent="1"/>
      <protection locked="0"/>
    </xf>
    <xf numFmtId="0" fontId="10" fillId="0" borderId="12" xfId="60" applyFont="1" applyBorder="1" applyAlignment="1" applyProtection="1">
      <alignment horizontal="left" vertical="center" indent="1"/>
      <protection locked="0"/>
    </xf>
    <xf numFmtId="0" fontId="10" fillId="0" borderId="37" xfId="0" applyFont="1" applyBorder="1" applyAlignment="1" applyProtection="1">
      <alignment horizontal="left" vertical="center" indent="1"/>
      <protection locked="0"/>
    </xf>
    <xf numFmtId="0" fontId="19" fillId="2" borderId="38" xfId="61" applyFont="1" applyFill="1" applyBorder="1">
      <alignment vertical="center"/>
      <protection/>
    </xf>
    <xf numFmtId="0" fontId="10" fillId="0" borderId="39" xfId="0" applyFont="1" applyBorder="1" applyAlignment="1">
      <alignment horizontal="left" vertical="center" indent="1"/>
    </xf>
    <xf numFmtId="0" fontId="10" fillId="0" borderId="0" xfId="56" applyFont="1">
      <alignment/>
      <protection/>
    </xf>
    <xf numFmtId="0" fontId="10" fillId="0" borderId="0" xfId="0" applyFont="1" applyBorder="1" applyAlignment="1">
      <alignment/>
    </xf>
    <xf numFmtId="0" fontId="10" fillId="0" borderId="0" xfId="48">
      <alignment/>
      <protection/>
    </xf>
    <xf numFmtId="14" fontId="10" fillId="0" borderId="40" xfId="48" applyNumberFormat="1" applyFill="1" applyBorder="1" applyAlignment="1">
      <alignment horizontal="center"/>
      <protection/>
    </xf>
    <xf numFmtId="0" fontId="23" fillId="0" borderId="41" xfId="48" applyFont="1" applyBorder="1" applyAlignment="1">
      <alignment horizontal="right" wrapText="1"/>
      <protection/>
    </xf>
    <xf numFmtId="0" fontId="17" fillId="0" borderId="42" xfId="48" applyFont="1" applyBorder="1" applyAlignment="1">
      <alignment horizontal="right" wrapText="1"/>
      <protection/>
    </xf>
    <xf numFmtId="0" fontId="24" fillId="0" borderId="41" xfId="48" applyFont="1" applyBorder="1" applyAlignment="1">
      <alignment horizontal="center" wrapText="1"/>
      <protection/>
    </xf>
    <xf numFmtId="0" fontId="24" fillId="12" borderId="26" xfId="48" applyFont="1" applyFill="1" applyBorder="1" applyAlignment="1">
      <alignment horizontal="center" wrapText="1"/>
      <protection/>
    </xf>
    <xf numFmtId="0" fontId="24" fillId="0" borderId="26" xfId="48" applyFont="1" applyBorder="1" applyAlignment="1">
      <alignment horizontal="center" wrapText="1"/>
      <protection/>
    </xf>
    <xf numFmtId="0" fontId="24" fillId="0" borderId="43" xfId="48" applyFont="1" applyBorder="1" applyAlignment="1">
      <alignment horizontal="center" wrapText="1"/>
      <protection/>
    </xf>
    <xf numFmtId="0" fontId="24" fillId="0" borderId="44" xfId="48" applyFont="1" applyBorder="1" applyAlignment="1">
      <alignment horizontal="center" wrapText="1"/>
      <protection/>
    </xf>
    <xf numFmtId="0" fontId="25" fillId="12" borderId="45" xfId="48" applyFont="1" applyFill="1" applyBorder="1" applyAlignment="1">
      <alignment horizontal="center" wrapText="1"/>
      <protection/>
    </xf>
    <xf numFmtId="0" fontId="15" fillId="0" borderId="46" xfId="48" applyFont="1" applyFill="1" applyBorder="1" applyAlignment="1">
      <alignment horizontal="center" vertical="center"/>
      <protection/>
    </xf>
    <xf numFmtId="0" fontId="16" fillId="0" borderId="47" xfId="48" applyFont="1" applyFill="1" applyBorder="1" applyAlignment="1">
      <alignment horizontal="center" vertical="center"/>
      <protection/>
    </xf>
    <xf numFmtId="0" fontId="10" fillId="0" borderId="46" xfId="48" applyFill="1" applyBorder="1" applyAlignment="1">
      <alignment horizontal="center" vertical="center"/>
      <protection/>
    </xf>
    <xf numFmtId="0" fontId="15" fillId="12" borderId="48" xfId="48" applyFont="1" applyFill="1" applyBorder="1" applyAlignment="1">
      <alignment horizontal="center" vertical="center"/>
      <protection/>
    </xf>
    <xf numFmtId="0" fontId="15" fillId="12" borderId="49" xfId="48" applyFont="1" applyFill="1" applyBorder="1" applyAlignment="1">
      <alignment horizontal="center" vertical="center"/>
      <protection/>
    </xf>
    <xf numFmtId="0" fontId="26" fillId="0" borderId="50" xfId="48" applyFont="1" applyFill="1" applyBorder="1" applyAlignment="1" applyProtection="1">
      <alignment horizontal="center" vertical="center"/>
      <protection hidden="1"/>
    </xf>
    <xf numFmtId="0" fontId="16" fillId="12" borderId="51" xfId="48" applyFont="1" applyFill="1" applyBorder="1" applyAlignment="1" applyProtection="1">
      <alignment horizontal="center" vertical="center"/>
      <protection hidden="1"/>
    </xf>
    <xf numFmtId="0" fontId="15" fillId="12" borderId="52" xfId="48" applyFont="1" applyFill="1" applyBorder="1" applyAlignment="1">
      <alignment horizontal="center" vertical="center"/>
      <protection/>
    </xf>
    <xf numFmtId="0" fontId="26" fillId="0" borderId="53" xfId="48" applyFont="1" applyFill="1" applyBorder="1" applyAlignment="1" applyProtection="1">
      <alignment horizontal="center" vertical="center"/>
      <protection hidden="1"/>
    </xf>
    <xf numFmtId="0" fontId="26" fillId="0" borderId="54" xfId="48" applyFont="1" applyFill="1" applyBorder="1" applyAlignment="1" applyProtection="1">
      <alignment horizontal="center" vertical="center"/>
      <protection hidden="1"/>
    </xf>
    <xf numFmtId="0" fontId="16" fillId="0" borderId="55" xfId="48" applyFont="1" applyFill="1" applyBorder="1" applyAlignment="1">
      <alignment horizontal="center" vertical="center"/>
      <protection/>
    </xf>
    <xf numFmtId="0" fontId="15" fillId="12" borderId="56" xfId="48" applyFont="1" applyFill="1" applyBorder="1" applyAlignment="1">
      <alignment horizontal="center" vertical="center"/>
      <protection/>
    </xf>
    <xf numFmtId="0" fontId="15" fillId="12" borderId="57" xfId="48" applyFont="1" applyFill="1" applyBorder="1" applyAlignment="1">
      <alignment horizontal="center" vertical="center"/>
      <protection/>
    </xf>
    <xf numFmtId="0" fontId="16" fillId="12" borderId="58" xfId="48" applyFont="1" applyFill="1" applyBorder="1" applyAlignment="1" applyProtection="1">
      <alignment horizontal="center" vertical="center"/>
      <protection hidden="1"/>
    </xf>
    <xf numFmtId="0" fontId="16" fillId="0" borderId="0" xfId="48" applyFont="1" applyFill="1" applyBorder="1" applyAlignment="1">
      <alignment horizontal="center" vertical="center"/>
      <protection/>
    </xf>
    <xf numFmtId="0" fontId="15" fillId="12" borderId="59" xfId="48" applyFont="1" applyFill="1" applyBorder="1" applyAlignment="1">
      <alignment horizontal="center" vertical="center"/>
      <protection/>
    </xf>
    <xf numFmtId="0" fontId="26" fillId="0" borderId="60" xfId="48" applyFont="1" applyFill="1" applyBorder="1" applyAlignment="1" applyProtection="1">
      <alignment horizontal="center" vertical="center"/>
      <protection hidden="1"/>
    </xf>
    <xf numFmtId="0" fontId="26" fillId="0" borderId="61" xfId="48" applyFont="1" applyFill="1" applyBorder="1" applyAlignment="1" applyProtection="1">
      <alignment horizontal="center" vertical="center"/>
      <protection hidden="1"/>
    </xf>
    <xf numFmtId="0" fontId="10" fillId="0" borderId="40" xfId="0" applyFont="1" applyBorder="1" applyAlignment="1" applyProtection="1">
      <alignment horizontal="center" vertical="center"/>
      <protection locked="0"/>
    </xf>
    <xf numFmtId="0" fontId="17" fillId="33" borderId="21" xfId="39" applyFont="1" applyFill="1" applyBorder="1" applyAlignment="1" applyProtection="1">
      <alignment horizontal="center" vertical="center" wrapText="1"/>
      <protection locked="0"/>
    </xf>
    <xf numFmtId="0" fontId="10" fillId="33" borderId="12" xfId="0" applyFont="1" applyFill="1" applyBorder="1" applyAlignment="1" applyProtection="1">
      <alignment horizontal="left" vertical="center" indent="1"/>
      <protection locked="0"/>
    </xf>
    <xf numFmtId="0" fontId="14" fillId="33" borderId="22" xfId="62" applyFont="1" applyFill="1" applyBorder="1" applyProtection="1">
      <alignment horizontal="center" vertical="center"/>
      <protection locked="0"/>
    </xf>
    <xf numFmtId="0" fontId="14" fillId="33" borderId="22" xfId="62" applyFont="1" applyFill="1" applyBorder="1">
      <alignment horizontal="center" vertical="center"/>
      <protection/>
    </xf>
    <xf numFmtId="0" fontId="14" fillId="33" borderId="12" xfId="62" applyFont="1" applyFill="1" applyBorder="1" applyProtection="1">
      <alignment horizontal="center" vertical="center"/>
      <protection locked="0"/>
    </xf>
    <xf numFmtId="0" fontId="14" fillId="33" borderId="24" xfId="62" applyFont="1" applyFill="1" applyBorder="1" applyProtection="1">
      <alignment horizontal="center" vertical="center"/>
      <protection hidden="1"/>
    </xf>
    <xf numFmtId="0" fontId="14" fillId="33" borderId="12" xfId="62" applyFont="1" applyFill="1" applyBorder="1" applyProtection="1">
      <alignment horizontal="center" vertical="center"/>
      <protection hidden="1"/>
    </xf>
    <xf numFmtId="0" fontId="14" fillId="33" borderId="24" xfId="62" applyFont="1" applyFill="1" applyBorder="1">
      <alignment horizontal="center" vertical="center"/>
      <protection/>
    </xf>
    <xf numFmtId="0" fontId="14" fillId="33" borderId="29" xfId="62" applyFont="1" applyFill="1" applyBorder="1">
      <alignment horizontal="center" vertical="center"/>
      <protection/>
    </xf>
    <xf numFmtId="0" fontId="14" fillId="33" borderId="12" xfId="62" applyFont="1" applyFill="1" applyBorder="1">
      <alignment horizontal="center" vertical="center"/>
      <protection/>
    </xf>
    <xf numFmtId="0" fontId="10" fillId="33" borderId="37" xfId="0" applyFont="1" applyFill="1" applyBorder="1" applyAlignment="1" applyProtection="1">
      <alignment horizontal="left" vertical="center" indent="1"/>
      <protection locked="0"/>
    </xf>
    <xf numFmtId="0" fontId="15" fillId="12" borderId="22" xfId="48" applyFont="1" applyFill="1" applyBorder="1" applyAlignment="1">
      <alignment horizontal="center" vertical="center"/>
      <protection/>
    </xf>
    <xf numFmtId="0" fontId="15" fillId="12" borderId="60" xfId="48" applyFont="1" applyFill="1" applyBorder="1" applyAlignment="1">
      <alignment horizontal="center" vertical="center"/>
      <protection/>
    </xf>
    <xf numFmtId="0" fontId="15" fillId="12" borderId="62" xfId="48" applyFont="1" applyFill="1" applyBorder="1" applyAlignment="1">
      <alignment horizontal="center" vertical="center"/>
      <protection/>
    </xf>
    <xf numFmtId="0" fontId="15" fillId="12" borderId="63" xfId="48" applyFont="1" applyFill="1" applyBorder="1" applyAlignment="1">
      <alignment horizontal="center" vertical="center"/>
      <protection/>
    </xf>
    <xf numFmtId="0" fontId="15" fillId="12" borderId="64" xfId="48" applyFont="1" applyFill="1" applyBorder="1" applyAlignment="1">
      <alignment horizontal="center" vertical="center"/>
      <protection/>
    </xf>
    <xf numFmtId="0" fontId="15" fillId="12" borderId="65" xfId="48" applyFont="1" applyFill="1" applyBorder="1" applyAlignment="1">
      <alignment horizontal="center" vertical="center"/>
      <protection/>
    </xf>
    <xf numFmtId="0" fontId="10" fillId="0" borderId="12" xfId="0" applyFont="1" applyBorder="1" applyAlignment="1" applyProtection="1" quotePrefix="1">
      <alignment horizontal="left" vertical="center" indent="1"/>
      <protection locked="0"/>
    </xf>
    <xf numFmtId="20" fontId="10" fillId="0" borderId="40" xfId="0" applyNumberFormat="1" applyFont="1" applyBorder="1" applyAlignment="1" applyProtection="1">
      <alignment horizontal="center" vertical="center"/>
      <protection locked="0"/>
    </xf>
    <xf numFmtId="0" fontId="27" fillId="0" borderId="0" xfId="52" applyFont="1" applyFill="1" applyAlignment="1">
      <alignment/>
      <protection/>
    </xf>
    <xf numFmtId="0" fontId="27" fillId="0" borderId="0" xfId="52" applyFont="1" applyFill="1" applyAlignment="1">
      <alignment horizontal="center"/>
      <protection/>
    </xf>
    <xf numFmtId="0" fontId="17" fillId="0" borderId="0" xfId="52" applyFont="1">
      <alignment/>
      <protection/>
    </xf>
    <xf numFmtId="0" fontId="28" fillId="0" borderId="0" xfId="52" applyFont="1" applyFill="1">
      <alignment/>
      <protection/>
    </xf>
    <xf numFmtId="0" fontId="28" fillId="0" borderId="0" xfId="52" applyFont="1" applyFill="1" applyAlignment="1">
      <alignment horizontal="center"/>
      <protection/>
    </xf>
    <xf numFmtId="14" fontId="29" fillId="0" borderId="0" xfId="52" applyNumberFormat="1" applyFont="1" applyFill="1" applyAlignment="1">
      <alignment horizontal="right"/>
      <protection/>
    </xf>
    <xf numFmtId="14" fontId="29" fillId="0" borderId="0" xfId="52" applyNumberFormat="1" applyFont="1" applyFill="1" applyAlignment="1">
      <alignment/>
      <protection/>
    </xf>
    <xf numFmtId="0" fontId="17" fillId="0" borderId="0" xfId="52" applyFont="1" applyFill="1">
      <alignment/>
      <protection/>
    </xf>
    <xf numFmtId="49" fontId="17" fillId="0" borderId="0" xfId="52" applyNumberFormat="1" applyFont="1" applyFill="1" applyAlignment="1">
      <alignment horizontal="right"/>
      <protection/>
    </xf>
    <xf numFmtId="0" fontId="17" fillId="0" borderId="0" xfId="52" applyFont="1" applyFill="1" applyAlignment="1">
      <alignment horizontal="right"/>
      <protection/>
    </xf>
    <xf numFmtId="0" fontId="17" fillId="0" borderId="0" xfId="52" applyFont="1" applyFill="1" applyAlignment="1">
      <alignment horizontal="center"/>
      <protection/>
    </xf>
    <xf numFmtId="0" fontId="17" fillId="0" borderId="0" xfId="52" applyFont="1" applyFill="1" applyAlignment="1">
      <alignment horizontal="left"/>
      <protection/>
    </xf>
    <xf numFmtId="49" fontId="17" fillId="0" borderId="0" xfId="52" applyNumberFormat="1" applyFont="1" applyFill="1" applyAlignment="1">
      <alignment horizontal="center"/>
      <protection/>
    </xf>
    <xf numFmtId="49" fontId="30" fillId="0" borderId="0" xfId="51" applyNumberFormat="1" applyFont="1" applyFill="1" applyAlignment="1">
      <alignment horizontal="center"/>
      <protection/>
    </xf>
    <xf numFmtId="49" fontId="17" fillId="0" borderId="0" xfId="51" applyNumberFormat="1" applyFont="1" applyFill="1" applyAlignment="1">
      <alignment horizontal="center"/>
      <protection/>
    </xf>
    <xf numFmtId="0" fontId="31" fillId="0" borderId="0" xfId="52" applyFont="1" applyFill="1">
      <alignment/>
      <protection/>
    </xf>
    <xf numFmtId="14" fontId="29" fillId="0" borderId="0" xfId="52" applyNumberFormat="1" applyFont="1" applyFill="1">
      <alignment/>
      <protection/>
    </xf>
    <xf numFmtId="0" fontId="17" fillId="0" borderId="0" xfId="52" applyFont="1" applyFill="1" applyAlignment="1" quotePrefix="1">
      <alignment horizontal="center"/>
      <protection/>
    </xf>
    <xf numFmtId="0" fontId="31" fillId="0" borderId="0" xfId="52" applyFont="1" applyFill="1" applyAlignment="1">
      <alignment/>
      <protection/>
    </xf>
    <xf numFmtId="0" fontId="30" fillId="0" borderId="0" xfId="52" applyFont="1" applyFill="1" applyAlignment="1">
      <alignment horizontal="left"/>
      <protection/>
    </xf>
    <xf numFmtId="0" fontId="17" fillId="0" borderId="0" xfId="52" applyFont="1" applyFill="1" applyAlignment="1">
      <alignment/>
      <protection/>
    </xf>
    <xf numFmtId="0" fontId="30" fillId="0" borderId="0" xfId="52" applyFont="1" applyFill="1" applyAlignment="1">
      <alignment horizontal="right"/>
      <protection/>
    </xf>
    <xf numFmtId="0" fontId="15" fillId="0" borderId="66" xfId="48" applyFont="1" applyBorder="1" applyAlignment="1">
      <alignment horizontal="center" vertical="center"/>
      <protection/>
    </xf>
    <xf numFmtId="0" fontId="10" fillId="0" borderId="46" xfId="48" applyBorder="1" applyAlignment="1">
      <alignment horizontal="center" vertical="center"/>
      <protection/>
    </xf>
    <xf numFmtId="0" fontId="10" fillId="0" borderId="66" xfId="48" applyFill="1" applyBorder="1" applyAlignment="1">
      <alignment horizontal="center" vertical="center"/>
      <protection/>
    </xf>
    <xf numFmtId="0" fontId="26" fillId="0" borderId="60" xfId="48" applyFont="1" applyBorder="1" applyAlignment="1" applyProtection="1">
      <alignment horizontal="center" vertical="center"/>
      <protection hidden="1"/>
    </xf>
    <xf numFmtId="0" fontId="26" fillId="0" borderId="62" xfId="48" applyFont="1" applyFill="1" applyBorder="1" applyAlignment="1" applyProtection="1">
      <alignment horizontal="center" vertical="center"/>
      <protection hidden="1"/>
    </xf>
    <xf numFmtId="0" fontId="26" fillId="0" borderId="67" xfId="48" applyFont="1" applyBorder="1" applyAlignment="1" applyProtection="1">
      <alignment horizontal="center" vertical="center"/>
      <protection hidden="1"/>
    </xf>
    <xf numFmtId="0" fontId="26" fillId="0" borderId="68" xfId="48" applyFont="1" applyFill="1" applyBorder="1" applyAlignment="1" applyProtection="1">
      <alignment horizontal="center" vertical="center"/>
      <protection hidden="1"/>
    </xf>
    <xf numFmtId="0" fontId="26" fillId="0" borderId="50" xfId="48" applyFont="1" applyBorder="1" applyAlignment="1" applyProtection="1">
      <alignment horizontal="center" vertical="center"/>
      <protection hidden="1"/>
    </xf>
    <xf numFmtId="0" fontId="26" fillId="0" borderId="69" xfId="48" applyFont="1" applyFill="1" applyBorder="1" applyAlignment="1" applyProtection="1">
      <alignment horizontal="center" vertical="center"/>
      <protection hidden="1"/>
    </xf>
    <xf numFmtId="0" fontId="26" fillId="0" borderId="70" xfId="48" applyFont="1" applyBorder="1" applyAlignment="1" applyProtection="1">
      <alignment horizontal="center" vertical="center"/>
      <protection hidden="1"/>
    </xf>
    <xf numFmtId="0" fontId="26" fillId="0" borderId="71" xfId="48" applyFont="1" applyFill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locked="0"/>
    </xf>
    <xf numFmtId="0" fontId="27" fillId="0" borderId="0" xfId="48" applyFont="1" applyAlignment="1">
      <alignment horizontal="center"/>
      <protection/>
    </xf>
    <xf numFmtId="0" fontId="14" fillId="0" borderId="0" xfId="48" applyFont="1" applyAlignment="1">
      <alignment horizontal="center"/>
      <protection/>
    </xf>
    <xf numFmtId="0" fontId="27" fillId="0" borderId="0" xfId="52" applyFont="1" applyFill="1" applyAlignment="1">
      <alignment horizontal="center"/>
      <protection/>
    </xf>
    <xf numFmtId="0" fontId="28" fillId="0" borderId="0" xfId="52" applyFont="1" applyFill="1" applyAlignment="1">
      <alignment horizontal="center"/>
      <protection/>
    </xf>
    <xf numFmtId="14" fontId="29" fillId="0" borderId="0" xfId="52" applyNumberFormat="1" applyFont="1" applyFill="1" applyAlignment="1">
      <alignment horizontal="center"/>
      <protection/>
    </xf>
    <xf numFmtId="0" fontId="17" fillId="0" borderId="0" xfId="52" applyFont="1" applyFill="1" applyAlignment="1">
      <alignment horizontal="center"/>
      <protection/>
    </xf>
    <xf numFmtId="0" fontId="13" fillId="0" borderId="40" xfId="61" applyFont="1" applyBorder="1" applyAlignment="1">
      <alignment horizontal="center" vertical="center"/>
      <protection/>
    </xf>
    <xf numFmtId="0" fontId="15" fillId="0" borderId="72" xfId="0" applyFont="1" applyBorder="1" applyAlignment="1" applyProtection="1">
      <alignment horizontal="left" vertical="center"/>
      <protection locked="0"/>
    </xf>
    <xf numFmtId="0" fontId="15" fillId="0" borderId="34" xfId="0" applyFont="1" applyBorder="1" applyAlignment="1" applyProtection="1">
      <alignment horizontal="left" vertical="center"/>
      <protection locked="0"/>
    </xf>
    <xf numFmtId="0" fontId="15" fillId="0" borderId="73" xfId="0" applyFont="1" applyBorder="1" applyAlignment="1" applyProtection="1">
      <alignment horizontal="left" vertical="center"/>
      <protection locked="0"/>
    </xf>
    <xf numFmtId="0" fontId="10" fillId="0" borderId="72" xfId="0" applyFont="1" applyBorder="1" applyAlignment="1" applyProtection="1">
      <alignment horizontal="center" vertical="center"/>
      <protection/>
    </xf>
    <xf numFmtId="0" fontId="10" fillId="0" borderId="73" xfId="0" applyFont="1" applyBorder="1" applyAlignment="1" applyProtection="1">
      <alignment horizontal="center" vertical="center"/>
      <protection/>
    </xf>
    <xf numFmtId="0" fontId="15" fillId="0" borderId="72" xfId="0" applyFont="1" applyBorder="1" applyAlignment="1" applyProtection="1">
      <alignment horizontal="left" vertical="center"/>
      <protection/>
    </xf>
    <xf numFmtId="0" fontId="15" fillId="0" borderId="74" xfId="0" applyFont="1" applyBorder="1" applyAlignment="1" applyProtection="1">
      <alignment horizontal="left" vertical="center"/>
      <protection/>
    </xf>
    <xf numFmtId="0" fontId="16" fillId="0" borderId="75" xfId="64" applyFont="1" applyBorder="1" applyAlignment="1" applyProtection="1">
      <alignment horizontal="left" vertical="center"/>
      <protection locked="0"/>
    </xf>
    <xf numFmtId="0" fontId="16" fillId="0" borderId="23" xfId="64" applyFont="1" applyBorder="1" applyAlignment="1" applyProtection="1">
      <alignment horizontal="left" vertical="center"/>
      <protection locked="0"/>
    </xf>
    <xf numFmtId="0" fontId="16" fillId="0" borderId="76" xfId="64" applyFont="1" applyBorder="1" applyAlignment="1" applyProtection="1">
      <alignment horizontal="left" vertical="center"/>
      <protection locked="0"/>
    </xf>
    <xf numFmtId="0" fontId="10" fillId="0" borderId="75" xfId="0" applyFont="1" applyBorder="1" applyAlignment="1">
      <alignment horizontal="center" vertical="center"/>
    </xf>
    <xf numFmtId="0" fontId="10" fillId="0" borderId="76" xfId="0" applyFont="1" applyBorder="1" applyAlignment="1">
      <alignment horizontal="center" vertical="center"/>
    </xf>
    <xf numFmtId="49" fontId="10" fillId="0" borderId="75" xfId="0" applyNumberFormat="1" applyFont="1" applyBorder="1" applyAlignment="1" applyProtection="1">
      <alignment horizontal="left" vertical="center"/>
      <protection locked="0"/>
    </xf>
    <xf numFmtId="49" fontId="10" fillId="0" borderId="77" xfId="0" applyNumberFormat="1" applyFont="1" applyBorder="1" applyAlignment="1" applyProtection="1">
      <alignment horizontal="left" vertical="center"/>
      <protection locked="0"/>
    </xf>
    <xf numFmtId="0" fontId="13" fillId="2" borderId="78" xfId="0" applyFont="1" applyFill="1" applyBorder="1" applyAlignment="1" applyProtection="1">
      <alignment horizontal="left" vertical="center"/>
      <protection hidden="1"/>
    </xf>
    <xf numFmtId="0" fontId="13" fillId="2" borderId="39" xfId="0" applyFont="1" applyFill="1" applyBorder="1" applyAlignment="1" applyProtection="1">
      <alignment horizontal="left" vertical="center"/>
      <protection hidden="1"/>
    </xf>
    <xf numFmtId="0" fontId="16" fillId="0" borderId="50" xfId="0" applyFont="1" applyBorder="1" applyAlignment="1" applyProtection="1">
      <alignment horizontal="left" vertical="center"/>
      <protection locked="0"/>
    </xf>
    <xf numFmtId="0" fontId="16" fillId="0" borderId="60" xfId="0" applyFont="1" applyBorder="1" applyAlignment="1" applyProtection="1">
      <alignment horizontal="left" vertical="center"/>
      <protection locked="0"/>
    </xf>
    <xf numFmtId="0" fontId="16" fillId="0" borderId="79" xfId="0" applyFont="1" applyBorder="1" applyAlignment="1" applyProtection="1">
      <alignment horizontal="left" vertical="center"/>
      <protection locked="0"/>
    </xf>
    <xf numFmtId="0" fontId="10" fillId="0" borderId="50" xfId="0" applyFont="1" applyBorder="1" applyAlignment="1">
      <alignment horizontal="center" vertical="center"/>
    </xf>
    <xf numFmtId="0" fontId="10" fillId="0" borderId="79" xfId="0" applyFont="1" applyBorder="1" applyAlignment="1">
      <alignment horizontal="center" vertical="center"/>
    </xf>
    <xf numFmtId="0" fontId="10" fillId="0" borderId="50" xfId="0" applyFont="1" applyBorder="1" applyAlignment="1" applyProtection="1">
      <alignment horizontal="left" vertical="center"/>
      <protection locked="0"/>
    </xf>
    <xf numFmtId="0" fontId="10" fillId="0" borderId="49" xfId="0" applyFont="1" applyBorder="1" applyAlignment="1" applyProtection="1">
      <alignment horizontal="left" vertical="center"/>
      <protection locked="0"/>
    </xf>
    <xf numFmtId="0" fontId="22" fillId="0" borderId="69" xfId="64" applyFont="1" applyBorder="1" applyAlignment="1" applyProtection="1">
      <alignment horizontal="left" vertical="center"/>
      <protection locked="0"/>
    </xf>
    <xf numFmtId="0" fontId="22" fillId="0" borderId="62" xfId="64" applyFont="1" applyBorder="1" applyAlignment="1" applyProtection="1">
      <alignment horizontal="left" vertical="center"/>
      <protection locked="0"/>
    </xf>
    <xf numFmtId="0" fontId="22" fillId="0" borderId="80" xfId="64" applyFont="1" applyBorder="1" applyAlignment="1" applyProtection="1">
      <alignment horizontal="left" vertical="center"/>
      <protection locked="0"/>
    </xf>
    <xf numFmtId="0" fontId="17" fillId="0" borderId="81" xfId="39" applyFont="1" applyBorder="1" applyAlignment="1">
      <alignment horizontal="center" vertical="center"/>
      <protection/>
    </xf>
    <xf numFmtId="0" fontId="17" fillId="0" borderId="82" xfId="39" applyFont="1" applyBorder="1" applyAlignment="1">
      <alignment horizontal="center" vertical="center"/>
      <protection/>
    </xf>
    <xf numFmtId="0" fontId="17" fillId="0" borderId="83" xfId="39" applyFont="1" applyBorder="1" applyAlignment="1">
      <alignment horizontal="center" vertical="center"/>
      <protection/>
    </xf>
    <xf numFmtId="0" fontId="17" fillId="0" borderId="84" xfId="39" applyFont="1" applyBorder="1" applyAlignment="1">
      <alignment horizontal="center" vertical="center"/>
      <protection/>
    </xf>
    <xf numFmtId="0" fontId="0" fillId="0" borderId="16" xfId="0" applyBorder="1" applyAlignment="1">
      <alignment/>
    </xf>
  </cellXfs>
  <cellStyles count="6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Malé písmo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normální 3" xfId="49"/>
    <cellStyle name="normální 4" xfId="50"/>
    <cellStyle name="Normální 5" xfId="51"/>
    <cellStyle name="normální_Vysledek KP-A,B-2005-06" xfId="52"/>
    <cellStyle name="Poznámka" xfId="53"/>
    <cellStyle name="Percent" xfId="54"/>
    <cellStyle name="Propojená buňka" xfId="55"/>
    <cellStyle name="Roman EE 12 Normál" xfId="56"/>
    <cellStyle name="Followed Hyperlink" xfId="57"/>
    <cellStyle name="Správně" xfId="58"/>
    <cellStyle name="Text upozornění" xfId="59"/>
    <cellStyle name="Universe EE 12 bcentr" xfId="60"/>
    <cellStyle name="Universe EE 12 bold" xfId="61"/>
    <cellStyle name="Universe EE 12 centr." xfId="62"/>
    <cellStyle name="Universe EE 12 norm." xfId="63"/>
    <cellStyle name="Universe EE 9 centr." xfId="64"/>
    <cellStyle name="Vstup" xfId="65"/>
    <cellStyle name="Výpočet" xfId="66"/>
    <cellStyle name="Výstup" xfId="67"/>
    <cellStyle name="Vysvětlující text" xfId="68"/>
    <cellStyle name="Zvýraznění 1" xfId="69"/>
    <cellStyle name="Zvýraznění 2" xfId="70"/>
    <cellStyle name="Zvýraznění 3" xfId="71"/>
    <cellStyle name="Zvýraznění 4" xfId="72"/>
    <cellStyle name="Zvýraznění 5" xfId="73"/>
    <cellStyle name="Zvýraznění 6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14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1.875" style="57" customWidth="1"/>
    <col min="2" max="2" width="3.125" style="57" customWidth="1"/>
    <col min="3" max="3" width="30.375" style="57" customWidth="1"/>
    <col min="4" max="4" width="8.625" style="57" customWidth="1"/>
    <col min="5" max="8" width="7.625" style="57" customWidth="1"/>
    <col min="9" max="14" width="8.75390625" style="57" customWidth="1"/>
    <col min="15" max="15" width="7.625" style="57" customWidth="1"/>
    <col min="16" max="16" width="3.75390625" style="57" customWidth="1"/>
    <col min="17" max="16384" width="9.125" style="57" customWidth="1"/>
  </cols>
  <sheetData>
    <row r="2" spans="2:15" ht="25.5" customHeight="1">
      <c r="B2" s="139" t="s">
        <v>118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</row>
    <row r="3" spans="2:15" ht="18.75" customHeight="1">
      <c r="B3" s="140" t="s">
        <v>59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</row>
    <row r="4" spans="2:15" ht="11.25" customHeight="1" thickBot="1"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</row>
    <row r="5" spans="2:15" ht="23.25" customHeight="1" thickBot="1">
      <c r="B5" s="59"/>
      <c r="C5" s="60" t="s">
        <v>38</v>
      </c>
      <c r="D5" s="61" t="s">
        <v>39</v>
      </c>
      <c r="E5" s="62" t="s">
        <v>114</v>
      </c>
      <c r="F5" s="62" t="s">
        <v>116</v>
      </c>
      <c r="G5" s="62" t="s">
        <v>115</v>
      </c>
      <c r="H5" s="62" t="s">
        <v>117</v>
      </c>
      <c r="I5" s="63" t="s">
        <v>40</v>
      </c>
      <c r="J5" s="64" t="s">
        <v>41</v>
      </c>
      <c r="K5" s="64" t="s">
        <v>42</v>
      </c>
      <c r="L5" s="64" t="s">
        <v>43</v>
      </c>
      <c r="M5" s="64" t="s">
        <v>44</v>
      </c>
      <c r="N5" s="65" t="s">
        <v>45</v>
      </c>
      <c r="O5" s="66" t="s">
        <v>46</v>
      </c>
    </row>
    <row r="6" spans="2:15" ht="23.25" customHeight="1">
      <c r="B6" s="67" t="s">
        <v>28</v>
      </c>
      <c r="C6" s="68" t="s">
        <v>83</v>
      </c>
      <c r="D6" s="128">
        <v>2</v>
      </c>
      <c r="E6" s="100">
        <v>2</v>
      </c>
      <c r="F6" s="97">
        <v>0</v>
      </c>
      <c r="G6" s="70">
        <v>0</v>
      </c>
      <c r="H6" s="71">
        <v>0</v>
      </c>
      <c r="I6" s="130">
        <v>12</v>
      </c>
      <c r="J6" s="132">
        <v>4</v>
      </c>
      <c r="K6" s="134">
        <f>'1.k.DouA_DouB'!P18+'1.k.DouA_USKB'!P18</f>
        <v>27</v>
      </c>
      <c r="L6" s="132">
        <f>'1.k.DouA_DouB'!Q18+'1.k.DouA_USKB'!Q18</f>
        <v>10</v>
      </c>
      <c r="M6" s="134">
        <f>'1.k.DouA_DouB'!N18+'1.k.DouA_USKB'!N18</f>
        <v>732</v>
      </c>
      <c r="N6" s="136">
        <f>'1.k.DouA_DouB'!O18+'1.k.DouA_USKB'!O18</f>
        <v>584</v>
      </c>
      <c r="O6" s="73">
        <f aca="true" t="shared" si="0" ref="O6:O13">E6*4+F6*3+G6*2+H6*1</f>
        <v>8</v>
      </c>
    </row>
    <row r="7" spans="2:15" ht="23.25" customHeight="1">
      <c r="B7" s="67" t="s">
        <v>47</v>
      </c>
      <c r="C7" s="68" t="s">
        <v>134</v>
      </c>
      <c r="D7" s="69">
        <v>2</v>
      </c>
      <c r="E7" s="101">
        <v>1</v>
      </c>
      <c r="F7" s="97">
        <v>0</v>
      </c>
      <c r="G7" s="82">
        <v>1</v>
      </c>
      <c r="H7" s="71">
        <v>0</v>
      </c>
      <c r="I7" s="83">
        <v>11</v>
      </c>
      <c r="J7" s="84">
        <v>6</v>
      </c>
      <c r="K7" s="72">
        <f>'1.k.ChlA_ČB'!Q18+'1.k.BHA_ČB'!Q18</f>
        <v>23</v>
      </c>
      <c r="L7" s="75">
        <f>'1.k.ChlA_ČB'!P18+'1.k.BHA_ČB'!P18</f>
        <v>15</v>
      </c>
      <c r="M7" s="72">
        <f>'1.k.ChlA_ČB'!O18+'1.k.BHA_ČB'!O18</f>
        <v>706</v>
      </c>
      <c r="N7" s="76">
        <f>'1.k.ChlA_ČB'!N18+'1.k.BHA_ČB'!N18</f>
        <v>625</v>
      </c>
      <c r="O7" s="73">
        <f t="shared" si="0"/>
        <v>6</v>
      </c>
    </row>
    <row r="8" spans="2:15" ht="23.25" customHeight="1">
      <c r="B8" s="67" t="s">
        <v>48</v>
      </c>
      <c r="C8" s="68" t="s">
        <v>144</v>
      </c>
      <c r="D8" s="69">
        <v>2</v>
      </c>
      <c r="E8" s="101">
        <v>1</v>
      </c>
      <c r="F8" s="98">
        <v>0</v>
      </c>
      <c r="G8" s="74">
        <v>0</v>
      </c>
      <c r="H8" s="71">
        <v>1</v>
      </c>
      <c r="I8" s="83">
        <v>9</v>
      </c>
      <c r="J8" s="75">
        <v>7</v>
      </c>
      <c r="K8" s="72">
        <f>'1.k.BKV_ČKB'!Q18+'1.k.USKB_ČKB'!Q18</f>
        <v>19</v>
      </c>
      <c r="L8" s="75">
        <f>'1.k.BKV_ČKB'!P18+'1.k.USKB_ČKB'!P18</f>
        <v>16</v>
      </c>
      <c r="M8" s="72">
        <f>'1.k.BKV_ČKB'!O18+'1.k.USKB_ČKB'!O18</f>
        <v>621</v>
      </c>
      <c r="N8" s="76">
        <f>'1.k.BKV_ČKB'!N18+'1.k.USKB_ČKB'!N18</f>
        <v>619</v>
      </c>
      <c r="O8" s="73">
        <f t="shared" si="0"/>
        <v>5</v>
      </c>
    </row>
    <row r="9" spans="2:15" ht="23.25" customHeight="1">
      <c r="B9" s="67" t="s">
        <v>49</v>
      </c>
      <c r="C9" s="68" t="s">
        <v>52</v>
      </c>
      <c r="D9" s="69">
        <v>2</v>
      </c>
      <c r="E9" s="101">
        <v>1</v>
      </c>
      <c r="F9" s="98">
        <v>0</v>
      </c>
      <c r="G9" s="74">
        <v>0</v>
      </c>
      <c r="H9" s="71">
        <v>1</v>
      </c>
      <c r="I9" s="83">
        <v>8</v>
      </c>
      <c r="J9" s="75">
        <v>8</v>
      </c>
      <c r="K9" s="72">
        <f>'1.k.Dou.B_BHA'!P18+'1.k.DouA_DouB'!Q18</f>
        <v>17</v>
      </c>
      <c r="L9" s="75">
        <f>'1.k.Dou.B_BHA'!Q18+'1.k.DouA_DouB'!P18</f>
        <v>18</v>
      </c>
      <c r="M9" s="72">
        <f>'1.k.Dou.B_BHA'!N18+'1.k.DouA_DouB'!O18</f>
        <v>636</v>
      </c>
      <c r="N9" s="76">
        <f>'1.k.Dou.B_BHA'!O18+'1.k.DouA_DouB'!N18</f>
        <v>634</v>
      </c>
      <c r="O9" s="73">
        <f t="shared" si="0"/>
        <v>5</v>
      </c>
    </row>
    <row r="10" spans="2:15" ht="23.25" customHeight="1">
      <c r="B10" s="67" t="s">
        <v>50</v>
      </c>
      <c r="C10" s="68" t="s">
        <v>29</v>
      </c>
      <c r="D10" s="69">
        <v>2</v>
      </c>
      <c r="E10" s="101">
        <v>1</v>
      </c>
      <c r="F10" s="98">
        <v>0</v>
      </c>
      <c r="G10" s="74">
        <v>0</v>
      </c>
      <c r="H10" s="71">
        <v>1</v>
      </c>
      <c r="I10" s="83">
        <v>7</v>
      </c>
      <c r="J10" s="75">
        <v>9</v>
      </c>
      <c r="K10" s="72">
        <f>'1.k.ChlA_BKV'!Q18+'1.k.BKV_ČKB'!P18</f>
        <v>16</v>
      </c>
      <c r="L10" s="75">
        <f>'1.k.ChlA_BKV'!P18+'1.k.BKV_ČKB'!Q18</f>
        <v>19</v>
      </c>
      <c r="M10" s="72">
        <f>'1.k.ChlA_BKV'!O18+'1.k.BKV_ČKB'!N18</f>
        <v>639</v>
      </c>
      <c r="N10" s="76">
        <f>'1.k.ChlA_BKV'!N18+'1.k.BKV_ČKB'!O18</f>
        <v>592</v>
      </c>
      <c r="O10" s="73">
        <f t="shared" si="0"/>
        <v>5</v>
      </c>
    </row>
    <row r="11" spans="2:15" ht="23.25" customHeight="1">
      <c r="B11" s="67" t="s">
        <v>51</v>
      </c>
      <c r="C11" s="68" t="s">
        <v>54</v>
      </c>
      <c r="D11" s="69">
        <v>2</v>
      </c>
      <c r="E11" s="101">
        <v>1</v>
      </c>
      <c r="F11" s="98">
        <v>0</v>
      </c>
      <c r="G11" s="74">
        <v>0</v>
      </c>
      <c r="H11" s="71">
        <v>1</v>
      </c>
      <c r="I11" s="83">
        <v>7</v>
      </c>
      <c r="J11" s="75">
        <v>9</v>
      </c>
      <c r="K11" s="72">
        <f>'1.k.USKB_ČKB'!P18+'1.k.DouA_USKB'!Q18</f>
        <v>16</v>
      </c>
      <c r="L11" s="75">
        <f>'1.k.USKB_ČKB'!Q18+'1.k.DouA_USKB'!P18</f>
        <v>21</v>
      </c>
      <c r="M11" s="72">
        <f>'1.k.USKB_ČKB'!N18+'1.k.DouA_USKB'!O18</f>
        <v>597</v>
      </c>
      <c r="N11" s="76">
        <f>'1.k.USKB_ČKB'!O18+'1.k.DouA_USKB'!N18</f>
        <v>680</v>
      </c>
      <c r="O11" s="73">
        <f t="shared" si="0"/>
        <v>5</v>
      </c>
    </row>
    <row r="12" spans="2:15" ht="23.25" customHeight="1">
      <c r="B12" s="67" t="s">
        <v>212</v>
      </c>
      <c r="C12" s="68" t="s">
        <v>36</v>
      </c>
      <c r="D12" s="69">
        <v>2</v>
      </c>
      <c r="E12" s="101">
        <v>0</v>
      </c>
      <c r="F12" s="98">
        <v>1</v>
      </c>
      <c r="G12" s="74">
        <v>0</v>
      </c>
      <c r="H12" s="71">
        <v>1</v>
      </c>
      <c r="I12" s="83">
        <v>7</v>
      </c>
      <c r="J12" s="75">
        <v>10</v>
      </c>
      <c r="K12" s="72">
        <f>'1.k.Dou.B_BHA'!Q18+'1.k.BHA_ČB'!P18</f>
        <v>17</v>
      </c>
      <c r="L12" s="75">
        <f>'1.k.Dou.B_BHA'!P18+'1.k.BHA_ČB'!Q18</f>
        <v>21</v>
      </c>
      <c r="M12" s="72">
        <f>'1.k.Dou.B_BHA'!O18+'1.k.BHA_ČB'!N18</f>
        <v>670</v>
      </c>
      <c r="N12" s="76">
        <f>'1.k.Dou.B_BHA'!N18+'1.k.BHA_ČB'!O18</f>
        <v>700</v>
      </c>
      <c r="O12" s="73">
        <f t="shared" si="0"/>
        <v>4</v>
      </c>
    </row>
    <row r="13" spans="2:15" ht="23.25" customHeight="1" thickBot="1">
      <c r="B13" s="127" t="s">
        <v>211</v>
      </c>
      <c r="C13" s="77" t="s">
        <v>53</v>
      </c>
      <c r="D13" s="129">
        <v>2</v>
      </c>
      <c r="E13" s="102">
        <v>0</v>
      </c>
      <c r="F13" s="99">
        <v>0</v>
      </c>
      <c r="G13" s="78">
        <v>0</v>
      </c>
      <c r="H13" s="79">
        <v>2</v>
      </c>
      <c r="I13" s="131">
        <v>4</v>
      </c>
      <c r="J13" s="133">
        <v>12</v>
      </c>
      <c r="K13" s="135">
        <f>'1.k.ChlA_BKV'!P18+'1.k.ChlA_ČB'!P18</f>
        <v>10</v>
      </c>
      <c r="L13" s="133">
        <f>'1.k.ChlA_BKV'!Q18+'1.k.ChlA_ČB'!Q18</f>
        <v>25</v>
      </c>
      <c r="M13" s="135">
        <f>'1.k.ChlA_BKV'!N18+'1.k.ChlA_ČB'!N18</f>
        <v>508</v>
      </c>
      <c r="N13" s="137">
        <f>'1.k.ChlA_BKV'!O18+'1.k.ChlA_ČB'!O18</f>
        <v>675</v>
      </c>
      <c r="O13" s="80">
        <f t="shared" si="0"/>
        <v>2</v>
      </c>
    </row>
    <row r="14" ht="23.25" customHeight="1">
      <c r="C14" s="81"/>
    </row>
  </sheetData>
  <sheetProtection password="CC26" sheet="1"/>
  <mergeCells count="2">
    <mergeCell ref="B2:O2"/>
    <mergeCell ref="B3:O3"/>
  </mergeCells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45" t="s">
        <v>0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</row>
    <row r="3" spans="2:20" ht="19.5" customHeight="1" thickBot="1">
      <c r="B3" s="5" t="s">
        <v>1</v>
      </c>
      <c r="C3" s="43"/>
      <c r="D3" s="146" t="s">
        <v>60</v>
      </c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8"/>
      <c r="Q3" s="149" t="s">
        <v>61</v>
      </c>
      <c r="R3" s="150"/>
      <c r="S3" s="151" t="s">
        <v>62</v>
      </c>
      <c r="T3" s="152"/>
    </row>
    <row r="4" spans="2:20" ht="19.5" customHeight="1" thickTop="1">
      <c r="B4" s="6" t="s">
        <v>3</v>
      </c>
      <c r="C4" s="7"/>
      <c r="D4" s="153" t="s">
        <v>84</v>
      </c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5"/>
      <c r="Q4" s="156" t="s">
        <v>14</v>
      </c>
      <c r="R4" s="157"/>
      <c r="S4" s="158" t="s">
        <v>63</v>
      </c>
      <c r="T4" s="159"/>
    </row>
    <row r="5" spans="2:20" ht="19.5" customHeight="1">
      <c r="B5" s="6" t="s">
        <v>4</v>
      </c>
      <c r="C5" s="44"/>
      <c r="D5" s="162" t="s">
        <v>134</v>
      </c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4"/>
      <c r="Q5" s="165" t="s">
        <v>2</v>
      </c>
      <c r="R5" s="166"/>
      <c r="S5" s="167" t="s">
        <v>85</v>
      </c>
      <c r="T5" s="168"/>
    </row>
    <row r="6" spans="2:20" ht="19.5" customHeight="1" thickBot="1">
      <c r="B6" s="8" t="s">
        <v>5</v>
      </c>
      <c r="C6" s="9"/>
      <c r="D6" s="169" t="s">
        <v>86</v>
      </c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1"/>
      <c r="Q6" s="45"/>
      <c r="R6" s="46"/>
      <c r="S6" s="85" t="s">
        <v>28</v>
      </c>
      <c r="T6" s="38" t="s">
        <v>27</v>
      </c>
    </row>
    <row r="7" spans="2:20" ht="24.75" customHeight="1">
      <c r="B7" s="10"/>
      <c r="C7" s="11" t="str">
        <f>D4</f>
        <v>TJ Keramika Chlumčany A</v>
      </c>
      <c r="D7" s="11" t="str">
        <f>D5</f>
        <v>TJ Sokol České Budějovice</v>
      </c>
      <c r="E7" s="172" t="s">
        <v>6</v>
      </c>
      <c r="F7" s="173"/>
      <c r="G7" s="173"/>
      <c r="H7" s="173"/>
      <c r="I7" s="173"/>
      <c r="J7" s="173"/>
      <c r="K7" s="173"/>
      <c r="L7" s="173"/>
      <c r="M7" s="174"/>
      <c r="N7" s="175" t="s">
        <v>15</v>
      </c>
      <c r="O7" s="176"/>
      <c r="P7" s="175" t="s">
        <v>16</v>
      </c>
      <c r="Q7" s="176"/>
      <c r="R7" s="175" t="s">
        <v>17</v>
      </c>
      <c r="S7" s="176"/>
      <c r="T7" s="36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47"/>
      <c r="O8" s="48"/>
      <c r="P8" s="47"/>
      <c r="Q8" s="48"/>
      <c r="R8" s="47"/>
      <c r="S8" s="48"/>
      <c r="T8" s="49"/>
    </row>
    <row r="9" spans="2:20" ht="30" customHeight="1" thickTop="1">
      <c r="B9" s="18" t="s">
        <v>26</v>
      </c>
      <c r="C9" s="50" t="s">
        <v>102</v>
      </c>
      <c r="D9" s="51" t="s">
        <v>103</v>
      </c>
      <c r="E9" s="39">
        <v>13</v>
      </c>
      <c r="F9" s="20" t="s">
        <v>24</v>
      </c>
      <c r="G9" s="40">
        <v>21</v>
      </c>
      <c r="H9" s="39">
        <v>18</v>
      </c>
      <c r="I9" s="20" t="s">
        <v>24</v>
      </c>
      <c r="J9" s="40">
        <v>21</v>
      </c>
      <c r="K9" s="39"/>
      <c r="L9" s="20" t="s">
        <v>24</v>
      </c>
      <c r="M9" s="40"/>
      <c r="N9" s="22">
        <f aca="true" t="shared" si="0" ref="N9:N17">E9+H9+K9</f>
        <v>31</v>
      </c>
      <c r="O9" s="23">
        <f aca="true" t="shared" si="1" ref="O9:O17">G9+J9+M9</f>
        <v>42</v>
      </c>
      <c r="P9" s="24">
        <f aca="true" t="shared" si="2" ref="P9:P17">IF(E9&gt;G9,1,0)+IF(H9&gt;J9,1,0)+IF(K9&gt;M9,1,0)</f>
        <v>0</v>
      </c>
      <c r="Q9" s="19">
        <f aca="true" t="shared" si="3" ref="Q9:Q17">IF(E9&lt;G9,1,0)+IF(H9&lt;J9,1,0)+IF(K9&lt;M9,1,0)</f>
        <v>2</v>
      </c>
      <c r="R9" s="34">
        <f>IF(P9=2,1,0)</f>
        <v>0</v>
      </c>
      <c r="S9" s="21">
        <f>IF(Q9=2,1,0)</f>
        <v>1</v>
      </c>
      <c r="T9" s="52"/>
    </row>
    <row r="10" spans="2:20" ht="30" customHeight="1">
      <c r="B10" s="18" t="s">
        <v>23</v>
      </c>
      <c r="C10" s="50" t="s">
        <v>104</v>
      </c>
      <c r="D10" s="50" t="s">
        <v>105</v>
      </c>
      <c r="E10" s="39">
        <v>0</v>
      </c>
      <c r="F10" s="19" t="s">
        <v>24</v>
      </c>
      <c r="G10" s="40">
        <v>21</v>
      </c>
      <c r="H10" s="39">
        <v>0</v>
      </c>
      <c r="I10" s="19" t="s">
        <v>24</v>
      </c>
      <c r="J10" s="40">
        <v>21</v>
      </c>
      <c r="K10" s="39"/>
      <c r="L10" s="19" t="s">
        <v>24</v>
      </c>
      <c r="M10" s="40"/>
      <c r="N10" s="22">
        <f t="shared" si="0"/>
        <v>0</v>
      </c>
      <c r="O10" s="23">
        <f t="shared" si="1"/>
        <v>42</v>
      </c>
      <c r="P10" s="24">
        <f t="shared" si="2"/>
        <v>0</v>
      </c>
      <c r="Q10" s="19">
        <f t="shared" si="3"/>
        <v>2</v>
      </c>
      <c r="R10" s="35">
        <f aca="true" t="shared" si="4" ref="R10:S17">IF(P10=2,1,0)</f>
        <v>0</v>
      </c>
      <c r="S10" s="21">
        <f t="shared" si="4"/>
        <v>1</v>
      </c>
      <c r="T10" s="138" t="s">
        <v>213</v>
      </c>
    </row>
    <row r="11" spans="2:20" ht="30" customHeight="1">
      <c r="B11" s="18" t="s">
        <v>22</v>
      </c>
      <c r="C11" s="50" t="s">
        <v>91</v>
      </c>
      <c r="D11" s="50" t="s">
        <v>106</v>
      </c>
      <c r="E11" s="39">
        <v>19</v>
      </c>
      <c r="F11" s="19" t="s">
        <v>24</v>
      </c>
      <c r="G11" s="40">
        <v>21</v>
      </c>
      <c r="H11" s="39">
        <v>21</v>
      </c>
      <c r="I11" s="19" t="s">
        <v>24</v>
      </c>
      <c r="J11" s="40">
        <v>17</v>
      </c>
      <c r="K11" s="39">
        <v>12</v>
      </c>
      <c r="L11" s="19" t="s">
        <v>24</v>
      </c>
      <c r="M11" s="40">
        <v>21</v>
      </c>
      <c r="N11" s="22">
        <f t="shared" si="0"/>
        <v>52</v>
      </c>
      <c r="O11" s="23">
        <f t="shared" si="1"/>
        <v>59</v>
      </c>
      <c r="P11" s="24">
        <f t="shared" si="2"/>
        <v>1</v>
      </c>
      <c r="Q11" s="19">
        <f t="shared" si="3"/>
        <v>2</v>
      </c>
      <c r="R11" s="35">
        <f t="shared" si="4"/>
        <v>0</v>
      </c>
      <c r="S11" s="21">
        <f t="shared" si="4"/>
        <v>1</v>
      </c>
      <c r="T11" s="52"/>
    </row>
    <row r="12" spans="2:20" ht="30" customHeight="1">
      <c r="B12" s="18" t="s">
        <v>21</v>
      </c>
      <c r="C12" s="50" t="s">
        <v>107</v>
      </c>
      <c r="D12" s="50" t="s">
        <v>108</v>
      </c>
      <c r="E12" s="39">
        <v>17</v>
      </c>
      <c r="F12" s="19" t="s">
        <v>24</v>
      </c>
      <c r="G12" s="40">
        <v>21</v>
      </c>
      <c r="H12" s="39">
        <v>18</v>
      </c>
      <c r="I12" s="19" t="s">
        <v>24</v>
      </c>
      <c r="J12" s="40">
        <v>21</v>
      </c>
      <c r="K12" s="39"/>
      <c r="L12" s="19" t="s">
        <v>24</v>
      </c>
      <c r="M12" s="40"/>
      <c r="N12" s="22">
        <f t="shared" si="0"/>
        <v>35</v>
      </c>
      <c r="O12" s="23">
        <f t="shared" si="1"/>
        <v>42</v>
      </c>
      <c r="P12" s="24">
        <f t="shared" si="2"/>
        <v>0</v>
      </c>
      <c r="Q12" s="19">
        <f t="shared" si="3"/>
        <v>2</v>
      </c>
      <c r="R12" s="35">
        <f t="shared" si="4"/>
        <v>0</v>
      </c>
      <c r="S12" s="21">
        <f t="shared" si="4"/>
        <v>1</v>
      </c>
      <c r="T12" s="52"/>
    </row>
    <row r="13" spans="2:20" ht="30" customHeight="1">
      <c r="B13" s="18" t="s">
        <v>20</v>
      </c>
      <c r="C13" s="50" t="s">
        <v>95</v>
      </c>
      <c r="D13" s="50" t="s">
        <v>109</v>
      </c>
      <c r="E13" s="39">
        <v>9</v>
      </c>
      <c r="F13" s="19" t="s">
        <v>24</v>
      </c>
      <c r="G13" s="40">
        <v>21</v>
      </c>
      <c r="H13" s="39">
        <v>7</v>
      </c>
      <c r="I13" s="19" t="s">
        <v>24</v>
      </c>
      <c r="J13" s="40">
        <v>21</v>
      </c>
      <c r="K13" s="39"/>
      <c r="L13" s="19" t="s">
        <v>24</v>
      </c>
      <c r="M13" s="40"/>
      <c r="N13" s="22">
        <f t="shared" si="0"/>
        <v>16</v>
      </c>
      <c r="O13" s="23">
        <f t="shared" si="1"/>
        <v>42</v>
      </c>
      <c r="P13" s="24">
        <f t="shared" si="2"/>
        <v>0</v>
      </c>
      <c r="Q13" s="19">
        <f t="shared" si="3"/>
        <v>2</v>
      </c>
      <c r="R13" s="35">
        <f t="shared" si="4"/>
        <v>0</v>
      </c>
      <c r="S13" s="21">
        <f t="shared" si="4"/>
        <v>1</v>
      </c>
      <c r="T13" s="52"/>
    </row>
    <row r="14" spans="2:20" ht="30" customHeight="1">
      <c r="B14" s="18" t="s">
        <v>19</v>
      </c>
      <c r="C14" s="50" t="s">
        <v>110</v>
      </c>
      <c r="D14" s="50" t="s">
        <v>111</v>
      </c>
      <c r="E14" s="39">
        <v>18</v>
      </c>
      <c r="F14" s="19" t="s">
        <v>24</v>
      </c>
      <c r="G14" s="40">
        <v>21</v>
      </c>
      <c r="H14" s="39">
        <v>14</v>
      </c>
      <c r="I14" s="19" t="s">
        <v>24</v>
      </c>
      <c r="J14" s="40">
        <v>21</v>
      </c>
      <c r="K14" s="39"/>
      <c r="L14" s="19" t="s">
        <v>24</v>
      </c>
      <c r="M14" s="40"/>
      <c r="N14" s="22">
        <f t="shared" si="0"/>
        <v>32</v>
      </c>
      <c r="O14" s="23">
        <f t="shared" si="1"/>
        <v>42</v>
      </c>
      <c r="P14" s="24">
        <f t="shared" si="2"/>
        <v>0</v>
      </c>
      <c r="Q14" s="19">
        <f t="shared" si="3"/>
        <v>2</v>
      </c>
      <c r="R14" s="35">
        <f t="shared" si="4"/>
        <v>0</v>
      </c>
      <c r="S14" s="21">
        <f t="shared" si="4"/>
        <v>1</v>
      </c>
      <c r="T14" s="52"/>
    </row>
    <row r="15" spans="2:20" ht="30" customHeight="1">
      <c r="B15" s="18" t="s">
        <v>25</v>
      </c>
      <c r="C15" s="50" t="s">
        <v>98</v>
      </c>
      <c r="D15" s="50" t="s">
        <v>112</v>
      </c>
      <c r="E15" s="39">
        <v>13</v>
      </c>
      <c r="F15" s="19" t="s">
        <v>24</v>
      </c>
      <c r="G15" s="40">
        <v>21</v>
      </c>
      <c r="H15" s="39">
        <v>17</v>
      </c>
      <c r="I15" s="19" t="s">
        <v>24</v>
      </c>
      <c r="J15" s="40">
        <v>21</v>
      </c>
      <c r="K15" s="39"/>
      <c r="L15" s="19" t="s">
        <v>24</v>
      </c>
      <c r="M15" s="40"/>
      <c r="N15" s="22">
        <f>E15+H15+K15</f>
        <v>30</v>
      </c>
      <c r="O15" s="23">
        <f>G15+J15+M15</f>
        <v>42</v>
      </c>
      <c r="P15" s="24">
        <f>IF(E15&gt;G15,1,0)+IF(H15&gt;J15,1,0)+IF(K15&gt;M15,1,0)</f>
        <v>0</v>
      </c>
      <c r="Q15" s="19">
        <f>IF(E15&lt;G15,1,0)+IF(H15&lt;J15,1,0)+IF(K15&lt;M15,1,0)</f>
        <v>2</v>
      </c>
      <c r="R15" s="35">
        <f>IF(P15=2,1,0)</f>
        <v>0</v>
      </c>
      <c r="S15" s="21">
        <f>IF(Q15=2,1,0)</f>
        <v>1</v>
      </c>
      <c r="T15" s="52"/>
    </row>
    <row r="16" spans="2:20" ht="30" customHeight="1">
      <c r="B16" s="18" t="s">
        <v>18</v>
      </c>
      <c r="C16" s="50" t="s">
        <v>32</v>
      </c>
      <c r="D16" s="50" t="s">
        <v>113</v>
      </c>
      <c r="E16" s="39">
        <v>15</v>
      </c>
      <c r="F16" s="19" t="s">
        <v>24</v>
      </c>
      <c r="G16" s="40">
        <v>21</v>
      </c>
      <c r="H16" s="39">
        <v>21</v>
      </c>
      <c r="I16" s="19" t="s">
        <v>24</v>
      </c>
      <c r="J16" s="40">
        <v>17</v>
      </c>
      <c r="K16" s="39">
        <v>21</v>
      </c>
      <c r="L16" s="19" t="s">
        <v>24</v>
      </c>
      <c r="M16" s="40">
        <v>14</v>
      </c>
      <c r="N16" s="22">
        <f>E16+H16+K16</f>
        <v>57</v>
      </c>
      <c r="O16" s="23">
        <f>G16+J16+M16</f>
        <v>52</v>
      </c>
      <c r="P16" s="24">
        <f>IF(E16&gt;G16,1,0)+IF(H16&gt;J16,1,0)+IF(K16&gt;M16,1,0)</f>
        <v>2</v>
      </c>
      <c r="Q16" s="19">
        <f>IF(E16&lt;G16,1,0)+IF(H16&lt;J16,1,0)+IF(K16&lt;M16,1,0)</f>
        <v>1</v>
      </c>
      <c r="R16" s="35">
        <f>IF(P16=2,1,0)</f>
        <v>1</v>
      </c>
      <c r="S16" s="21">
        <f>IF(Q16=2,1,0)</f>
        <v>0</v>
      </c>
      <c r="T16" s="52"/>
    </row>
    <row r="17" spans="2:20" ht="30" customHeight="1" thickBot="1">
      <c r="B17" s="86"/>
      <c r="C17" s="87"/>
      <c r="D17" s="87"/>
      <c r="E17" s="88"/>
      <c r="F17" s="89" t="s">
        <v>24</v>
      </c>
      <c r="G17" s="90"/>
      <c r="H17" s="88"/>
      <c r="I17" s="89" t="s">
        <v>24</v>
      </c>
      <c r="J17" s="90"/>
      <c r="K17" s="88"/>
      <c r="L17" s="89" t="s">
        <v>24</v>
      </c>
      <c r="M17" s="90"/>
      <c r="N17" s="91">
        <f t="shared" si="0"/>
        <v>0</v>
      </c>
      <c r="O17" s="92">
        <f t="shared" si="1"/>
        <v>0</v>
      </c>
      <c r="P17" s="93">
        <f t="shared" si="2"/>
        <v>0</v>
      </c>
      <c r="Q17" s="89">
        <f t="shared" si="3"/>
        <v>0</v>
      </c>
      <c r="R17" s="94">
        <f t="shared" si="4"/>
        <v>0</v>
      </c>
      <c r="S17" s="95">
        <f t="shared" si="4"/>
        <v>0</v>
      </c>
      <c r="T17" s="96"/>
    </row>
    <row r="18" spans="2:20" ht="34.5" customHeight="1" thickBot="1">
      <c r="B18" s="53" t="s">
        <v>8</v>
      </c>
      <c r="C18" s="160" t="str">
        <f>IF(R18&gt;S18,D4,IF(S18&gt;R18,D5,"remíza"))</f>
        <v>TJ Sokol České Budějovice</v>
      </c>
      <c r="D18" s="160"/>
      <c r="E18" s="160"/>
      <c r="F18" s="160"/>
      <c r="G18" s="160"/>
      <c r="H18" s="160"/>
      <c r="I18" s="160"/>
      <c r="J18" s="160"/>
      <c r="K18" s="160"/>
      <c r="L18" s="160"/>
      <c r="M18" s="161"/>
      <c r="N18" s="25">
        <f aca="true" t="shared" si="5" ref="N18:S18">SUM(N9:N17)</f>
        <v>253</v>
      </c>
      <c r="O18" s="26">
        <f t="shared" si="5"/>
        <v>363</v>
      </c>
      <c r="P18" s="25">
        <f t="shared" si="5"/>
        <v>3</v>
      </c>
      <c r="Q18" s="27">
        <f t="shared" si="5"/>
        <v>15</v>
      </c>
      <c r="R18" s="25">
        <f t="shared" si="5"/>
        <v>1</v>
      </c>
      <c r="S18" s="26">
        <f t="shared" si="5"/>
        <v>7</v>
      </c>
      <c r="T18" s="54"/>
    </row>
    <row r="19" spans="2:20" ht="15">
      <c r="B19" s="33"/>
      <c r="C19" s="37"/>
      <c r="D19" s="37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9" t="s">
        <v>9</v>
      </c>
    </row>
    <row r="20" spans="2:20" ht="12.75">
      <c r="B20" s="55" t="s">
        <v>10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</row>
    <row r="21" spans="2:20" ht="12.75"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</row>
    <row r="22" spans="2:20" ht="19.5" customHeight="1">
      <c r="B22" s="30" t="s">
        <v>11</v>
      </c>
      <c r="C22" s="41" t="s">
        <v>214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1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</row>
    <row r="25" spans="2:21" ht="12.75">
      <c r="B25" s="32" t="s">
        <v>12</v>
      </c>
      <c r="C25" s="37"/>
      <c r="D25" s="56"/>
      <c r="E25" s="32" t="s">
        <v>13</v>
      </c>
      <c r="F25" s="32"/>
      <c r="G25" s="32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6"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47"/>
  <sheetViews>
    <sheetView showGridLines="0" showRowColHeaders="0" zoomScale="95" zoomScaleNormal="95" zoomScalePageLayoutView="0" workbookViewId="0" topLeftCell="A1">
      <selection activeCell="A1" sqref="A1"/>
    </sheetView>
  </sheetViews>
  <sheetFormatPr defaultColWidth="9.00390625" defaultRowHeight="12.75"/>
  <cols>
    <col min="1" max="1" width="0.875" style="107" customWidth="1"/>
    <col min="2" max="2" width="17.375" style="107" customWidth="1"/>
    <col min="3" max="3" width="2.625" style="112" customWidth="1"/>
    <col min="4" max="4" width="22.25390625" style="107" customWidth="1"/>
    <col min="5" max="5" width="6.125" style="125" customWidth="1"/>
    <col min="6" max="6" width="2.875" style="107" customWidth="1"/>
    <col min="7" max="7" width="17.25390625" style="107" customWidth="1"/>
    <col min="8" max="8" width="2.625" style="107" customWidth="1"/>
    <col min="9" max="9" width="23.375" style="107" customWidth="1"/>
    <col min="10" max="10" width="6.75390625" style="107" customWidth="1"/>
    <col min="11" max="16384" width="9.125" style="107" customWidth="1"/>
  </cols>
  <sheetData>
    <row r="2" spans="1:10" ht="23.25">
      <c r="A2" s="105"/>
      <c r="B2" s="141" t="s">
        <v>118</v>
      </c>
      <c r="C2" s="141"/>
      <c r="D2" s="141"/>
      <c r="E2" s="141"/>
      <c r="F2" s="141"/>
      <c r="G2" s="141"/>
      <c r="H2" s="141"/>
      <c r="I2" s="141"/>
      <c r="J2" s="141"/>
    </row>
    <row r="3" spans="1:10" ht="14.25" customHeight="1">
      <c r="A3" s="106"/>
      <c r="B3" s="106"/>
      <c r="C3" s="106"/>
      <c r="D3" s="106"/>
      <c r="E3" s="106"/>
      <c r="F3" s="106"/>
      <c r="G3" s="106"/>
      <c r="H3" s="106"/>
      <c r="I3" s="106"/>
      <c r="J3" s="106"/>
    </row>
    <row r="4" spans="1:10" ht="16.5" customHeight="1">
      <c r="A4" s="108"/>
      <c r="B4" s="142" t="s">
        <v>190</v>
      </c>
      <c r="C4" s="142"/>
      <c r="D4" s="142"/>
      <c r="E4" s="142"/>
      <c r="F4" s="142"/>
      <c r="G4" s="142"/>
      <c r="H4" s="142"/>
      <c r="I4" s="142"/>
      <c r="J4" s="142"/>
    </row>
    <row r="5" spans="1:10" ht="12" customHeight="1">
      <c r="A5" s="108"/>
      <c r="B5" s="109"/>
      <c r="C5" s="109"/>
      <c r="D5" s="109"/>
      <c r="E5" s="109"/>
      <c r="F5" s="109"/>
      <c r="G5" s="109"/>
      <c r="H5" s="109"/>
      <c r="I5" s="109"/>
      <c r="J5" s="109"/>
    </row>
    <row r="6" spans="1:10" ht="12" customHeight="1">
      <c r="A6" s="110"/>
      <c r="B6" s="143" t="s">
        <v>191</v>
      </c>
      <c r="C6" s="143"/>
      <c r="D6" s="143"/>
      <c r="E6" s="111"/>
      <c r="F6" s="111"/>
      <c r="G6" s="143" t="s">
        <v>192</v>
      </c>
      <c r="H6" s="143"/>
      <c r="I6" s="143"/>
      <c r="J6" s="112"/>
    </row>
    <row r="7" spans="1:10" ht="12" customHeight="1">
      <c r="A7" s="113"/>
      <c r="B7" s="114" t="s">
        <v>83</v>
      </c>
      <c r="C7" s="115" t="s">
        <v>193</v>
      </c>
      <c r="D7" s="116" t="s">
        <v>52</v>
      </c>
      <c r="E7" s="117" t="s">
        <v>206</v>
      </c>
      <c r="F7" s="118"/>
      <c r="G7" s="114" t="s">
        <v>83</v>
      </c>
      <c r="H7" s="115" t="s">
        <v>193</v>
      </c>
      <c r="I7" s="116" t="s">
        <v>54</v>
      </c>
      <c r="J7" s="117" t="s">
        <v>206</v>
      </c>
    </row>
    <row r="8" spans="1:10" ht="12">
      <c r="A8" s="113"/>
      <c r="B8" s="114" t="s">
        <v>36</v>
      </c>
      <c r="C8" s="115" t="s">
        <v>193</v>
      </c>
      <c r="D8" s="112" t="s">
        <v>134</v>
      </c>
      <c r="E8" s="117" t="s">
        <v>207</v>
      </c>
      <c r="F8" s="119"/>
      <c r="G8" s="114" t="s">
        <v>52</v>
      </c>
      <c r="H8" s="115" t="s">
        <v>193</v>
      </c>
      <c r="I8" s="116" t="s">
        <v>36</v>
      </c>
      <c r="J8" s="117" t="s">
        <v>206</v>
      </c>
    </row>
    <row r="9" spans="1:10" ht="12">
      <c r="A9" s="113"/>
      <c r="B9" s="114" t="s">
        <v>54</v>
      </c>
      <c r="C9" s="115" t="s">
        <v>193</v>
      </c>
      <c r="D9" s="112" t="s">
        <v>144</v>
      </c>
      <c r="E9" s="117" t="s">
        <v>208</v>
      </c>
      <c r="F9" s="119"/>
      <c r="G9" s="114" t="s">
        <v>29</v>
      </c>
      <c r="H9" s="115" t="s">
        <v>193</v>
      </c>
      <c r="I9" s="112" t="s">
        <v>144</v>
      </c>
      <c r="J9" s="117" t="s">
        <v>196</v>
      </c>
    </row>
    <row r="10" spans="1:10" ht="12">
      <c r="A10" s="113"/>
      <c r="B10" s="114" t="s">
        <v>53</v>
      </c>
      <c r="C10" s="115" t="s">
        <v>193</v>
      </c>
      <c r="D10" s="116" t="s">
        <v>29</v>
      </c>
      <c r="E10" s="117" t="s">
        <v>209</v>
      </c>
      <c r="F10" s="119"/>
      <c r="G10" s="114" t="s">
        <v>53</v>
      </c>
      <c r="H10" s="115" t="s">
        <v>193</v>
      </c>
      <c r="I10" s="112" t="s">
        <v>134</v>
      </c>
      <c r="J10" s="117" t="s">
        <v>210</v>
      </c>
    </row>
    <row r="11" spans="1:10" ht="12">
      <c r="A11" s="113"/>
      <c r="B11" s="114"/>
      <c r="C11" s="115"/>
      <c r="D11" s="116"/>
      <c r="E11" s="120"/>
      <c r="F11" s="119"/>
      <c r="G11" s="114"/>
      <c r="H11" s="115"/>
      <c r="I11" s="112"/>
      <c r="J11" s="112"/>
    </row>
    <row r="12" spans="1:10" ht="16.5" customHeight="1">
      <c r="A12" s="108"/>
      <c r="B12" s="142" t="s">
        <v>197</v>
      </c>
      <c r="C12" s="142"/>
      <c r="D12" s="142"/>
      <c r="E12" s="142"/>
      <c r="F12" s="142"/>
      <c r="G12" s="142"/>
      <c r="H12" s="142"/>
      <c r="I12" s="142"/>
      <c r="J12" s="142"/>
    </row>
    <row r="13" spans="1:10" ht="12" customHeight="1">
      <c r="A13" s="108"/>
      <c r="B13" s="109"/>
      <c r="C13" s="109"/>
      <c r="D13" s="109"/>
      <c r="E13" s="109"/>
      <c r="F13" s="109"/>
      <c r="G13" s="109"/>
      <c r="H13" s="109"/>
      <c r="I13" s="109"/>
      <c r="J13" s="109"/>
    </row>
    <row r="14" spans="1:10" ht="12" customHeight="1">
      <c r="A14" s="121"/>
      <c r="B14" s="143" t="s">
        <v>191</v>
      </c>
      <c r="C14" s="143"/>
      <c r="D14" s="143"/>
      <c r="E14" s="111"/>
      <c r="F14" s="111"/>
      <c r="G14" s="143" t="s">
        <v>192</v>
      </c>
      <c r="H14" s="143"/>
      <c r="I14" s="143"/>
      <c r="J14" s="112"/>
    </row>
    <row r="15" spans="1:10" ht="12">
      <c r="A15" s="113"/>
      <c r="B15" s="114" t="s">
        <v>36</v>
      </c>
      <c r="C15" s="115" t="s">
        <v>193</v>
      </c>
      <c r="D15" s="116" t="s">
        <v>83</v>
      </c>
      <c r="E15" s="117" t="s">
        <v>195</v>
      </c>
      <c r="F15" s="118"/>
      <c r="G15" s="114" t="s">
        <v>53</v>
      </c>
      <c r="H15" s="115" t="s">
        <v>193</v>
      </c>
      <c r="I15" s="116" t="s">
        <v>83</v>
      </c>
      <c r="J15" s="117" t="s">
        <v>195</v>
      </c>
    </row>
    <row r="16" spans="1:10" ht="12" customHeight="1">
      <c r="A16" s="113"/>
      <c r="B16" s="114" t="s">
        <v>54</v>
      </c>
      <c r="C16" s="115" t="s">
        <v>193</v>
      </c>
      <c r="D16" s="116" t="s">
        <v>52</v>
      </c>
      <c r="E16" s="117" t="s">
        <v>195</v>
      </c>
      <c r="F16" s="120"/>
      <c r="G16" s="114" t="s">
        <v>29</v>
      </c>
      <c r="H16" s="115" t="s">
        <v>193</v>
      </c>
      <c r="I16" s="116" t="s">
        <v>52</v>
      </c>
      <c r="J16" s="117" t="s">
        <v>195</v>
      </c>
    </row>
    <row r="17" spans="1:10" ht="12">
      <c r="A17" s="113"/>
      <c r="B17" s="114" t="s">
        <v>53</v>
      </c>
      <c r="C17" s="115" t="s">
        <v>193</v>
      </c>
      <c r="D17" s="112" t="s">
        <v>144</v>
      </c>
      <c r="E17" s="117" t="s">
        <v>195</v>
      </c>
      <c r="F17" s="120"/>
      <c r="G17" s="114" t="s">
        <v>36</v>
      </c>
      <c r="H17" s="115" t="s">
        <v>193</v>
      </c>
      <c r="I17" s="112" t="s">
        <v>144</v>
      </c>
      <c r="J17" s="117" t="s">
        <v>195</v>
      </c>
    </row>
    <row r="18" spans="1:10" ht="12">
      <c r="A18" s="113"/>
      <c r="B18" s="114" t="s">
        <v>29</v>
      </c>
      <c r="C18" s="115" t="s">
        <v>193</v>
      </c>
      <c r="D18" s="112" t="s">
        <v>134</v>
      </c>
      <c r="E18" s="117" t="s">
        <v>195</v>
      </c>
      <c r="F18" s="120"/>
      <c r="G18" s="114" t="s">
        <v>54</v>
      </c>
      <c r="H18" s="115" t="s">
        <v>193</v>
      </c>
      <c r="I18" s="112" t="s">
        <v>134</v>
      </c>
      <c r="J18" s="117" t="s">
        <v>195</v>
      </c>
    </row>
    <row r="19" spans="1:10" ht="12">
      <c r="A19" s="113"/>
      <c r="B19" s="114"/>
      <c r="C19" s="122"/>
      <c r="D19" s="116"/>
      <c r="E19" s="123"/>
      <c r="F19" s="120"/>
      <c r="G19" s="114"/>
      <c r="H19" s="122"/>
      <c r="I19" s="116"/>
      <c r="J19" s="112"/>
    </row>
    <row r="20" spans="1:10" ht="16.5" customHeight="1">
      <c r="A20" s="108"/>
      <c r="B20" s="142" t="s">
        <v>198</v>
      </c>
      <c r="C20" s="142"/>
      <c r="D20" s="142"/>
      <c r="E20" s="142"/>
      <c r="F20" s="142"/>
      <c r="G20" s="142"/>
      <c r="H20" s="142"/>
      <c r="I20" s="142"/>
      <c r="J20" s="142"/>
    </row>
    <row r="21" spans="1:10" ht="12" customHeight="1">
      <c r="A21" s="108"/>
      <c r="B21" s="109"/>
      <c r="C21" s="109"/>
      <c r="D21" s="109"/>
      <c r="E21" s="109"/>
      <c r="F21" s="109"/>
      <c r="G21" s="109"/>
      <c r="H21" s="109"/>
      <c r="I21" s="109"/>
      <c r="J21" s="109"/>
    </row>
    <row r="22" spans="1:10" ht="12" customHeight="1">
      <c r="A22" s="121"/>
      <c r="B22" s="143" t="s">
        <v>191</v>
      </c>
      <c r="C22" s="143"/>
      <c r="D22" s="143"/>
      <c r="E22" s="111"/>
      <c r="F22" s="111"/>
      <c r="G22" s="143" t="s">
        <v>192</v>
      </c>
      <c r="H22" s="143"/>
      <c r="I22" s="143"/>
      <c r="J22" s="112"/>
    </row>
    <row r="23" spans="1:10" ht="12">
      <c r="A23" s="113"/>
      <c r="B23" s="114" t="s">
        <v>83</v>
      </c>
      <c r="C23" s="115" t="s">
        <v>193</v>
      </c>
      <c r="D23" s="112" t="s">
        <v>134</v>
      </c>
      <c r="E23" s="117" t="s">
        <v>195</v>
      </c>
      <c r="F23" s="118"/>
      <c r="G23" s="114" t="s">
        <v>83</v>
      </c>
      <c r="H23" s="115" t="s">
        <v>193</v>
      </c>
      <c r="I23" s="112" t="s">
        <v>144</v>
      </c>
      <c r="J23" s="117" t="s">
        <v>195</v>
      </c>
    </row>
    <row r="24" spans="1:10" ht="12">
      <c r="A24" s="113"/>
      <c r="B24" s="114" t="s">
        <v>194</v>
      </c>
      <c r="C24" s="115" t="s">
        <v>193</v>
      </c>
      <c r="D24" s="112" t="s">
        <v>144</v>
      </c>
      <c r="E24" s="117" t="s">
        <v>195</v>
      </c>
      <c r="F24" s="120"/>
      <c r="G24" s="114" t="s">
        <v>52</v>
      </c>
      <c r="H24" s="115" t="s">
        <v>193</v>
      </c>
      <c r="I24" s="112" t="s">
        <v>134</v>
      </c>
      <c r="J24" s="117" t="s">
        <v>195</v>
      </c>
    </row>
    <row r="25" spans="1:10" ht="12">
      <c r="A25" s="113"/>
      <c r="B25" s="114" t="s">
        <v>54</v>
      </c>
      <c r="C25" s="115" t="s">
        <v>193</v>
      </c>
      <c r="D25" s="116" t="s">
        <v>29</v>
      </c>
      <c r="E25" s="117" t="s">
        <v>195</v>
      </c>
      <c r="F25" s="120"/>
      <c r="G25" s="114" t="s">
        <v>54</v>
      </c>
      <c r="H25" s="115" t="s">
        <v>193</v>
      </c>
      <c r="I25" s="116" t="s">
        <v>53</v>
      </c>
      <c r="J25" s="117" t="s">
        <v>195</v>
      </c>
    </row>
    <row r="26" spans="1:10" ht="12">
      <c r="A26" s="113"/>
      <c r="B26" s="114" t="s">
        <v>36</v>
      </c>
      <c r="C26" s="115" t="s">
        <v>193</v>
      </c>
      <c r="D26" s="116" t="s">
        <v>53</v>
      </c>
      <c r="E26" s="117" t="s">
        <v>195</v>
      </c>
      <c r="F26" s="120"/>
      <c r="G26" s="114" t="s">
        <v>29</v>
      </c>
      <c r="H26" s="115" t="s">
        <v>193</v>
      </c>
      <c r="I26" s="116" t="s">
        <v>36</v>
      </c>
      <c r="J26" s="117" t="s">
        <v>195</v>
      </c>
    </row>
    <row r="27" spans="1:9" s="112" customFormat="1" ht="12">
      <c r="A27" s="113"/>
      <c r="B27" s="114"/>
      <c r="C27" s="122"/>
      <c r="D27" s="124"/>
      <c r="E27" s="120"/>
      <c r="F27" s="120"/>
      <c r="G27" s="114"/>
      <c r="H27" s="122"/>
      <c r="I27" s="116"/>
    </row>
    <row r="28" spans="1:10" ht="16.5" customHeight="1">
      <c r="A28" s="108"/>
      <c r="B28" s="142" t="s">
        <v>199</v>
      </c>
      <c r="C28" s="142"/>
      <c r="D28" s="142"/>
      <c r="E28" s="142"/>
      <c r="F28" s="142"/>
      <c r="G28" s="142"/>
      <c r="H28" s="142"/>
      <c r="I28" s="142"/>
      <c r="J28" s="142"/>
    </row>
    <row r="29" spans="1:10" ht="12" customHeight="1">
      <c r="A29" s="108"/>
      <c r="B29" s="109"/>
      <c r="C29" s="109"/>
      <c r="D29" s="109"/>
      <c r="E29" s="109"/>
      <c r="F29" s="109"/>
      <c r="G29" s="114"/>
      <c r="H29" s="109"/>
      <c r="I29" s="109"/>
      <c r="J29" s="109"/>
    </row>
    <row r="30" spans="1:10" ht="12" customHeight="1">
      <c r="A30" s="121"/>
      <c r="B30" s="143" t="s">
        <v>191</v>
      </c>
      <c r="C30" s="143"/>
      <c r="D30" s="143"/>
      <c r="E30" s="111"/>
      <c r="F30" s="111"/>
      <c r="G30" s="143" t="s">
        <v>192</v>
      </c>
      <c r="H30" s="143"/>
      <c r="I30" s="143"/>
      <c r="J30" s="112"/>
    </row>
    <row r="31" spans="1:10" ht="12">
      <c r="A31" s="113"/>
      <c r="B31" s="114" t="s">
        <v>29</v>
      </c>
      <c r="C31" s="115" t="s">
        <v>193</v>
      </c>
      <c r="D31" s="116" t="s">
        <v>83</v>
      </c>
      <c r="E31" s="117" t="s">
        <v>195</v>
      </c>
      <c r="F31" s="120"/>
      <c r="G31" s="114"/>
      <c r="H31" s="115"/>
      <c r="I31" s="116"/>
      <c r="J31" s="112"/>
    </row>
    <row r="32" spans="1:10" ht="12">
      <c r="A32" s="113"/>
      <c r="B32" s="114" t="s">
        <v>52</v>
      </c>
      <c r="C32" s="115" t="s">
        <v>193</v>
      </c>
      <c r="D32" s="116" t="s">
        <v>53</v>
      </c>
      <c r="E32" s="117" t="s">
        <v>195</v>
      </c>
      <c r="F32" s="120"/>
      <c r="G32" s="114"/>
      <c r="H32" s="115"/>
      <c r="I32" s="116"/>
      <c r="J32" s="112"/>
    </row>
    <row r="33" spans="1:10" ht="12.75" customHeight="1">
      <c r="A33" s="113"/>
      <c r="B33" s="114" t="s">
        <v>36</v>
      </c>
      <c r="C33" s="115" t="s">
        <v>193</v>
      </c>
      <c r="D33" s="116" t="s">
        <v>54</v>
      </c>
      <c r="E33" s="117" t="s">
        <v>195</v>
      </c>
      <c r="F33" s="125"/>
      <c r="G33" s="114"/>
      <c r="H33" s="115"/>
      <c r="I33" s="116"/>
      <c r="J33" s="112"/>
    </row>
    <row r="34" spans="1:10" ht="12.75" customHeight="1">
      <c r="A34" s="113"/>
      <c r="B34" s="114" t="s">
        <v>144</v>
      </c>
      <c r="C34" s="115" t="s">
        <v>193</v>
      </c>
      <c r="D34" s="112" t="s">
        <v>134</v>
      </c>
      <c r="E34" s="117" t="s">
        <v>195</v>
      </c>
      <c r="F34" s="125"/>
      <c r="G34" s="114"/>
      <c r="H34" s="115"/>
      <c r="I34" s="116"/>
      <c r="J34" s="112"/>
    </row>
    <row r="35" spans="1:9" s="112" customFormat="1" ht="12">
      <c r="A35" s="113"/>
      <c r="B35" s="126"/>
      <c r="C35" s="122"/>
      <c r="D35" s="116"/>
      <c r="E35" s="114"/>
      <c r="F35" s="125"/>
      <c r="G35" s="144"/>
      <c r="H35" s="144"/>
      <c r="I35" s="144"/>
    </row>
    <row r="36" spans="1:10" s="112" customFormat="1" ht="15.75">
      <c r="A36" s="108"/>
      <c r="B36" s="142" t="s">
        <v>218</v>
      </c>
      <c r="C36" s="142"/>
      <c r="D36" s="142"/>
      <c r="E36" s="142"/>
      <c r="F36" s="142"/>
      <c r="G36" s="142"/>
      <c r="H36" s="142"/>
      <c r="I36" s="142"/>
      <c r="J36" s="142"/>
    </row>
    <row r="37" spans="1:10" s="112" customFormat="1" ht="12" customHeight="1">
      <c r="A37" s="108"/>
      <c r="B37" s="109"/>
      <c r="C37" s="109"/>
      <c r="D37" s="109"/>
      <c r="E37" s="109"/>
      <c r="F37" s="109"/>
      <c r="G37" s="109"/>
      <c r="H37" s="109"/>
      <c r="I37" s="109"/>
      <c r="J37" s="109"/>
    </row>
    <row r="38" spans="1:10" s="112" customFormat="1" ht="12" customHeight="1">
      <c r="A38" s="121"/>
      <c r="B38" s="143" t="s">
        <v>200</v>
      </c>
      <c r="C38" s="143"/>
      <c r="D38" s="143"/>
      <c r="E38" s="111"/>
      <c r="F38" s="111"/>
      <c r="G38" s="143" t="s">
        <v>201</v>
      </c>
      <c r="H38" s="143"/>
      <c r="I38" s="143"/>
      <c r="J38" s="111"/>
    </row>
    <row r="39" spans="1:10" ht="12" customHeight="1">
      <c r="A39" s="113"/>
      <c r="B39" s="114" t="s">
        <v>215</v>
      </c>
      <c r="C39" s="115" t="s">
        <v>193</v>
      </c>
      <c r="D39" s="125" t="s">
        <v>217</v>
      </c>
      <c r="E39" s="117" t="s">
        <v>195</v>
      </c>
      <c r="F39" s="120"/>
      <c r="G39" s="114" t="s">
        <v>202</v>
      </c>
      <c r="H39" s="115" t="s">
        <v>193</v>
      </c>
      <c r="I39" s="116" t="s">
        <v>203</v>
      </c>
      <c r="J39" s="117" t="s">
        <v>195</v>
      </c>
    </row>
    <row r="40" spans="1:10" ht="11.25" customHeight="1">
      <c r="A40" s="113"/>
      <c r="B40" s="114" t="s">
        <v>216</v>
      </c>
      <c r="C40" s="115" t="s">
        <v>193</v>
      </c>
      <c r="D40" s="116" t="s">
        <v>219</v>
      </c>
      <c r="E40" s="117" t="s">
        <v>195</v>
      </c>
      <c r="F40" s="120"/>
      <c r="G40" s="126" t="s">
        <v>204</v>
      </c>
      <c r="H40" s="115" t="s">
        <v>193</v>
      </c>
      <c r="I40" s="124" t="s">
        <v>205</v>
      </c>
      <c r="J40" s="117" t="s">
        <v>195</v>
      </c>
    </row>
    <row r="41" spans="1:10" ht="12">
      <c r="A41" s="113"/>
      <c r="B41" s="114"/>
      <c r="C41" s="115"/>
      <c r="D41" s="116"/>
      <c r="E41" s="117"/>
      <c r="F41" s="120"/>
      <c r="G41" s="114"/>
      <c r="H41" s="115"/>
      <c r="I41" s="124"/>
      <c r="J41" s="117"/>
    </row>
    <row r="42" spans="1:10" ht="12">
      <c r="A42" s="112"/>
      <c r="B42" s="112"/>
      <c r="D42" s="112"/>
      <c r="E42" s="117"/>
      <c r="F42" s="112"/>
      <c r="G42" s="112"/>
      <c r="H42" s="112"/>
      <c r="I42" s="112"/>
      <c r="J42" s="117"/>
    </row>
    <row r="43" spans="2:10" ht="12" customHeight="1">
      <c r="B43" s="112"/>
      <c r="D43" s="112"/>
      <c r="F43" s="112"/>
      <c r="G43" s="112"/>
      <c r="H43" s="112"/>
      <c r="I43" s="112"/>
      <c r="J43" s="112"/>
    </row>
    <row r="44" spans="2:10" ht="12">
      <c r="B44" s="112"/>
      <c r="D44" s="112"/>
      <c r="F44" s="112"/>
      <c r="G44" s="112"/>
      <c r="H44" s="112"/>
      <c r="I44" s="112"/>
      <c r="J44" s="112"/>
    </row>
    <row r="45" spans="2:10" ht="12">
      <c r="B45" s="112"/>
      <c r="D45" s="112"/>
      <c r="F45" s="112"/>
      <c r="G45" s="112"/>
      <c r="H45" s="112"/>
      <c r="I45" s="112"/>
      <c r="J45" s="112"/>
    </row>
    <row r="46" spans="2:10" ht="12">
      <c r="B46" s="112"/>
      <c r="D46" s="112"/>
      <c r="F46" s="112"/>
      <c r="G46" s="112"/>
      <c r="H46" s="112"/>
      <c r="I46" s="112"/>
      <c r="J46" s="112"/>
    </row>
    <row r="47" spans="2:10" ht="12">
      <c r="B47" s="112"/>
      <c r="D47" s="112"/>
      <c r="F47" s="112"/>
      <c r="G47" s="112"/>
      <c r="H47" s="112"/>
      <c r="I47" s="112"/>
      <c r="J47" s="112"/>
    </row>
  </sheetData>
  <sheetProtection/>
  <mergeCells count="17">
    <mergeCell ref="G35:I35"/>
    <mergeCell ref="B36:J36"/>
    <mergeCell ref="B38:D38"/>
    <mergeCell ref="G38:I38"/>
    <mergeCell ref="B20:J20"/>
    <mergeCell ref="B22:D22"/>
    <mergeCell ref="G22:I22"/>
    <mergeCell ref="B28:J28"/>
    <mergeCell ref="B30:D30"/>
    <mergeCell ref="G30:I30"/>
    <mergeCell ref="B2:J2"/>
    <mergeCell ref="B4:J4"/>
    <mergeCell ref="B6:D6"/>
    <mergeCell ref="G6:I6"/>
    <mergeCell ref="B12:J12"/>
    <mergeCell ref="B14:D14"/>
    <mergeCell ref="G14:I14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45" t="s">
        <v>0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</row>
    <row r="3" spans="2:20" ht="19.5" customHeight="1" thickBot="1">
      <c r="B3" s="5" t="s">
        <v>1</v>
      </c>
      <c r="C3" s="43"/>
      <c r="D3" s="146" t="s">
        <v>60</v>
      </c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8"/>
      <c r="Q3" s="149" t="s">
        <v>61</v>
      </c>
      <c r="R3" s="150"/>
      <c r="S3" s="151" t="s">
        <v>62</v>
      </c>
      <c r="T3" s="152"/>
    </row>
    <row r="4" spans="2:20" ht="19.5" customHeight="1" thickTop="1">
      <c r="B4" s="6" t="s">
        <v>3</v>
      </c>
      <c r="C4" s="7"/>
      <c r="D4" s="153" t="s">
        <v>83</v>
      </c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5"/>
      <c r="Q4" s="156" t="s">
        <v>14</v>
      </c>
      <c r="R4" s="157"/>
      <c r="S4" s="158" t="s">
        <v>63</v>
      </c>
      <c r="T4" s="159"/>
    </row>
    <row r="5" spans="2:20" ht="19.5" customHeight="1">
      <c r="B5" s="6" t="s">
        <v>4</v>
      </c>
      <c r="C5" s="44"/>
      <c r="D5" s="162" t="s">
        <v>52</v>
      </c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4"/>
      <c r="Q5" s="165" t="s">
        <v>2</v>
      </c>
      <c r="R5" s="166"/>
      <c r="S5" s="167" t="s">
        <v>163</v>
      </c>
      <c r="T5" s="168"/>
    </row>
    <row r="6" spans="2:20" ht="19.5" customHeight="1" thickBot="1">
      <c r="B6" s="8" t="s">
        <v>5</v>
      </c>
      <c r="C6" s="9"/>
      <c r="D6" s="169" t="s">
        <v>146</v>
      </c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1"/>
      <c r="Q6" s="45"/>
      <c r="R6" s="46"/>
      <c r="S6" s="104" t="s">
        <v>28</v>
      </c>
      <c r="T6" s="38" t="s">
        <v>27</v>
      </c>
    </row>
    <row r="7" spans="2:20" ht="24.75" customHeight="1">
      <c r="B7" s="10"/>
      <c r="C7" s="11" t="str">
        <f>D4</f>
        <v>TJ Sokol Doubravka A</v>
      </c>
      <c r="D7" s="11" t="str">
        <f>D5</f>
        <v>TJ Sokol Doubravka B</v>
      </c>
      <c r="E7" s="172" t="s">
        <v>6</v>
      </c>
      <c r="F7" s="173"/>
      <c r="G7" s="173"/>
      <c r="H7" s="173"/>
      <c r="I7" s="173"/>
      <c r="J7" s="173"/>
      <c r="K7" s="173"/>
      <c r="L7" s="173"/>
      <c r="M7" s="174"/>
      <c r="N7" s="175" t="s">
        <v>15</v>
      </c>
      <c r="O7" s="176"/>
      <c r="P7" s="175" t="s">
        <v>16</v>
      </c>
      <c r="Q7" s="176"/>
      <c r="R7" s="175" t="s">
        <v>17</v>
      </c>
      <c r="S7" s="176"/>
      <c r="T7" s="36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47"/>
      <c r="O8" s="48"/>
      <c r="P8" s="47"/>
      <c r="Q8" s="48"/>
      <c r="R8" s="47"/>
      <c r="S8" s="48"/>
      <c r="T8" s="49"/>
    </row>
    <row r="9" spans="2:20" ht="30" customHeight="1" thickTop="1">
      <c r="B9" s="18" t="s">
        <v>26</v>
      </c>
      <c r="C9" s="50" t="s">
        <v>147</v>
      </c>
      <c r="D9" s="51" t="s">
        <v>148</v>
      </c>
      <c r="E9" s="39">
        <v>21</v>
      </c>
      <c r="F9" s="20" t="s">
        <v>24</v>
      </c>
      <c r="G9" s="40">
        <v>14</v>
      </c>
      <c r="H9" s="39">
        <v>21</v>
      </c>
      <c r="I9" s="20" t="s">
        <v>24</v>
      </c>
      <c r="J9" s="40">
        <v>17</v>
      </c>
      <c r="K9" s="39"/>
      <c r="L9" s="20" t="s">
        <v>24</v>
      </c>
      <c r="M9" s="40"/>
      <c r="N9" s="22">
        <f aca="true" t="shared" si="0" ref="N9:N17">E9+H9+K9</f>
        <v>42</v>
      </c>
      <c r="O9" s="23">
        <f aca="true" t="shared" si="1" ref="O9:O17">G9+J9+M9</f>
        <v>31</v>
      </c>
      <c r="P9" s="24">
        <f aca="true" t="shared" si="2" ref="P9:P17">IF(E9&gt;G9,1,0)+IF(H9&gt;J9,1,0)+IF(K9&gt;M9,1,0)</f>
        <v>2</v>
      </c>
      <c r="Q9" s="19">
        <f aca="true" t="shared" si="3" ref="Q9:Q17">IF(E9&lt;G9,1,0)+IF(H9&lt;J9,1,0)+IF(K9&lt;M9,1,0)</f>
        <v>0</v>
      </c>
      <c r="R9" s="34">
        <f>IF(P9=2,1,0)</f>
        <v>1</v>
      </c>
      <c r="S9" s="21">
        <f>IF(Q9=2,1,0)</f>
        <v>0</v>
      </c>
      <c r="T9" s="52"/>
    </row>
    <row r="10" spans="2:20" ht="30" customHeight="1">
      <c r="B10" s="18" t="s">
        <v>23</v>
      </c>
      <c r="C10" s="50" t="s">
        <v>149</v>
      </c>
      <c r="D10" s="50" t="s">
        <v>150</v>
      </c>
      <c r="E10" s="39">
        <v>21</v>
      </c>
      <c r="F10" s="19" t="s">
        <v>24</v>
      </c>
      <c r="G10" s="40">
        <v>11</v>
      </c>
      <c r="H10" s="39">
        <v>21</v>
      </c>
      <c r="I10" s="19" t="s">
        <v>24</v>
      </c>
      <c r="J10" s="40">
        <v>10</v>
      </c>
      <c r="K10" s="39"/>
      <c r="L10" s="19" t="s">
        <v>24</v>
      </c>
      <c r="M10" s="40"/>
      <c r="N10" s="22">
        <f t="shared" si="0"/>
        <v>42</v>
      </c>
      <c r="O10" s="23">
        <f t="shared" si="1"/>
        <v>21</v>
      </c>
      <c r="P10" s="24">
        <f t="shared" si="2"/>
        <v>2</v>
      </c>
      <c r="Q10" s="19">
        <f t="shared" si="3"/>
        <v>0</v>
      </c>
      <c r="R10" s="35">
        <f aca="true" t="shared" si="4" ref="R10:S17">IF(P10=2,1,0)</f>
        <v>1</v>
      </c>
      <c r="S10" s="21">
        <f t="shared" si="4"/>
        <v>0</v>
      </c>
      <c r="T10" s="52"/>
    </row>
    <row r="11" spans="2:20" ht="30" customHeight="1">
      <c r="B11" s="18" t="s">
        <v>22</v>
      </c>
      <c r="C11" s="50" t="s">
        <v>151</v>
      </c>
      <c r="D11" s="50" t="s">
        <v>152</v>
      </c>
      <c r="E11" s="39">
        <v>21</v>
      </c>
      <c r="F11" s="19" t="s">
        <v>24</v>
      </c>
      <c r="G11" s="40">
        <v>10</v>
      </c>
      <c r="H11" s="39">
        <v>21</v>
      </c>
      <c r="I11" s="19" t="s">
        <v>24</v>
      </c>
      <c r="J11" s="40">
        <v>14</v>
      </c>
      <c r="K11" s="39"/>
      <c r="L11" s="19" t="s">
        <v>24</v>
      </c>
      <c r="M11" s="40"/>
      <c r="N11" s="22">
        <f t="shared" si="0"/>
        <v>42</v>
      </c>
      <c r="O11" s="23">
        <f t="shared" si="1"/>
        <v>24</v>
      </c>
      <c r="P11" s="24">
        <f t="shared" si="2"/>
        <v>2</v>
      </c>
      <c r="Q11" s="19">
        <f t="shared" si="3"/>
        <v>0</v>
      </c>
      <c r="R11" s="35">
        <f t="shared" si="4"/>
        <v>1</v>
      </c>
      <c r="S11" s="21">
        <f t="shared" si="4"/>
        <v>0</v>
      </c>
      <c r="T11" s="52"/>
    </row>
    <row r="12" spans="2:20" ht="30" customHeight="1">
      <c r="B12" s="18" t="s">
        <v>21</v>
      </c>
      <c r="C12" s="50" t="s">
        <v>153</v>
      </c>
      <c r="D12" s="50" t="s">
        <v>154</v>
      </c>
      <c r="E12" s="39">
        <v>22</v>
      </c>
      <c r="F12" s="19" t="s">
        <v>24</v>
      </c>
      <c r="G12" s="40">
        <v>24</v>
      </c>
      <c r="H12" s="39">
        <v>21</v>
      </c>
      <c r="I12" s="19" t="s">
        <v>24</v>
      </c>
      <c r="J12" s="40">
        <v>19</v>
      </c>
      <c r="K12" s="39">
        <v>17</v>
      </c>
      <c r="L12" s="19" t="s">
        <v>24</v>
      </c>
      <c r="M12" s="40">
        <v>21</v>
      </c>
      <c r="N12" s="22">
        <f t="shared" si="0"/>
        <v>60</v>
      </c>
      <c r="O12" s="23">
        <f t="shared" si="1"/>
        <v>64</v>
      </c>
      <c r="P12" s="24">
        <f t="shared" si="2"/>
        <v>1</v>
      </c>
      <c r="Q12" s="19">
        <f t="shared" si="3"/>
        <v>2</v>
      </c>
      <c r="R12" s="35">
        <f t="shared" si="4"/>
        <v>0</v>
      </c>
      <c r="S12" s="21">
        <f t="shared" si="4"/>
        <v>1</v>
      </c>
      <c r="T12" s="52"/>
    </row>
    <row r="13" spans="2:20" ht="30" customHeight="1">
      <c r="B13" s="18" t="s">
        <v>20</v>
      </c>
      <c r="C13" s="50" t="s">
        <v>155</v>
      </c>
      <c r="D13" s="50" t="s">
        <v>33</v>
      </c>
      <c r="E13" s="39">
        <v>6</v>
      </c>
      <c r="F13" s="19" t="s">
        <v>24</v>
      </c>
      <c r="G13" s="40">
        <v>21</v>
      </c>
      <c r="H13" s="39">
        <v>16</v>
      </c>
      <c r="I13" s="19" t="s">
        <v>24</v>
      </c>
      <c r="J13" s="40">
        <v>21</v>
      </c>
      <c r="K13" s="39"/>
      <c r="L13" s="19" t="s">
        <v>24</v>
      </c>
      <c r="M13" s="40"/>
      <c r="N13" s="22">
        <f t="shared" si="0"/>
        <v>22</v>
      </c>
      <c r="O13" s="23">
        <f t="shared" si="1"/>
        <v>42</v>
      </c>
      <c r="P13" s="24">
        <f t="shared" si="2"/>
        <v>0</v>
      </c>
      <c r="Q13" s="19">
        <f t="shared" si="3"/>
        <v>2</v>
      </c>
      <c r="R13" s="35">
        <f t="shared" si="4"/>
        <v>0</v>
      </c>
      <c r="S13" s="21">
        <f t="shared" si="4"/>
        <v>1</v>
      </c>
      <c r="T13" s="52"/>
    </row>
    <row r="14" spans="2:20" ht="30" customHeight="1">
      <c r="B14" s="18" t="s">
        <v>19</v>
      </c>
      <c r="C14" s="50" t="s">
        <v>156</v>
      </c>
      <c r="D14" s="50" t="s">
        <v>157</v>
      </c>
      <c r="E14" s="39">
        <v>21</v>
      </c>
      <c r="F14" s="19" t="s">
        <v>24</v>
      </c>
      <c r="G14" s="40">
        <v>13</v>
      </c>
      <c r="H14" s="39">
        <v>21</v>
      </c>
      <c r="I14" s="19" t="s">
        <v>24</v>
      </c>
      <c r="J14" s="40">
        <v>13</v>
      </c>
      <c r="K14" s="39"/>
      <c r="L14" s="19" t="s">
        <v>24</v>
      </c>
      <c r="M14" s="40"/>
      <c r="N14" s="22">
        <f t="shared" si="0"/>
        <v>42</v>
      </c>
      <c r="O14" s="23">
        <f t="shared" si="1"/>
        <v>26</v>
      </c>
      <c r="P14" s="24">
        <f t="shared" si="2"/>
        <v>2</v>
      </c>
      <c r="Q14" s="19">
        <f t="shared" si="3"/>
        <v>0</v>
      </c>
      <c r="R14" s="35">
        <f t="shared" si="4"/>
        <v>1</v>
      </c>
      <c r="S14" s="21">
        <f t="shared" si="4"/>
        <v>0</v>
      </c>
      <c r="T14" s="52"/>
    </row>
    <row r="15" spans="2:20" ht="30" customHeight="1">
      <c r="B15" s="18" t="s">
        <v>25</v>
      </c>
      <c r="C15" s="50" t="s">
        <v>158</v>
      </c>
      <c r="D15" s="50" t="s">
        <v>159</v>
      </c>
      <c r="E15" s="39">
        <v>22</v>
      </c>
      <c r="F15" s="19" t="s">
        <v>24</v>
      </c>
      <c r="G15" s="40">
        <v>20</v>
      </c>
      <c r="H15" s="39">
        <v>22</v>
      </c>
      <c r="I15" s="19" t="s">
        <v>24</v>
      </c>
      <c r="J15" s="40">
        <v>16</v>
      </c>
      <c r="K15" s="39"/>
      <c r="L15" s="19" t="s">
        <v>24</v>
      </c>
      <c r="M15" s="40"/>
      <c r="N15" s="22">
        <f>E15+H15+K15</f>
        <v>44</v>
      </c>
      <c r="O15" s="23">
        <f>G15+J15+M15</f>
        <v>36</v>
      </c>
      <c r="P15" s="24">
        <f>IF(E15&gt;G15,1,0)+IF(H15&gt;J15,1,0)+IF(K15&gt;M15,1,0)</f>
        <v>2</v>
      </c>
      <c r="Q15" s="19">
        <f>IF(E15&lt;G15,1,0)+IF(H15&lt;J15,1,0)+IF(K15&lt;M15,1,0)</f>
        <v>0</v>
      </c>
      <c r="R15" s="35">
        <f>IF(P15=2,1,0)</f>
        <v>1</v>
      </c>
      <c r="S15" s="21">
        <f>IF(Q15=2,1,0)</f>
        <v>0</v>
      </c>
      <c r="T15" s="52"/>
    </row>
    <row r="16" spans="2:20" ht="30" customHeight="1">
      <c r="B16" s="18" t="s">
        <v>18</v>
      </c>
      <c r="C16" s="50" t="s">
        <v>160</v>
      </c>
      <c r="D16" s="50" t="s">
        <v>161</v>
      </c>
      <c r="E16" s="39">
        <v>21</v>
      </c>
      <c r="F16" s="19" t="s">
        <v>24</v>
      </c>
      <c r="G16" s="40">
        <v>17</v>
      </c>
      <c r="H16" s="39">
        <v>21</v>
      </c>
      <c r="I16" s="19" t="s">
        <v>24</v>
      </c>
      <c r="J16" s="40">
        <v>18</v>
      </c>
      <c r="K16" s="39"/>
      <c r="L16" s="19" t="s">
        <v>24</v>
      </c>
      <c r="M16" s="40"/>
      <c r="N16" s="22">
        <f>E16+H16+K16</f>
        <v>42</v>
      </c>
      <c r="O16" s="23">
        <f>G16+J16+M16</f>
        <v>35</v>
      </c>
      <c r="P16" s="24">
        <f>IF(E16&gt;G16,1,0)+IF(H16&gt;J16,1,0)+IF(K16&gt;M16,1,0)</f>
        <v>2</v>
      </c>
      <c r="Q16" s="19">
        <f>IF(E16&lt;G16,1,0)+IF(H16&lt;J16,1,0)+IF(K16&lt;M16,1,0)</f>
        <v>0</v>
      </c>
      <c r="R16" s="35">
        <f>IF(P16=2,1,0)</f>
        <v>1</v>
      </c>
      <c r="S16" s="21">
        <f>IF(Q16=2,1,0)</f>
        <v>0</v>
      </c>
      <c r="T16" s="52"/>
    </row>
    <row r="17" spans="2:20" ht="30" customHeight="1" thickBot="1">
      <c r="B17" s="86"/>
      <c r="C17" s="87"/>
      <c r="D17" s="87"/>
      <c r="E17" s="88"/>
      <c r="F17" s="89" t="s">
        <v>24</v>
      </c>
      <c r="G17" s="90"/>
      <c r="H17" s="88"/>
      <c r="I17" s="89" t="s">
        <v>24</v>
      </c>
      <c r="J17" s="90"/>
      <c r="K17" s="88"/>
      <c r="L17" s="89" t="s">
        <v>24</v>
      </c>
      <c r="M17" s="90"/>
      <c r="N17" s="91">
        <f t="shared" si="0"/>
        <v>0</v>
      </c>
      <c r="O17" s="92">
        <f t="shared" si="1"/>
        <v>0</v>
      </c>
      <c r="P17" s="93">
        <f t="shared" si="2"/>
        <v>0</v>
      </c>
      <c r="Q17" s="89">
        <f t="shared" si="3"/>
        <v>0</v>
      </c>
      <c r="R17" s="94">
        <f t="shared" si="4"/>
        <v>0</v>
      </c>
      <c r="S17" s="95">
        <f t="shared" si="4"/>
        <v>0</v>
      </c>
      <c r="T17" s="96"/>
    </row>
    <row r="18" spans="2:20" ht="34.5" customHeight="1" thickBot="1">
      <c r="B18" s="53" t="s">
        <v>8</v>
      </c>
      <c r="C18" s="160" t="str">
        <f>IF(R18&gt;S18,D4,IF(S18&gt;R18,D5,"remíza"))</f>
        <v>TJ Sokol Doubravka A</v>
      </c>
      <c r="D18" s="160"/>
      <c r="E18" s="160"/>
      <c r="F18" s="160"/>
      <c r="G18" s="160"/>
      <c r="H18" s="160"/>
      <c r="I18" s="160"/>
      <c r="J18" s="160"/>
      <c r="K18" s="160"/>
      <c r="L18" s="160"/>
      <c r="M18" s="161"/>
      <c r="N18" s="25">
        <f aca="true" t="shared" si="5" ref="N18:S18">SUM(N9:N17)</f>
        <v>336</v>
      </c>
      <c r="O18" s="26">
        <f t="shared" si="5"/>
        <v>279</v>
      </c>
      <c r="P18" s="25">
        <f t="shared" si="5"/>
        <v>13</v>
      </c>
      <c r="Q18" s="27">
        <f t="shared" si="5"/>
        <v>4</v>
      </c>
      <c r="R18" s="25">
        <f t="shared" si="5"/>
        <v>6</v>
      </c>
      <c r="S18" s="26">
        <f t="shared" si="5"/>
        <v>2</v>
      </c>
      <c r="T18" s="54"/>
    </row>
    <row r="19" spans="2:20" ht="15">
      <c r="B19" s="33"/>
      <c r="C19" s="37"/>
      <c r="D19" s="37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9" t="s">
        <v>9</v>
      </c>
    </row>
    <row r="20" spans="2:20" ht="12.75">
      <c r="B20" s="55" t="s">
        <v>10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</row>
    <row r="21" spans="2:20" ht="12.75"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</row>
    <row r="22" spans="2:20" ht="19.5" customHeight="1">
      <c r="B22" s="30" t="s">
        <v>11</v>
      </c>
      <c r="C22" s="41" t="s">
        <v>162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1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</row>
    <row r="25" spans="2:21" ht="12.75">
      <c r="B25" s="32" t="s">
        <v>12</v>
      </c>
      <c r="C25" s="37"/>
      <c r="D25" s="56"/>
      <c r="E25" s="32" t="s">
        <v>13</v>
      </c>
      <c r="F25" s="32"/>
      <c r="G25" s="32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6"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45" t="s">
        <v>0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</row>
    <row r="3" spans="2:20" ht="19.5" customHeight="1" thickBot="1">
      <c r="B3" s="5" t="s">
        <v>1</v>
      </c>
      <c r="C3" s="43"/>
      <c r="D3" s="146" t="s">
        <v>60</v>
      </c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8"/>
      <c r="Q3" s="149" t="s">
        <v>61</v>
      </c>
      <c r="R3" s="150"/>
      <c r="S3" s="151" t="s">
        <v>62</v>
      </c>
      <c r="T3" s="152"/>
    </row>
    <row r="4" spans="2:20" ht="19.5" customHeight="1" thickTop="1">
      <c r="B4" s="6" t="s">
        <v>3</v>
      </c>
      <c r="C4" s="7"/>
      <c r="D4" s="153" t="s">
        <v>189</v>
      </c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5"/>
      <c r="Q4" s="156" t="s">
        <v>14</v>
      </c>
      <c r="R4" s="157"/>
      <c r="S4" s="158" t="s">
        <v>119</v>
      </c>
      <c r="T4" s="159"/>
    </row>
    <row r="5" spans="2:20" ht="19.5" customHeight="1">
      <c r="B5" s="6" t="s">
        <v>4</v>
      </c>
      <c r="C5" s="44"/>
      <c r="D5" s="162" t="s">
        <v>134</v>
      </c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4"/>
      <c r="Q5" s="165" t="s">
        <v>2</v>
      </c>
      <c r="R5" s="166"/>
      <c r="S5" s="167" t="s">
        <v>188</v>
      </c>
      <c r="T5" s="168"/>
    </row>
    <row r="6" spans="2:20" ht="19.5" customHeight="1" thickBot="1">
      <c r="B6" s="8" t="s">
        <v>5</v>
      </c>
      <c r="C6" s="9"/>
      <c r="D6" s="169" t="s">
        <v>37</v>
      </c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1"/>
      <c r="Q6" s="45"/>
      <c r="R6" s="46"/>
      <c r="S6" s="85" t="s">
        <v>28</v>
      </c>
      <c r="T6" s="38" t="s">
        <v>27</v>
      </c>
    </row>
    <row r="7" spans="2:20" ht="24.75" customHeight="1">
      <c r="B7" s="10"/>
      <c r="C7" s="11" t="str">
        <f>D4</f>
        <v>TJ Plzeň Bílá Hora A</v>
      </c>
      <c r="D7" s="11" t="str">
        <f>D5</f>
        <v>TJ Sokol České Budějovice</v>
      </c>
      <c r="E7" s="172" t="s">
        <v>6</v>
      </c>
      <c r="F7" s="173"/>
      <c r="G7" s="173"/>
      <c r="H7" s="173"/>
      <c r="I7" s="173"/>
      <c r="J7" s="173"/>
      <c r="K7" s="173"/>
      <c r="L7" s="173"/>
      <c r="M7" s="174"/>
      <c r="N7" s="175" t="s">
        <v>15</v>
      </c>
      <c r="O7" s="176"/>
      <c r="P7" s="175" t="s">
        <v>16</v>
      </c>
      <c r="Q7" s="176"/>
      <c r="R7" s="175" t="s">
        <v>17</v>
      </c>
      <c r="S7" s="176"/>
      <c r="T7" s="36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47"/>
      <c r="O8" s="48"/>
      <c r="P8" s="47"/>
      <c r="Q8" s="48"/>
      <c r="R8" s="47"/>
      <c r="S8" s="48"/>
      <c r="T8" s="49"/>
    </row>
    <row r="9" spans="2:20" ht="30" customHeight="1" thickTop="1">
      <c r="B9" s="18" t="s">
        <v>26</v>
      </c>
      <c r="C9" s="50" t="s">
        <v>169</v>
      </c>
      <c r="D9" s="51" t="s">
        <v>170</v>
      </c>
      <c r="E9" s="39">
        <v>21</v>
      </c>
      <c r="F9" s="20" t="s">
        <v>24</v>
      </c>
      <c r="G9" s="40">
        <v>17</v>
      </c>
      <c r="H9" s="39">
        <v>21</v>
      </c>
      <c r="I9" s="20" t="s">
        <v>24</v>
      </c>
      <c r="J9" s="40">
        <v>9</v>
      </c>
      <c r="K9" s="39"/>
      <c r="L9" s="20" t="s">
        <v>24</v>
      </c>
      <c r="M9" s="40"/>
      <c r="N9" s="22">
        <f aca="true" t="shared" si="0" ref="N9:N17">E9+H9+K9</f>
        <v>42</v>
      </c>
      <c r="O9" s="23">
        <f aca="true" t="shared" si="1" ref="O9:O17">G9+J9+M9</f>
        <v>26</v>
      </c>
      <c r="P9" s="24">
        <f aca="true" t="shared" si="2" ref="P9:P17">IF(E9&gt;G9,1,0)+IF(H9&gt;J9,1,0)+IF(K9&gt;M9,1,0)</f>
        <v>2</v>
      </c>
      <c r="Q9" s="19">
        <f aca="true" t="shared" si="3" ref="Q9:Q17">IF(E9&lt;G9,1,0)+IF(H9&lt;J9,1,0)+IF(K9&lt;M9,1,0)</f>
        <v>0</v>
      </c>
      <c r="R9" s="34">
        <f>IF(P9=2,1,0)</f>
        <v>1</v>
      </c>
      <c r="S9" s="21">
        <f>IF(Q9=2,1,0)</f>
        <v>0</v>
      </c>
      <c r="T9" s="52"/>
    </row>
    <row r="10" spans="2:20" ht="30" customHeight="1">
      <c r="B10" s="18" t="s">
        <v>23</v>
      </c>
      <c r="C10" s="50" t="s">
        <v>171</v>
      </c>
      <c r="D10" s="50" t="s">
        <v>172</v>
      </c>
      <c r="E10" s="39">
        <v>16</v>
      </c>
      <c r="F10" s="19" t="s">
        <v>24</v>
      </c>
      <c r="G10" s="40">
        <v>21</v>
      </c>
      <c r="H10" s="39">
        <v>21</v>
      </c>
      <c r="I10" s="19" t="s">
        <v>24</v>
      </c>
      <c r="J10" s="40">
        <v>13</v>
      </c>
      <c r="K10" s="39">
        <v>18</v>
      </c>
      <c r="L10" s="19" t="s">
        <v>24</v>
      </c>
      <c r="M10" s="40">
        <v>21</v>
      </c>
      <c r="N10" s="22">
        <f t="shared" si="0"/>
        <v>55</v>
      </c>
      <c r="O10" s="23">
        <f t="shared" si="1"/>
        <v>55</v>
      </c>
      <c r="P10" s="24">
        <f t="shared" si="2"/>
        <v>1</v>
      </c>
      <c r="Q10" s="19">
        <f t="shared" si="3"/>
        <v>2</v>
      </c>
      <c r="R10" s="35">
        <f aca="true" t="shared" si="4" ref="R10:S17">IF(P10=2,1,0)</f>
        <v>0</v>
      </c>
      <c r="S10" s="21">
        <f t="shared" si="4"/>
        <v>1</v>
      </c>
      <c r="T10" s="52"/>
    </row>
    <row r="11" spans="2:20" ht="30" customHeight="1">
      <c r="B11" s="18" t="s">
        <v>22</v>
      </c>
      <c r="C11" s="50" t="s">
        <v>173</v>
      </c>
      <c r="D11" s="50" t="s">
        <v>174</v>
      </c>
      <c r="E11" s="39">
        <v>21</v>
      </c>
      <c r="F11" s="19" t="s">
        <v>24</v>
      </c>
      <c r="G11" s="40">
        <v>10</v>
      </c>
      <c r="H11" s="39">
        <v>21</v>
      </c>
      <c r="I11" s="19" t="s">
        <v>24</v>
      </c>
      <c r="J11" s="40">
        <v>12</v>
      </c>
      <c r="K11" s="39"/>
      <c r="L11" s="19" t="s">
        <v>24</v>
      </c>
      <c r="M11" s="40"/>
      <c r="N11" s="22">
        <f t="shared" si="0"/>
        <v>42</v>
      </c>
      <c r="O11" s="23">
        <f t="shared" si="1"/>
        <v>22</v>
      </c>
      <c r="P11" s="24">
        <f t="shared" si="2"/>
        <v>2</v>
      </c>
      <c r="Q11" s="19">
        <f t="shared" si="3"/>
        <v>0</v>
      </c>
      <c r="R11" s="35">
        <f t="shared" si="4"/>
        <v>1</v>
      </c>
      <c r="S11" s="21">
        <f t="shared" si="4"/>
        <v>0</v>
      </c>
      <c r="T11" s="52"/>
    </row>
    <row r="12" spans="2:20" ht="30" customHeight="1">
      <c r="B12" s="18" t="s">
        <v>21</v>
      </c>
      <c r="C12" s="50" t="s">
        <v>175</v>
      </c>
      <c r="D12" s="50" t="s">
        <v>176</v>
      </c>
      <c r="E12" s="39">
        <v>21</v>
      </c>
      <c r="F12" s="19" t="s">
        <v>24</v>
      </c>
      <c r="G12" s="40">
        <v>17</v>
      </c>
      <c r="H12" s="39">
        <v>25</v>
      </c>
      <c r="I12" s="19" t="s">
        <v>24</v>
      </c>
      <c r="J12" s="40">
        <v>23</v>
      </c>
      <c r="K12" s="39"/>
      <c r="L12" s="19" t="s">
        <v>24</v>
      </c>
      <c r="M12" s="40"/>
      <c r="N12" s="22">
        <f t="shared" si="0"/>
        <v>46</v>
      </c>
      <c r="O12" s="23">
        <f t="shared" si="1"/>
        <v>40</v>
      </c>
      <c r="P12" s="24">
        <f t="shared" si="2"/>
        <v>2</v>
      </c>
      <c r="Q12" s="19">
        <f t="shared" si="3"/>
        <v>0</v>
      </c>
      <c r="R12" s="35">
        <f t="shared" si="4"/>
        <v>1</v>
      </c>
      <c r="S12" s="21">
        <f t="shared" si="4"/>
        <v>0</v>
      </c>
      <c r="T12" s="52"/>
    </row>
    <row r="13" spans="2:20" ht="30" customHeight="1">
      <c r="B13" s="18" t="s">
        <v>20</v>
      </c>
      <c r="C13" s="50" t="s">
        <v>177</v>
      </c>
      <c r="D13" s="50" t="s">
        <v>178</v>
      </c>
      <c r="E13" s="39">
        <v>8</v>
      </c>
      <c r="F13" s="19" t="s">
        <v>24</v>
      </c>
      <c r="G13" s="40">
        <v>21</v>
      </c>
      <c r="H13" s="39">
        <v>15</v>
      </c>
      <c r="I13" s="19" t="s">
        <v>24</v>
      </c>
      <c r="J13" s="40">
        <v>21</v>
      </c>
      <c r="K13" s="39"/>
      <c r="L13" s="19" t="s">
        <v>24</v>
      </c>
      <c r="M13" s="40"/>
      <c r="N13" s="22">
        <f t="shared" si="0"/>
        <v>23</v>
      </c>
      <c r="O13" s="23">
        <f t="shared" si="1"/>
        <v>42</v>
      </c>
      <c r="P13" s="24">
        <f t="shared" si="2"/>
        <v>0</v>
      </c>
      <c r="Q13" s="19">
        <f t="shared" si="3"/>
        <v>2</v>
      </c>
      <c r="R13" s="35">
        <f t="shared" si="4"/>
        <v>0</v>
      </c>
      <c r="S13" s="21">
        <f t="shared" si="4"/>
        <v>1</v>
      </c>
      <c r="T13" s="52"/>
    </row>
    <row r="14" spans="2:20" ht="30" customHeight="1">
      <c r="B14" s="18" t="s">
        <v>19</v>
      </c>
      <c r="C14" s="50" t="s">
        <v>179</v>
      </c>
      <c r="D14" s="50" t="s">
        <v>180</v>
      </c>
      <c r="E14" s="39">
        <v>15</v>
      </c>
      <c r="F14" s="19" t="s">
        <v>24</v>
      </c>
      <c r="G14" s="40">
        <v>21</v>
      </c>
      <c r="H14" s="39">
        <v>8</v>
      </c>
      <c r="I14" s="19" t="s">
        <v>24</v>
      </c>
      <c r="J14" s="40">
        <v>21</v>
      </c>
      <c r="K14" s="39"/>
      <c r="L14" s="19" t="s">
        <v>24</v>
      </c>
      <c r="M14" s="40"/>
      <c r="N14" s="22">
        <f t="shared" si="0"/>
        <v>23</v>
      </c>
      <c r="O14" s="23">
        <f t="shared" si="1"/>
        <v>42</v>
      </c>
      <c r="P14" s="24">
        <f t="shared" si="2"/>
        <v>0</v>
      </c>
      <c r="Q14" s="19">
        <f t="shared" si="3"/>
        <v>2</v>
      </c>
      <c r="R14" s="35">
        <f t="shared" si="4"/>
        <v>0</v>
      </c>
      <c r="S14" s="21">
        <f t="shared" si="4"/>
        <v>1</v>
      </c>
      <c r="T14" s="52"/>
    </row>
    <row r="15" spans="2:20" ht="30" customHeight="1">
      <c r="B15" s="18" t="s">
        <v>25</v>
      </c>
      <c r="C15" s="50" t="s">
        <v>181</v>
      </c>
      <c r="D15" s="50" t="s">
        <v>182</v>
      </c>
      <c r="E15" s="39">
        <v>18</v>
      </c>
      <c r="F15" s="19" t="s">
        <v>24</v>
      </c>
      <c r="G15" s="40">
        <v>21</v>
      </c>
      <c r="H15" s="39">
        <v>21</v>
      </c>
      <c r="I15" s="19" t="s">
        <v>24</v>
      </c>
      <c r="J15" s="40">
        <v>17</v>
      </c>
      <c r="K15" s="39">
        <v>17</v>
      </c>
      <c r="L15" s="19" t="s">
        <v>24</v>
      </c>
      <c r="M15" s="40">
        <v>21</v>
      </c>
      <c r="N15" s="22">
        <f>E15+H15+K15</f>
        <v>56</v>
      </c>
      <c r="O15" s="23">
        <f>G15+J15+M15</f>
        <v>59</v>
      </c>
      <c r="P15" s="24">
        <f>IF(E15&gt;G15,1,0)+IF(H15&gt;J15,1,0)+IF(K15&gt;M15,1,0)</f>
        <v>1</v>
      </c>
      <c r="Q15" s="19">
        <f>IF(E15&lt;G15,1,0)+IF(H15&lt;J15,1,0)+IF(K15&lt;M15,1,0)</f>
        <v>2</v>
      </c>
      <c r="R15" s="35">
        <f>IF(P15=2,1,0)</f>
        <v>0</v>
      </c>
      <c r="S15" s="21">
        <f>IF(Q15=2,1,0)</f>
        <v>1</v>
      </c>
      <c r="T15" s="52"/>
    </row>
    <row r="16" spans="2:20" ht="30" customHeight="1">
      <c r="B16" s="18" t="s">
        <v>18</v>
      </c>
      <c r="C16" s="50" t="s">
        <v>183</v>
      </c>
      <c r="D16" s="50" t="s">
        <v>184</v>
      </c>
      <c r="E16" s="39">
        <v>21</v>
      </c>
      <c r="F16" s="19" t="s">
        <v>24</v>
      </c>
      <c r="G16" s="40">
        <v>13</v>
      </c>
      <c r="H16" s="39">
        <v>21</v>
      </c>
      <c r="I16" s="19" t="s">
        <v>24</v>
      </c>
      <c r="J16" s="40">
        <v>13</v>
      </c>
      <c r="K16" s="39"/>
      <c r="L16" s="19" t="s">
        <v>24</v>
      </c>
      <c r="M16" s="40"/>
      <c r="N16" s="22">
        <f>E16+H16+K16</f>
        <v>42</v>
      </c>
      <c r="O16" s="23">
        <f>G16+J16+M16</f>
        <v>26</v>
      </c>
      <c r="P16" s="24">
        <f>IF(E16&gt;G16,1,0)+IF(H16&gt;J16,1,0)+IF(K16&gt;M16,1,0)</f>
        <v>2</v>
      </c>
      <c r="Q16" s="19">
        <f>IF(E16&lt;G16,1,0)+IF(H16&lt;J16,1,0)+IF(K16&lt;M16,1,0)</f>
        <v>0</v>
      </c>
      <c r="R16" s="35">
        <f>IF(P16=2,1,0)</f>
        <v>1</v>
      </c>
      <c r="S16" s="21">
        <f>IF(Q16=2,1,0)</f>
        <v>0</v>
      </c>
      <c r="T16" s="52"/>
    </row>
    <row r="17" spans="2:20" ht="30" customHeight="1" thickBot="1">
      <c r="B17" s="86" t="s">
        <v>185</v>
      </c>
      <c r="C17" s="87" t="s">
        <v>186</v>
      </c>
      <c r="D17" s="87" t="s">
        <v>187</v>
      </c>
      <c r="E17" s="88">
        <v>21</v>
      </c>
      <c r="F17" s="89" t="s">
        <v>24</v>
      </c>
      <c r="G17" s="90">
        <v>11</v>
      </c>
      <c r="H17" s="88">
        <v>22</v>
      </c>
      <c r="I17" s="89" t="s">
        <v>24</v>
      </c>
      <c r="J17" s="90">
        <v>20</v>
      </c>
      <c r="K17" s="88"/>
      <c r="L17" s="89" t="s">
        <v>24</v>
      </c>
      <c r="M17" s="90"/>
      <c r="N17" s="91">
        <f t="shared" si="0"/>
        <v>43</v>
      </c>
      <c r="O17" s="92">
        <f t="shared" si="1"/>
        <v>31</v>
      </c>
      <c r="P17" s="93">
        <f t="shared" si="2"/>
        <v>2</v>
      </c>
      <c r="Q17" s="89">
        <f t="shared" si="3"/>
        <v>0</v>
      </c>
      <c r="R17" s="94">
        <f t="shared" si="4"/>
        <v>1</v>
      </c>
      <c r="S17" s="95">
        <f t="shared" si="4"/>
        <v>0</v>
      </c>
      <c r="T17" s="96"/>
    </row>
    <row r="18" spans="2:20" ht="34.5" customHeight="1" thickBot="1">
      <c r="B18" s="53" t="s">
        <v>8</v>
      </c>
      <c r="C18" s="160" t="str">
        <f>IF(R18&gt;S18,D4,IF(S18&gt;R18,D5,"remíza"))</f>
        <v>TJ Plzeň Bílá Hora A</v>
      </c>
      <c r="D18" s="160"/>
      <c r="E18" s="160"/>
      <c r="F18" s="160"/>
      <c r="G18" s="160"/>
      <c r="H18" s="160"/>
      <c r="I18" s="160"/>
      <c r="J18" s="160"/>
      <c r="K18" s="160"/>
      <c r="L18" s="160"/>
      <c r="M18" s="161"/>
      <c r="N18" s="25">
        <f aca="true" t="shared" si="5" ref="N18:S18">SUM(N9:N17)</f>
        <v>372</v>
      </c>
      <c r="O18" s="26">
        <f t="shared" si="5"/>
        <v>343</v>
      </c>
      <c r="P18" s="25">
        <f t="shared" si="5"/>
        <v>12</v>
      </c>
      <c r="Q18" s="27">
        <f t="shared" si="5"/>
        <v>8</v>
      </c>
      <c r="R18" s="25">
        <f t="shared" si="5"/>
        <v>5</v>
      </c>
      <c r="S18" s="26">
        <f t="shared" si="5"/>
        <v>4</v>
      </c>
      <c r="T18" s="54"/>
    </row>
    <row r="19" spans="2:20" ht="15">
      <c r="B19" s="33"/>
      <c r="C19" s="37"/>
      <c r="D19" s="37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9" t="s">
        <v>9</v>
      </c>
    </row>
    <row r="20" spans="2:20" ht="12.75">
      <c r="B20" s="55" t="s">
        <v>10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</row>
    <row r="21" spans="2:20" ht="12.75"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</row>
    <row r="22" spans="2:20" ht="19.5" customHeight="1">
      <c r="B22" s="30" t="s">
        <v>11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1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</row>
    <row r="25" spans="2:21" ht="12.75">
      <c r="B25" s="32" t="s">
        <v>12</v>
      </c>
      <c r="C25" s="37"/>
      <c r="D25" s="56"/>
      <c r="E25" s="32" t="s">
        <v>13</v>
      </c>
      <c r="F25" s="32"/>
      <c r="G25" s="32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6"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45" t="s">
        <v>0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</row>
    <row r="3" spans="2:20" ht="19.5" customHeight="1" thickBot="1">
      <c r="B3" s="5" t="s">
        <v>1</v>
      </c>
      <c r="C3" s="43"/>
      <c r="D3" s="146" t="s">
        <v>60</v>
      </c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8"/>
      <c r="Q3" s="149" t="s">
        <v>61</v>
      </c>
      <c r="R3" s="150"/>
      <c r="S3" s="151" t="s">
        <v>62</v>
      </c>
      <c r="T3" s="152"/>
    </row>
    <row r="4" spans="2:20" ht="19.5" customHeight="1" thickTop="1">
      <c r="B4" s="6" t="s">
        <v>3</v>
      </c>
      <c r="C4" s="7"/>
      <c r="D4" s="153" t="s">
        <v>54</v>
      </c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5"/>
      <c r="Q4" s="156" t="s">
        <v>14</v>
      </c>
      <c r="R4" s="157"/>
      <c r="S4" s="158" t="s">
        <v>63</v>
      </c>
      <c r="T4" s="159"/>
    </row>
    <row r="5" spans="2:20" ht="19.5" customHeight="1">
      <c r="B5" s="6" t="s">
        <v>4</v>
      </c>
      <c r="C5" s="44"/>
      <c r="D5" s="162" t="s">
        <v>144</v>
      </c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4"/>
      <c r="Q5" s="165" t="s">
        <v>2</v>
      </c>
      <c r="R5" s="166"/>
      <c r="S5" s="167" t="s">
        <v>58</v>
      </c>
      <c r="T5" s="168"/>
    </row>
    <row r="6" spans="2:20" ht="19.5" customHeight="1" thickBot="1">
      <c r="B6" s="8" t="s">
        <v>5</v>
      </c>
      <c r="C6" s="9"/>
      <c r="D6" s="169" t="s">
        <v>135</v>
      </c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1"/>
      <c r="Q6" s="45"/>
      <c r="R6" s="46"/>
      <c r="S6" s="85">
        <v>1</v>
      </c>
      <c r="T6" s="38" t="s">
        <v>27</v>
      </c>
    </row>
    <row r="7" spans="2:20" ht="24.75" customHeight="1">
      <c r="B7" s="10"/>
      <c r="C7" s="11" t="str">
        <f>D4</f>
        <v>USK Plzeň B</v>
      </c>
      <c r="D7" s="11" t="str">
        <f>D5</f>
        <v>SKB Český Krumlov B</v>
      </c>
      <c r="E7" s="172" t="s">
        <v>6</v>
      </c>
      <c r="F7" s="173"/>
      <c r="G7" s="173"/>
      <c r="H7" s="173"/>
      <c r="I7" s="173"/>
      <c r="J7" s="173"/>
      <c r="K7" s="173"/>
      <c r="L7" s="173"/>
      <c r="M7" s="174"/>
      <c r="N7" s="175" t="s">
        <v>15</v>
      </c>
      <c r="O7" s="176"/>
      <c r="P7" s="175" t="s">
        <v>16</v>
      </c>
      <c r="Q7" s="176"/>
      <c r="R7" s="175" t="s">
        <v>17</v>
      </c>
      <c r="S7" s="176"/>
      <c r="T7" s="36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47"/>
      <c r="O8" s="48"/>
      <c r="P8" s="47"/>
      <c r="Q8" s="48"/>
      <c r="R8" s="47"/>
      <c r="S8" s="48"/>
      <c r="T8" s="49"/>
    </row>
    <row r="9" spans="2:20" ht="30" customHeight="1" thickTop="1">
      <c r="B9" s="18" t="s">
        <v>26</v>
      </c>
      <c r="C9" s="50" t="s">
        <v>136</v>
      </c>
      <c r="D9" s="51" t="s">
        <v>121</v>
      </c>
      <c r="E9" s="39">
        <v>21</v>
      </c>
      <c r="F9" s="20" t="s">
        <v>24</v>
      </c>
      <c r="G9" s="40">
        <v>13</v>
      </c>
      <c r="H9" s="39">
        <v>21</v>
      </c>
      <c r="I9" s="20" t="s">
        <v>24</v>
      </c>
      <c r="J9" s="40">
        <v>19</v>
      </c>
      <c r="K9" s="39"/>
      <c r="L9" s="20" t="s">
        <v>24</v>
      </c>
      <c r="M9" s="40"/>
      <c r="N9" s="22">
        <f aca="true" t="shared" si="0" ref="N9:N17">E9+H9+K9</f>
        <v>42</v>
      </c>
      <c r="O9" s="23">
        <f aca="true" t="shared" si="1" ref="O9:O17">G9+J9+M9</f>
        <v>32</v>
      </c>
      <c r="P9" s="24">
        <f aca="true" t="shared" si="2" ref="P9:P17">IF(E9&gt;G9,1,0)+IF(H9&gt;J9,1,0)+IF(K9&gt;M9,1,0)</f>
        <v>2</v>
      </c>
      <c r="Q9" s="19">
        <f aca="true" t="shared" si="3" ref="Q9:Q17">IF(E9&lt;G9,1,0)+IF(H9&lt;J9,1,0)+IF(K9&lt;M9,1,0)</f>
        <v>0</v>
      </c>
      <c r="R9" s="34">
        <f>IF(P9=2,1,0)</f>
        <v>1</v>
      </c>
      <c r="S9" s="21">
        <f>IF(Q9=2,1,0)</f>
        <v>0</v>
      </c>
      <c r="T9" s="52"/>
    </row>
    <row r="10" spans="2:20" ht="30" customHeight="1">
      <c r="B10" s="18" t="s">
        <v>23</v>
      </c>
      <c r="C10" s="50" t="s">
        <v>137</v>
      </c>
      <c r="D10" s="50" t="s">
        <v>138</v>
      </c>
      <c r="E10" s="39">
        <v>21</v>
      </c>
      <c r="F10" s="19" t="s">
        <v>24</v>
      </c>
      <c r="G10" s="40">
        <v>13</v>
      </c>
      <c r="H10" s="39">
        <v>20</v>
      </c>
      <c r="I10" s="19" t="s">
        <v>24</v>
      </c>
      <c r="J10" s="40">
        <v>22</v>
      </c>
      <c r="K10" s="39">
        <v>21</v>
      </c>
      <c r="L10" s="19" t="s">
        <v>24</v>
      </c>
      <c r="M10" s="40">
        <v>9</v>
      </c>
      <c r="N10" s="22">
        <f t="shared" si="0"/>
        <v>62</v>
      </c>
      <c r="O10" s="23">
        <f t="shared" si="1"/>
        <v>44</v>
      </c>
      <c r="P10" s="24">
        <f t="shared" si="2"/>
        <v>2</v>
      </c>
      <c r="Q10" s="19">
        <f t="shared" si="3"/>
        <v>1</v>
      </c>
      <c r="R10" s="35">
        <f aca="true" t="shared" si="4" ref="R10:S17">IF(P10=2,1,0)</f>
        <v>1</v>
      </c>
      <c r="S10" s="21">
        <f t="shared" si="4"/>
        <v>0</v>
      </c>
      <c r="T10" s="52"/>
    </row>
    <row r="11" spans="2:20" ht="30" customHeight="1">
      <c r="B11" s="18" t="s">
        <v>22</v>
      </c>
      <c r="C11" s="103" t="s">
        <v>145</v>
      </c>
      <c r="D11" s="50" t="s">
        <v>139</v>
      </c>
      <c r="E11" s="39">
        <v>0</v>
      </c>
      <c r="F11" s="19" t="s">
        <v>24</v>
      </c>
      <c r="G11" s="40">
        <v>21</v>
      </c>
      <c r="H11" s="39">
        <v>0</v>
      </c>
      <c r="I11" s="19" t="s">
        <v>24</v>
      </c>
      <c r="J11" s="40">
        <v>21</v>
      </c>
      <c r="K11" s="39"/>
      <c r="L11" s="19" t="s">
        <v>24</v>
      </c>
      <c r="M11" s="40"/>
      <c r="N11" s="22">
        <f t="shared" si="0"/>
        <v>0</v>
      </c>
      <c r="O11" s="23">
        <f t="shared" si="1"/>
        <v>42</v>
      </c>
      <c r="P11" s="24">
        <f t="shared" si="2"/>
        <v>0</v>
      </c>
      <c r="Q11" s="19">
        <f t="shared" si="3"/>
        <v>2</v>
      </c>
      <c r="R11" s="35">
        <f t="shared" si="4"/>
        <v>0</v>
      </c>
      <c r="S11" s="21">
        <f t="shared" si="4"/>
        <v>1</v>
      </c>
      <c r="T11" s="52"/>
    </row>
    <row r="12" spans="2:20" ht="30" customHeight="1">
      <c r="B12" s="18" t="s">
        <v>21</v>
      </c>
      <c r="C12" s="50" t="s">
        <v>140</v>
      </c>
      <c r="D12" s="50" t="s">
        <v>141</v>
      </c>
      <c r="E12" s="39">
        <v>21</v>
      </c>
      <c r="F12" s="19" t="s">
        <v>24</v>
      </c>
      <c r="G12" s="40">
        <v>12</v>
      </c>
      <c r="H12" s="39">
        <v>21</v>
      </c>
      <c r="I12" s="19" t="s">
        <v>24</v>
      </c>
      <c r="J12" s="40">
        <v>13</v>
      </c>
      <c r="K12" s="39"/>
      <c r="L12" s="19" t="s">
        <v>24</v>
      </c>
      <c r="M12" s="40"/>
      <c r="N12" s="22">
        <f t="shared" si="0"/>
        <v>42</v>
      </c>
      <c r="O12" s="23">
        <f t="shared" si="1"/>
        <v>25</v>
      </c>
      <c r="P12" s="24">
        <f t="shared" si="2"/>
        <v>2</v>
      </c>
      <c r="Q12" s="19">
        <f t="shared" si="3"/>
        <v>0</v>
      </c>
      <c r="R12" s="35">
        <f t="shared" si="4"/>
        <v>1</v>
      </c>
      <c r="S12" s="21">
        <f t="shared" si="4"/>
        <v>0</v>
      </c>
      <c r="T12" s="52"/>
    </row>
    <row r="13" spans="2:20" ht="30" customHeight="1">
      <c r="B13" s="18" t="s">
        <v>20</v>
      </c>
      <c r="C13" s="50" t="s">
        <v>55</v>
      </c>
      <c r="D13" s="50" t="s">
        <v>128</v>
      </c>
      <c r="E13" s="39">
        <v>21</v>
      </c>
      <c r="F13" s="19" t="s">
        <v>24</v>
      </c>
      <c r="G13" s="40">
        <v>14</v>
      </c>
      <c r="H13" s="39">
        <v>21</v>
      </c>
      <c r="I13" s="19" t="s">
        <v>24</v>
      </c>
      <c r="J13" s="40">
        <v>12</v>
      </c>
      <c r="K13" s="39"/>
      <c r="L13" s="19" t="s">
        <v>24</v>
      </c>
      <c r="M13" s="40"/>
      <c r="N13" s="22">
        <f t="shared" si="0"/>
        <v>42</v>
      </c>
      <c r="O13" s="23">
        <f t="shared" si="1"/>
        <v>26</v>
      </c>
      <c r="P13" s="24">
        <f t="shared" si="2"/>
        <v>2</v>
      </c>
      <c r="Q13" s="19">
        <f t="shared" si="3"/>
        <v>0</v>
      </c>
      <c r="R13" s="35">
        <f t="shared" si="4"/>
        <v>1</v>
      </c>
      <c r="S13" s="21">
        <f t="shared" si="4"/>
        <v>0</v>
      </c>
      <c r="T13" s="52"/>
    </row>
    <row r="14" spans="2:20" ht="30" customHeight="1">
      <c r="B14" s="18" t="s">
        <v>19</v>
      </c>
      <c r="C14" s="50" t="s">
        <v>142</v>
      </c>
      <c r="D14" s="50" t="s">
        <v>129</v>
      </c>
      <c r="E14" s="39">
        <v>20</v>
      </c>
      <c r="F14" s="19" t="s">
        <v>24</v>
      </c>
      <c r="G14" s="40">
        <v>22</v>
      </c>
      <c r="H14" s="39">
        <v>10</v>
      </c>
      <c r="I14" s="19" t="s">
        <v>24</v>
      </c>
      <c r="J14" s="40">
        <v>21</v>
      </c>
      <c r="K14" s="39"/>
      <c r="L14" s="19" t="s">
        <v>24</v>
      </c>
      <c r="M14" s="40"/>
      <c r="N14" s="22">
        <f t="shared" si="0"/>
        <v>30</v>
      </c>
      <c r="O14" s="23">
        <f t="shared" si="1"/>
        <v>43</v>
      </c>
      <c r="P14" s="24">
        <f t="shared" si="2"/>
        <v>0</v>
      </c>
      <c r="Q14" s="19">
        <f t="shared" si="3"/>
        <v>2</v>
      </c>
      <c r="R14" s="35">
        <f t="shared" si="4"/>
        <v>0</v>
      </c>
      <c r="S14" s="21">
        <f t="shared" si="4"/>
        <v>1</v>
      </c>
      <c r="T14" s="52"/>
    </row>
    <row r="15" spans="2:20" ht="30" customHeight="1">
      <c r="B15" s="18" t="s">
        <v>25</v>
      </c>
      <c r="C15" s="50" t="s">
        <v>57</v>
      </c>
      <c r="D15" s="50" t="s">
        <v>143</v>
      </c>
      <c r="E15" s="39">
        <v>21</v>
      </c>
      <c r="F15" s="19" t="s">
        <v>24</v>
      </c>
      <c r="G15" s="40">
        <v>19</v>
      </c>
      <c r="H15" s="39">
        <v>21</v>
      </c>
      <c r="I15" s="19" t="s">
        <v>24</v>
      </c>
      <c r="J15" s="40">
        <v>11</v>
      </c>
      <c r="K15" s="39"/>
      <c r="L15" s="19" t="s">
        <v>24</v>
      </c>
      <c r="M15" s="40"/>
      <c r="N15" s="22">
        <f>E15+H15+K15</f>
        <v>42</v>
      </c>
      <c r="O15" s="23">
        <f>G15+J15+M15</f>
        <v>30</v>
      </c>
      <c r="P15" s="24">
        <f>IF(E15&gt;G15,1,0)+IF(H15&gt;J15,1,0)+IF(K15&gt;M15,1,0)</f>
        <v>2</v>
      </c>
      <c r="Q15" s="19">
        <f>IF(E15&lt;G15,1,0)+IF(H15&lt;J15,1,0)+IF(K15&lt;M15,1,0)</f>
        <v>0</v>
      </c>
      <c r="R15" s="35">
        <f>IF(P15=2,1,0)</f>
        <v>1</v>
      </c>
      <c r="S15" s="21">
        <f>IF(Q15=2,1,0)</f>
        <v>0</v>
      </c>
      <c r="T15" s="52"/>
    </row>
    <row r="16" spans="2:20" ht="30" customHeight="1">
      <c r="B16" s="18" t="s">
        <v>18</v>
      </c>
      <c r="C16" s="50" t="s">
        <v>56</v>
      </c>
      <c r="D16" s="50" t="s">
        <v>133</v>
      </c>
      <c r="E16" s="39">
        <v>13</v>
      </c>
      <c r="F16" s="19" t="s">
        <v>24</v>
      </c>
      <c r="G16" s="40">
        <v>21</v>
      </c>
      <c r="H16" s="39">
        <v>19</v>
      </c>
      <c r="I16" s="19" t="s">
        <v>24</v>
      </c>
      <c r="J16" s="40">
        <v>21</v>
      </c>
      <c r="K16" s="39"/>
      <c r="L16" s="19" t="s">
        <v>24</v>
      </c>
      <c r="M16" s="40"/>
      <c r="N16" s="22">
        <f>E16+H16+K16</f>
        <v>32</v>
      </c>
      <c r="O16" s="23">
        <f>G16+J16+M16</f>
        <v>42</v>
      </c>
      <c r="P16" s="24">
        <f>IF(E16&gt;G16,1,0)+IF(H16&gt;J16,1,0)+IF(K16&gt;M16,1,0)</f>
        <v>0</v>
      </c>
      <c r="Q16" s="19">
        <f>IF(E16&lt;G16,1,0)+IF(H16&lt;J16,1,0)+IF(K16&lt;M16,1,0)</f>
        <v>2</v>
      </c>
      <c r="R16" s="35">
        <f>IF(P16=2,1,0)</f>
        <v>0</v>
      </c>
      <c r="S16" s="21">
        <f>IF(Q16=2,1,0)</f>
        <v>1</v>
      </c>
      <c r="T16" s="52"/>
    </row>
    <row r="17" spans="2:20" ht="30" customHeight="1" thickBot="1">
      <c r="B17" s="86"/>
      <c r="C17" s="87"/>
      <c r="D17" s="87"/>
      <c r="E17" s="88"/>
      <c r="F17" s="89" t="s">
        <v>24</v>
      </c>
      <c r="G17" s="90"/>
      <c r="H17" s="88"/>
      <c r="I17" s="89" t="s">
        <v>24</v>
      </c>
      <c r="J17" s="90"/>
      <c r="K17" s="88"/>
      <c r="L17" s="89" t="s">
        <v>24</v>
      </c>
      <c r="M17" s="90"/>
      <c r="N17" s="91">
        <f t="shared" si="0"/>
        <v>0</v>
      </c>
      <c r="O17" s="92">
        <f t="shared" si="1"/>
        <v>0</v>
      </c>
      <c r="P17" s="93">
        <f t="shared" si="2"/>
        <v>0</v>
      </c>
      <c r="Q17" s="89">
        <f t="shared" si="3"/>
        <v>0</v>
      </c>
      <c r="R17" s="94">
        <f t="shared" si="4"/>
        <v>0</v>
      </c>
      <c r="S17" s="95">
        <f t="shared" si="4"/>
        <v>0</v>
      </c>
      <c r="T17" s="96"/>
    </row>
    <row r="18" spans="2:20" ht="34.5" customHeight="1" thickBot="1">
      <c r="B18" s="53" t="s">
        <v>8</v>
      </c>
      <c r="C18" s="160" t="str">
        <f>IF(R18&gt;S18,D4,IF(S18&gt;R18,D5,"remíza"))</f>
        <v>USK Plzeň B</v>
      </c>
      <c r="D18" s="160"/>
      <c r="E18" s="160"/>
      <c r="F18" s="160"/>
      <c r="G18" s="160"/>
      <c r="H18" s="160"/>
      <c r="I18" s="160"/>
      <c r="J18" s="160"/>
      <c r="K18" s="160"/>
      <c r="L18" s="160"/>
      <c r="M18" s="161"/>
      <c r="N18" s="25">
        <f aca="true" t="shared" si="5" ref="N18:S18">SUM(N9:N17)</f>
        <v>292</v>
      </c>
      <c r="O18" s="26">
        <f t="shared" si="5"/>
        <v>284</v>
      </c>
      <c r="P18" s="25">
        <f t="shared" si="5"/>
        <v>10</v>
      </c>
      <c r="Q18" s="27">
        <f t="shared" si="5"/>
        <v>7</v>
      </c>
      <c r="R18" s="25">
        <f t="shared" si="5"/>
        <v>5</v>
      </c>
      <c r="S18" s="26">
        <f t="shared" si="5"/>
        <v>3</v>
      </c>
      <c r="T18" s="54"/>
    </row>
    <row r="19" spans="2:20" ht="15">
      <c r="B19" s="33"/>
      <c r="C19" s="37"/>
      <c r="D19" s="37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9" t="s">
        <v>9</v>
      </c>
    </row>
    <row r="20" spans="2:20" ht="12.75">
      <c r="B20" s="55" t="s">
        <v>10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</row>
    <row r="21" spans="2:20" ht="12.75"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</row>
    <row r="22" spans="2:20" ht="19.5" customHeight="1">
      <c r="B22" s="30" t="s">
        <v>11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1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</row>
    <row r="25" spans="2:21" ht="12.75">
      <c r="B25" s="32" t="s">
        <v>12</v>
      </c>
      <c r="C25" s="37"/>
      <c r="D25" s="56"/>
      <c r="E25" s="32" t="s">
        <v>13</v>
      </c>
      <c r="F25" s="32"/>
      <c r="G25" s="32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6"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45" t="s">
        <v>0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</row>
    <row r="3" spans="2:20" ht="19.5" customHeight="1" thickBot="1">
      <c r="B3" s="5" t="s">
        <v>1</v>
      </c>
      <c r="C3" s="43"/>
      <c r="D3" s="146" t="s">
        <v>60</v>
      </c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8"/>
      <c r="Q3" s="149" t="s">
        <v>61</v>
      </c>
      <c r="R3" s="150"/>
      <c r="S3" s="151" t="s">
        <v>62</v>
      </c>
      <c r="T3" s="152"/>
    </row>
    <row r="4" spans="2:20" ht="19.5" customHeight="1" thickTop="1">
      <c r="B4" s="6" t="s">
        <v>3</v>
      </c>
      <c r="C4" s="7"/>
      <c r="D4" s="153" t="s">
        <v>84</v>
      </c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5"/>
      <c r="Q4" s="156" t="s">
        <v>14</v>
      </c>
      <c r="R4" s="157"/>
      <c r="S4" s="158" t="s">
        <v>63</v>
      </c>
      <c r="T4" s="159"/>
    </row>
    <row r="5" spans="2:20" ht="19.5" customHeight="1">
      <c r="B5" s="6" t="s">
        <v>4</v>
      </c>
      <c r="C5" s="44"/>
      <c r="D5" s="162" t="s">
        <v>29</v>
      </c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4"/>
      <c r="Q5" s="165" t="s">
        <v>2</v>
      </c>
      <c r="R5" s="166"/>
      <c r="S5" s="167" t="s">
        <v>85</v>
      </c>
      <c r="T5" s="168"/>
    </row>
    <row r="6" spans="2:20" ht="19.5" customHeight="1" thickBot="1">
      <c r="B6" s="8" t="s">
        <v>5</v>
      </c>
      <c r="C6" s="9"/>
      <c r="D6" s="169" t="s">
        <v>86</v>
      </c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1"/>
      <c r="Q6" s="45"/>
      <c r="R6" s="46"/>
      <c r="S6" s="85" t="s">
        <v>28</v>
      </c>
      <c r="T6" s="38" t="s">
        <v>27</v>
      </c>
    </row>
    <row r="7" spans="2:20" ht="24.75" customHeight="1">
      <c r="B7" s="10"/>
      <c r="C7" s="11" t="str">
        <f>D4</f>
        <v>TJ Keramika Chlumčany A</v>
      </c>
      <c r="D7" s="11" t="str">
        <f>D5</f>
        <v>BKV Plzeň</v>
      </c>
      <c r="E7" s="172" t="s">
        <v>6</v>
      </c>
      <c r="F7" s="173"/>
      <c r="G7" s="173"/>
      <c r="H7" s="173"/>
      <c r="I7" s="173"/>
      <c r="J7" s="173"/>
      <c r="K7" s="173"/>
      <c r="L7" s="173"/>
      <c r="M7" s="174"/>
      <c r="N7" s="175" t="s">
        <v>15</v>
      </c>
      <c r="O7" s="176"/>
      <c r="P7" s="175" t="s">
        <v>16</v>
      </c>
      <c r="Q7" s="176"/>
      <c r="R7" s="175" t="s">
        <v>17</v>
      </c>
      <c r="S7" s="176"/>
      <c r="T7" s="36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47"/>
      <c r="O8" s="48"/>
      <c r="P8" s="47"/>
      <c r="Q8" s="48"/>
      <c r="R8" s="47"/>
      <c r="S8" s="48"/>
      <c r="T8" s="49"/>
    </row>
    <row r="9" spans="2:20" ht="30" customHeight="1" thickTop="1">
      <c r="B9" s="18" t="s">
        <v>26</v>
      </c>
      <c r="C9" s="50" t="s">
        <v>87</v>
      </c>
      <c r="D9" s="51" t="s">
        <v>88</v>
      </c>
      <c r="E9" s="39">
        <v>11</v>
      </c>
      <c r="F9" s="20" t="s">
        <v>24</v>
      </c>
      <c r="G9" s="40">
        <v>21</v>
      </c>
      <c r="H9" s="39">
        <v>11</v>
      </c>
      <c r="I9" s="20" t="s">
        <v>24</v>
      </c>
      <c r="J9" s="40">
        <v>21</v>
      </c>
      <c r="K9" s="39"/>
      <c r="L9" s="20" t="s">
        <v>24</v>
      </c>
      <c r="M9" s="40"/>
      <c r="N9" s="22">
        <f aca="true" t="shared" si="0" ref="N9:N17">E9+H9+K9</f>
        <v>22</v>
      </c>
      <c r="O9" s="23">
        <f aca="true" t="shared" si="1" ref="O9:O17">G9+J9+M9</f>
        <v>42</v>
      </c>
      <c r="P9" s="24">
        <f aca="true" t="shared" si="2" ref="P9:P17">IF(E9&gt;G9,1,0)+IF(H9&gt;J9,1,0)+IF(K9&gt;M9,1,0)</f>
        <v>0</v>
      </c>
      <c r="Q9" s="19">
        <f aca="true" t="shared" si="3" ref="Q9:Q17">IF(E9&lt;G9,1,0)+IF(H9&lt;J9,1,0)+IF(K9&lt;M9,1,0)</f>
        <v>2</v>
      </c>
      <c r="R9" s="34">
        <f>IF(P9=2,1,0)</f>
        <v>0</v>
      </c>
      <c r="S9" s="21">
        <f>IF(Q9=2,1,0)</f>
        <v>1</v>
      </c>
      <c r="T9" s="52"/>
    </row>
    <row r="10" spans="2:20" ht="30" customHeight="1">
      <c r="B10" s="18" t="s">
        <v>23</v>
      </c>
      <c r="C10" s="50" t="s">
        <v>89</v>
      </c>
      <c r="D10" s="50" t="s">
        <v>90</v>
      </c>
      <c r="E10" s="39">
        <v>21</v>
      </c>
      <c r="F10" s="19" t="s">
        <v>24</v>
      </c>
      <c r="G10" s="40">
        <v>13</v>
      </c>
      <c r="H10" s="39">
        <v>21</v>
      </c>
      <c r="I10" s="19" t="s">
        <v>24</v>
      </c>
      <c r="J10" s="40">
        <v>16</v>
      </c>
      <c r="K10" s="39"/>
      <c r="L10" s="19" t="s">
        <v>24</v>
      </c>
      <c r="M10" s="40"/>
      <c r="N10" s="22">
        <f t="shared" si="0"/>
        <v>42</v>
      </c>
      <c r="O10" s="23">
        <f t="shared" si="1"/>
        <v>29</v>
      </c>
      <c r="P10" s="24">
        <f t="shared" si="2"/>
        <v>2</v>
      </c>
      <c r="Q10" s="19">
        <f t="shared" si="3"/>
        <v>0</v>
      </c>
      <c r="R10" s="35">
        <f aca="true" t="shared" si="4" ref="R10:S17">IF(P10=2,1,0)</f>
        <v>1</v>
      </c>
      <c r="S10" s="21">
        <f t="shared" si="4"/>
        <v>0</v>
      </c>
      <c r="T10" s="52"/>
    </row>
    <row r="11" spans="2:20" ht="30" customHeight="1">
      <c r="B11" s="18" t="s">
        <v>22</v>
      </c>
      <c r="C11" s="50" t="s">
        <v>91</v>
      </c>
      <c r="D11" s="50" t="s">
        <v>92</v>
      </c>
      <c r="E11" s="39">
        <v>11</v>
      </c>
      <c r="F11" s="19" t="s">
        <v>24</v>
      </c>
      <c r="G11" s="40">
        <v>21</v>
      </c>
      <c r="H11" s="39">
        <v>9</v>
      </c>
      <c r="I11" s="19" t="s">
        <v>24</v>
      </c>
      <c r="J11" s="40">
        <v>21</v>
      </c>
      <c r="K11" s="39"/>
      <c r="L11" s="19" t="s">
        <v>24</v>
      </c>
      <c r="M11" s="40"/>
      <c r="N11" s="22">
        <f t="shared" si="0"/>
        <v>20</v>
      </c>
      <c r="O11" s="23">
        <f t="shared" si="1"/>
        <v>42</v>
      </c>
      <c r="P11" s="24">
        <f t="shared" si="2"/>
        <v>0</v>
      </c>
      <c r="Q11" s="19">
        <f t="shared" si="3"/>
        <v>2</v>
      </c>
      <c r="R11" s="35">
        <f t="shared" si="4"/>
        <v>0</v>
      </c>
      <c r="S11" s="21">
        <f t="shared" si="4"/>
        <v>1</v>
      </c>
      <c r="T11" s="52"/>
    </row>
    <row r="12" spans="2:20" ht="30" customHeight="1">
      <c r="B12" s="18" t="s">
        <v>21</v>
      </c>
      <c r="C12" s="50" t="s">
        <v>93</v>
      </c>
      <c r="D12" s="50" t="s">
        <v>94</v>
      </c>
      <c r="E12" s="39">
        <v>11</v>
      </c>
      <c r="F12" s="19" t="s">
        <v>24</v>
      </c>
      <c r="G12" s="40">
        <v>21</v>
      </c>
      <c r="H12" s="39">
        <v>9</v>
      </c>
      <c r="I12" s="19" t="s">
        <v>24</v>
      </c>
      <c r="J12" s="40">
        <v>21</v>
      </c>
      <c r="K12" s="39"/>
      <c r="L12" s="19" t="s">
        <v>24</v>
      </c>
      <c r="M12" s="40"/>
      <c r="N12" s="22">
        <f t="shared" si="0"/>
        <v>20</v>
      </c>
      <c r="O12" s="23">
        <f t="shared" si="1"/>
        <v>42</v>
      </c>
      <c r="P12" s="24">
        <f t="shared" si="2"/>
        <v>0</v>
      </c>
      <c r="Q12" s="19">
        <f t="shared" si="3"/>
        <v>2</v>
      </c>
      <c r="R12" s="35">
        <f t="shared" si="4"/>
        <v>0</v>
      </c>
      <c r="S12" s="21">
        <f t="shared" si="4"/>
        <v>1</v>
      </c>
      <c r="T12" s="52"/>
    </row>
    <row r="13" spans="2:20" ht="30" customHeight="1">
      <c r="B13" s="18" t="s">
        <v>20</v>
      </c>
      <c r="C13" s="50" t="s">
        <v>95</v>
      </c>
      <c r="D13" s="50" t="s">
        <v>96</v>
      </c>
      <c r="E13" s="39">
        <v>21</v>
      </c>
      <c r="F13" s="19" t="s">
        <v>24</v>
      </c>
      <c r="G13" s="40">
        <v>11</v>
      </c>
      <c r="H13" s="39">
        <v>21</v>
      </c>
      <c r="I13" s="19" t="s">
        <v>24</v>
      </c>
      <c r="J13" s="40">
        <v>17</v>
      </c>
      <c r="K13" s="39"/>
      <c r="L13" s="19" t="s">
        <v>24</v>
      </c>
      <c r="M13" s="40"/>
      <c r="N13" s="22">
        <f t="shared" si="0"/>
        <v>42</v>
      </c>
      <c r="O13" s="23">
        <f t="shared" si="1"/>
        <v>28</v>
      </c>
      <c r="P13" s="24">
        <f t="shared" si="2"/>
        <v>2</v>
      </c>
      <c r="Q13" s="19">
        <f t="shared" si="3"/>
        <v>0</v>
      </c>
      <c r="R13" s="35">
        <f t="shared" si="4"/>
        <v>1</v>
      </c>
      <c r="S13" s="21">
        <f t="shared" si="4"/>
        <v>0</v>
      </c>
      <c r="T13" s="52"/>
    </row>
    <row r="14" spans="2:20" ht="30" customHeight="1">
      <c r="B14" s="18" t="s">
        <v>19</v>
      </c>
      <c r="C14" s="50" t="s">
        <v>32</v>
      </c>
      <c r="D14" s="50" t="s">
        <v>97</v>
      </c>
      <c r="E14" s="39">
        <v>21</v>
      </c>
      <c r="F14" s="19" t="s">
        <v>24</v>
      </c>
      <c r="G14" s="40">
        <v>14</v>
      </c>
      <c r="H14" s="39">
        <v>21</v>
      </c>
      <c r="I14" s="19" t="s">
        <v>24</v>
      </c>
      <c r="J14" s="40">
        <v>15</v>
      </c>
      <c r="K14" s="39"/>
      <c r="L14" s="19" t="s">
        <v>24</v>
      </c>
      <c r="M14" s="40"/>
      <c r="N14" s="22">
        <f t="shared" si="0"/>
        <v>42</v>
      </c>
      <c r="O14" s="23">
        <f t="shared" si="1"/>
        <v>29</v>
      </c>
      <c r="P14" s="24">
        <f t="shared" si="2"/>
        <v>2</v>
      </c>
      <c r="Q14" s="19">
        <f t="shared" si="3"/>
        <v>0</v>
      </c>
      <c r="R14" s="35">
        <f t="shared" si="4"/>
        <v>1</v>
      </c>
      <c r="S14" s="21">
        <f t="shared" si="4"/>
        <v>0</v>
      </c>
      <c r="T14" s="52"/>
    </row>
    <row r="15" spans="2:20" ht="30" customHeight="1">
      <c r="B15" s="18" t="s">
        <v>25</v>
      </c>
      <c r="C15" s="50" t="s">
        <v>98</v>
      </c>
      <c r="D15" s="50" t="s">
        <v>99</v>
      </c>
      <c r="E15" s="39">
        <v>21</v>
      </c>
      <c r="F15" s="19" t="s">
        <v>24</v>
      </c>
      <c r="G15" s="40">
        <v>16</v>
      </c>
      <c r="H15" s="39">
        <v>11</v>
      </c>
      <c r="I15" s="19" t="s">
        <v>24</v>
      </c>
      <c r="J15" s="40">
        <v>21</v>
      </c>
      <c r="K15" s="39">
        <v>10</v>
      </c>
      <c r="L15" s="19" t="s">
        <v>24</v>
      </c>
      <c r="M15" s="40">
        <v>21</v>
      </c>
      <c r="N15" s="22">
        <f>E15+H15+K15</f>
        <v>42</v>
      </c>
      <c r="O15" s="23">
        <f>G15+J15+M15</f>
        <v>58</v>
      </c>
      <c r="P15" s="24">
        <f>IF(E15&gt;G15,1,0)+IF(H15&gt;J15,1,0)+IF(K15&gt;M15,1,0)</f>
        <v>1</v>
      </c>
      <c r="Q15" s="19">
        <f>IF(E15&lt;G15,1,0)+IF(H15&lt;J15,1,0)+IF(K15&lt;M15,1,0)</f>
        <v>2</v>
      </c>
      <c r="R15" s="35">
        <f>IF(P15=2,1,0)</f>
        <v>0</v>
      </c>
      <c r="S15" s="21">
        <f>IF(Q15=2,1,0)</f>
        <v>1</v>
      </c>
      <c r="T15" s="52"/>
    </row>
    <row r="16" spans="2:20" ht="30" customHeight="1">
      <c r="B16" s="18" t="s">
        <v>18</v>
      </c>
      <c r="C16" s="50" t="s">
        <v>100</v>
      </c>
      <c r="D16" s="50" t="s">
        <v>101</v>
      </c>
      <c r="E16" s="39">
        <v>12</v>
      </c>
      <c r="F16" s="19" t="s">
        <v>24</v>
      </c>
      <c r="G16" s="40">
        <v>21</v>
      </c>
      <c r="H16" s="39">
        <v>13</v>
      </c>
      <c r="I16" s="19" t="s">
        <v>24</v>
      </c>
      <c r="J16" s="40">
        <v>21</v>
      </c>
      <c r="K16" s="39"/>
      <c r="L16" s="19" t="s">
        <v>24</v>
      </c>
      <c r="M16" s="40"/>
      <c r="N16" s="22">
        <f>E16+H16+K16</f>
        <v>25</v>
      </c>
      <c r="O16" s="23">
        <f>G16+J16+M16</f>
        <v>42</v>
      </c>
      <c r="P16" s="24">
        <f>IF(E16&gt;G16,1,0)+IF(H16&gt;J16,1,0)+IF(K16&gt;M16,1,0)</f>
        <v>0</v>
      </c>
      <c r="Q16" s="19">
        <f>IF(E16&lt;G16,1,0)+IF(H16&lt;J16,1,0)+IF(K16&lt;M16,1,0)</f>
        <v>2</v>
      </c>
      <c r="R16" s="35">
        <f>IF(P16=2,1,0)</f>
        <v>0</v>
      </c>
      <c r="S16" s="21">
        <f>IF(Q16=2,1,0)</f>
        <v>1</v>
      </c>
      <c r="T16" s="52"/>
    </row>
    <row r="17" spans="2:20" ht="30" customHeight="1" thickBot="1">
      <c r="B17" s="86"/>
      <c r="C17" s="87"/>
      <c r="D17" s="87"/>
      <c r="E17" s="88"/>
      <c r="F17" s="89" t="s">
        <v>24</v>
      </c>
      <c r="G17" s="90"/>
      <c r="H17" s="88"/>
      <c r="I17" s="89" t="s">
        <v>24</v>
      </c>
      <c r="J17" s="90"/>
      <c r="K17" s="88"/>
      <c r="L17" s="89" t="s">
        <v>24</v>
      </c>
      <c r="M17" s="90"/>
      <c r="N17" s="91">
        <f t="shared" si="0"/>
        <v>0</v>
      </c>
      <c r="O17" s="92">
        <f t="shared" si="1"/>
        <v>0</v>
      </c>
      <c r="P17" s="93">
        <f t="shared" si="2"/>
        <v>0</v>
      </c>
      <c r="Q17" s="89">
        <f t="shared" si="3"/>
        <v>0</v>
      </c>
      <c r="R17" s="94">
        <f t="shared" si="4"/>
        <v>0</v>
      </c>
      <c r="S17" s="95">
        <f t="shared" si="4"/>
        <v>0</v>
      </c>
      <c r="T17" s="96"/>
    </row>
    <row r="18" spans="2:20" ht="34.5" customHeight="1" thickBot="1">
      <c r="B18" s="53" t="s">
        <v>8</v>
      </c>
      <c r="C18" s="160" t="str">
        <f>IF(R18&gt;S18,D4,IF(S18&gt;R18,D5,"remíza"))</f>
        <v>BKV Plzeň</v>
      </c>
      <c r="D18" s="160"/>
      <c r="E18" s="160"/>
      <c r="F18" s="160"/>
      <c r="G18" s="160"/>
      <c r="H18" s="160"/>
      <c r="I18" s="160"/>
      <c r="J18" s="160"/>
      <c r="K18" s="160"/>
      <c r="L18" s="160"/>
      <c r="M18" s="161"/>
      <c r="N18" s="25">
        <f aca="true" t="shared" si="5" ref="N18:S18">SUM(N9:N17)</f>
        <v>255</v>
      </c>
      <c r="O18" s="26">
        <f t="shared" si="5"/>
        <v>312</v>
      </c>
      <c r="P18" s="25">
        <f t="shared" si="5"/>
        <v>7</v>
      </c>
      <c r="Q18" s="27">
        <f t="shared" si="5"/>
        <v>10</v>
      </c>
      <c r="R18" s="25">
        <f t="shared" si="5"/>
        <v>3</v>
      </c>
      <c r="S18" s="26">
        <f t="shared" si="5"/>
        <v>5</v>
      </c>
      <c r="T18" s="54"/>
    </row>
    <row r="19" spans="2:20" ht="15">
      <c r="B19" s="33"/>
      <c r="C19" s="37"/>
      <c r="D19" s="37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9" t="s">
        <v>9</v>
      </c>
    </row>
    <row r="20" spans="2:20" ht="12.75">
      <c r="B20" s="55" t="s">
        <v>10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</row>
    <row r="21" spans="2:20" ht="12.75"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</row>
    <row r="22" spans="2:20" ht="19.5" customHeight="1">
      <c r="B22" s="30" t="s">
        <v>11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1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</row>
    <row r="25" spans="2:21" ht="12.75">
      <c r="B25" s="32" t="s">
        <v>12</v>
      </c>
      <c r="C25" s="37"/>
      <c r="D25" s="56"/>
      <c r="E25" s="32" t="s">
        <v>13</v>
      </c>
      <c r="F25" s="32"/>
      <c r="G25" s="32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6"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45" t="s">
        <v>0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</row>
    <row r="3" spans="2:20" ht="19.5" customHeight="1" thickBot="1">
      <c r="B3" s="5" t="s">
        <v>1</v>
      </c>
      <c r="C3" s="43"/>
      <c r="D3" s="146" t="s">
        <v>60</v>
      </c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8"/>
      <c r="Q3" s="149" t="s">
        <v>61</v>
      </c>
      <c r="R3" s="150"/>
      <c r="S3" s="151" t="s">
        <v>62</v>
      </c>
      <c r="T3" s="152"/>
    </row>
    <row r="4" spans="2:20" ht="19.5" customHeight="1" thickTop="1">
      <c r="B4" s="6" t="s">
        <v>3</v>
      </c>
      <c r="C4" s="7"/>
      <c r="D4" s="153" t="s">
        <v>83</v>
      </c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5"/>
      <c r="Q4" s="156" t="s">
        <v>14</v>
      </c>
      <c r="R4" s="157"/>
      <c r="S4" s="158" t="s">
        <v>63</v>
      </c>
      <c r="T4" s="159"/>
    </row>
    <row r="5" spans="2:20" ht="19.5" customHeight="1">
      <c r="B5" s="6" t="s">
        <v>4</v>
      </c>
      <c r="C5" s="44"/>
      <c r="D5" s="162" t="s">
        <v>54</v>
      </c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4"/>
      <c r="Q5" s="165" t="s">
        <v>2</v>
      </c>
      <c r="R5" s="166"/>
      <c r="S5" s="167" t="s">
        <v>168</v>
      </c>
      <c r="T5" s="168"/>
    </row>
    <row r="6" spans="2:20" ht="19.5" customHeight="1" thickBot="1">
      <c r="B6" s="8" t="s">
        <v>5</v>
      </c>
      <c r="C6" s="9"/>
      <c r="D6" s="169" t="s">
        <v>146</v>
      </c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1"/>
      <c r="Q6" s="45"/>
      <c r="R6" s="46"/>
      <c r="S6" s="85" t="s">
        <v>28</v>
      </c>
      <c r="T6" s="38" t="s">
        <v>27</v>
      </c>
    </row>
    <row r="7" spans="2:20" ht="24.75" customHeight="1">
      <c r="B7" s="10"/>
      <c r="C7" s="11" t="str">
        <f>D4</f>
        <v>TJ Sokol Doubravka A</v>
      </c>
      <c r="D7" s="11" t="str">
        <f>D5</f>
        <v>USK Plzeň B</v>
      </c>
      <c r="E7" s="172" t="s">
        <v>6</v>
      </c>
      <c r="F7" s="173"/>
      <c r="G7" s="173"/>
      <c r="H7" s="173"/>
      <c r="I7" s="173"/>
      <c r="J7" s="173"/>
      <c r="K7" s="173"/>
      <c r="L7" s="173"/>
      <c r="M7" s="174"/>
      <c r="N7" s="175" t="s">
        <v>15</v>
      </c>
      <c r="O7" s="176"/>
      <c r="P7" s="175" t="s">
        <v>16</v>
      </c>
      <c r="Q7" s="176"/>
      <c r="R7" s="175" t="s">
        <v>17</v>
      </c>
      <c r="S7" s="176"/>
      <c r="T7" s="36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47"/>
      <c r="O8" s="48"/>
      <c r="P8" s="47"/>
      <c r="Q8" s="48"/>
      <c r="R8" s="47"/>
      <c r="S8" s="48"/>
      <c r="T8" s="49"/>
    </row>
    <row r="9" spans="2:20" ht="30" customHeight="1" thickTop="1">
      <c r="B9" s="18" t="s">
        <v>26</v>
      </c>
      <c r="C9" s="50" t="s">
        <v>164</v>
      </c>
      <c r="D9" s="51" t="s">
        <v>136</v>
      </c>
      <c r="E9" s="39">
        <v>21</v>
      </c>
      <c r="F9" s="20" t="s">
        <v>24</v>
      </c>
      <c r="G9" s="40">
        <v>15</v>
      </c>
      <c r="H9" s="39">
        <v>21</v>
      </c>
      <c r="I9" s="20" t="s">
        <v>24</v>
      </c>
      <c r="J9" s="40">
        <v>10</v>
      </c>
      <c r="K9" s="39"/>
      <c r="L9" s="20" t="s">
        <v>24</v>
      </c>
      <c r="M9" s="40"/>
      <c r="N9" s="22">
        <f aca="true" t="shared" si="0" ref="N9:N17">E9+H9+K9</f>
        <v>42</v>
      </c>
      <c r="O9" s="23">
        <f aca="true" t="shared" si="1" ref="O9:O17">G9+J9+M9</f>
        <v>25</v>
      </c>
      <c r="P9" s="24">
        <f aca="true" t="shared" si="2" ref="P9:P17">IF(E9&gt;G9,1,0)+IF(H9&gt;J9,1,0)+IF(K9&gt;M9,1,0)</f>
        <v>2</v>
      </c>
      <c r="Q9" s="19">
        <f aca="true" t="shared" si="3" ref="Q9:Q17">IF(E9&lt;G9,1,0)+IF(H9&lt;J9,1,0)+IF(K9&lt;M9,1,0)</f>
        <v>0</v>
      </c>
      <c r="R9" s="34">
        <f>IF(P9=2,1,0)</f>
        <v>1</v>
      </c>
      <c r="S9" s="21">
        <f>IF(Q9=2,1,0)</f>
        <v>0</v>
      </c>
      <c r="T9" s="52"/>
    </row>
    <row r="10" spans="2:20" ht="30" customHeight="1">
      <c r="B10" s="18" t="s">
        <v>23</v>
      </c>
      <c r="C10" s="50" t="s">
        <v>165</v>
      </c>
      <c r="D10" s="50" t="s">
        <v>137</v>
      </c>
      <c r="E10" s="39">
        <v>21</v>
      </c>
      <c r="F10" s="19" t="s">
        <v>24</v>
      </c>
      <c r="G10" s="40">
        <v>7</v>
      </c>
      <c r="H10" s="39">
        <v>21</v>
      </c>
      <c r="I10" s="19" t="s">
        <v>24</v>
      </c>
      <c r="J10" s="40">
        <v>17</v>
      </c>
      <c r="K10" s="39"/>
      <c r="L10" s="19" t="s">
        <v>24</v>
      </c>
      <c r="M10" s="40"/>
      <c r="N10" s="22">
        <f t="shared" si="0"/>
        <v>42</v>
      </c>
      <c r="O10" s="23">
        <f t="shared" si="1"/>
        <v>24</v>
      </c>
      <c r="P10" s="24">
        <f t="shared" si="2"/>
        <v>2</v>
      </c>
      <c r="Q10" s="19">
        <f t="shared" si="3"/>
        <v>0</v>
      </c>
      <c r="R10" s="35">
        <f aca="true" t="shared" si="4" ref="R10:S17">IF(P10=2,1,0)</f>
        <v>1</v>
      </c>
      <c r="S10" s="21">
        <f t="shared" si="4"/>
        <v>0</v>
      </c>
      <c r="T10" s="52"/>
    </row>
    <row r="11" spans="2:20" ht="30" customHeight="1">
      <c r="B11" s="18" t="s">
        <v>22</v>
      </c>
      <c r="C11" s="50" t="s">
        <v>166</v>
      </c>
      <c r="D11" s="50" t="s">
        <v>145</v>
      </c>
      <c r="E11" s="39">
        <v>21</v>
      </c>
      <c r="F11" s="19" t="s">
        <v>24</v>
      </c>
      <c r="G11" s="40">
        <v>0</v>
      </c>
      <c r="H11" s="39">
        <v>21</v>
      </c>
      <c r="I11" s="19" t="s">
        <v>24</v>
      </c>
      <c r="J11" s="40">
        <v>0</v>
      </c>
      <c r="K11" s="39"/>
      <c r="L11" s="19" t="s">
        <v>24</v>
      </c>
      <c r="M11" s="40"/>
      <c r="N11" s="22">
        <f t="shared" si="0"/>
        <v>42</v>
      </c>
      <c r="O11" s="23">
        <f t="shared" si="1"/>
        <v>0</v>
      </c>
      <c r="P11" s="24">
        <f t="shared" si="2"/>
        <v>2</v>
      </c>
      <c r="Q11" s="19">
        <f t="shared" si="3"/>
        <v>0</v>
      </c>
      <c r="R11" s="35">
        <f t="shared" si="4"/>
        <v>1</v>
      </c>
      <c r="S11" s="21">
        <f t="shared" si="4"/>
        <v>0</v>
      </c>
      <c r="T11" s="52"/>
    </row>
    <row r="12" spans="2:20" ht="30" customHeight="1">
      <c r="B12" s="18" t="s">
        <v>21</v>
      </c>
      <c r="C12" s="50" t="s">
        <v>153</v>
      </c>
      <c r="D12" s="50" t="s">
        <v>140</v>
      </c>
      <c r="E12" s="39">
        <v>21</v>
      </c>
      <c r="F12" s="19" t="s">
        <v>24</v>
      </c>
      <c r="G12" s="40">
        <v>19</v>
      </c>
      <c r="H12" s="39">
        <v>15</v>
      </c>
      <c r="I12" s="19" t="s">
        <v>24</v>
      </c>
      <c r="J12" s="40">
        <v>21</v>
      </c>
      <c r="K12" s="39">
        <v>11</v>
      </c>
      <c r="L12" s="19" t="s">
        <v>24</v>
      </c>
      <c r="M12" s="40">
        <v>21</v>
      </c>
      <c r="N12" s="22">
        <f t="shared" si="0"/>
        <v>47</v>
      </c>
      <c r="O12" s="23">
        <f t="shared" si="1"/>
        <v>61</v>
      </c>
      <c r="P12" s="24">
        <f t="shared" si="2"/>
        <v>1</v>
      </c>
      <c r="Q12" s="19">
        <f t="shared" si="3"/>
        <v>2</v>
      </c>
      <c r="R12" s="35">
        <f t="shared" si="4"/>
        <v>0</v>
      </c>
      <c r="S12" s="21">
        <f t="shared" si="4"/>
        <v>1</v>
      </c>
      <c r="T12" s="52"/>
    </row>
    <row r="13" spans="2:20" ht="30" customHeight="1">
      <c r="B13" s="18" t="s">
        <v>20</v>
      </c>
      <c r="C13" s="50" t="s">
        <v>155</v>
      </c>
      <c r="D13" s="50" t="s">
        <v>167</v>
      </c>
      <c r="E13" s="39">
        <v>21</v>
      </c>
      <c r="F13" s="19" t="s">
        <v>24</v>
      </c>
      <c r="G13" s="40">
        <v>15</v>
      </c>
      <c r="H13" s="39">
        <v>22</v>
      </c>
      <c r="I13" s="19" t="s">
        <v>24</v>
      </c>
      <c r="J13" s="40">
        <v>24</v>
      </c>
      <c r="K13" s="39">
        <v>15</v>
      </c>
      <c r="L13" s="19" t="s">
        <v>24</v>
      </c>
      <c r="M13" s="40">
        <v>21</v>
      </c>
      <c r="N13" s="22">
        <f t="shared" si="0"/>
        <v>58</v>
      </c>
      <c r="O13" s="23">
        <f t="shared" si="1"/>
        <v>60</v>
      </c>
      <c r="P13" s="24">
        <f t="shared" si="2"/>
        <v>1</v>
      </c>
      <c r="Q13" s="19">
        <f t="shared" si="3"/>
        <v>2</v>
      </c>
      <c r="R13" s="35">
        <f t="shared" si="4"/>
        <v>0</v>
      </c>
      <c r="S13" s="21">
        <f t="shared" si="4"/>
        <v>1</v>
      </c>
      <c r="T13" s="52"/>
    </row>
    <row r="14" spans="2:20" ht="30" customHeight="1">
      <c r="B14" s="18" t="s">
        <v>19</v>
      </c>
      <c r="C14" s="50" t="s">
        <v>156</v>
      </c>
      <c r="D14" s="50" t="s">
        <v>142</v>
      </c>
      <c r="E14" s="39">
        <v>21</v>
      </c>
      <c r="F14" s="19" t="s">
        <v>24</v>
      </c>
      <c r="G14" s="40">
        <v>19</v>
      </c>
      <c r="H14" s="39">
        <v>19</v>
      </c>
      <c r="I14" s="19" t="s">
        <v>24</v>
      </c>
      <c r="J14" s="40">
        <v>21</v>
      </c>
      <c r="K14" s="39">
        <v>21</v>
      </c>
      <c r="L14" s="19" t="s">
        <v>24</v>
      </c>
      <c r="M14" s="40">
        <v>15</v>
      </c>
      <c r="N14" s="22">
        <f t="shared" si="0"/>
        <v>61</v>
      </c>
      <c r="O14" s="23">
        <f t="shared" si="1"/>
        <v>55</v>
      </c>
      <c r="P14" s="24">
        <f t="shared" si="2"/>
        <v>2</v>
      </c>
      <c r="Q14" s="19">
        <f t="shared" si="3"/>
        <v>1</v>
      </c>
      <c r="R14" s="35">
        <f t="shared" si="4"/>
        <v>1</v>
      </c>
      <c r="S14" s="21">
        <f t="shared" si="4"/>
        <v>0</v>
      </c>
      <c r="T14" s="52"/>
    </row>
    <row r="15" spans="2:20" ht="30" customHeight="1">
      <c r="B15" s="18" t="s">
        <v>25</v>
      </c>
      <c r="C15" s="50" t="s">
        <v>158</v>
      </c>
      <c r="D15" s="50" t="s">
        <v>57</v>
      </c>
      <c r="E15" s="39">
        <v>20</v>
      </c>
      <c r="F15" s="19" t="s">
        <v>24</v>
      </c>
      <c r="G15" s="40">
        <v>22</v>
      </c>
      <c r="H15" s="39">
        <v>21</v>
      </c>
      <c r="I15" s="19" t="s">
        <v>24</v>
      </c>
      <c r="J15" s="40">
        <v>14</v>
      </c>
      <c r="K15" s="39">
        <v>21</v>
      </c>
      <c r="L15" s="19" t="s">
        <v>24</v>
      </c>
      <c r="M15" s="40">
        <v>8</v>
      </c>
      <c r="N15" s="22">
        <f>E15+H15+K15</f>
        <v>62</v>
      </c>
      <c r="O15" s="23">
        <f>G15+J15+M15</f>
        <v>44</v>
      </c>
      <c r="P15" s="24">
        <f>IF(E15&gt;G15,1,0)+IF(H15&gt;J15,1,0)+IF(K15&gt;M15,1,0)</f>
        <v>2</v>
      </c>
      <c r="Q15" s="19">
        <f>IF(E15&lt;G15,1,0)+IF(H15&lt;J15,1,0)+IF(K15&lt;M15,1,0)</f>
        <v>1</v>
      </c>
      <c r="R15" s="35">
        <f>IF(P15=2,1,0)</f>
        <v>1</v>
      </c>
      <c r="S15" s="21">
        <f>IF(Q15=2,1,0)</f>
        <v>0</v>
      </c>
      <c r="T15" s="52"/>
    </row>
    <row r="16" spans="2:20" ht="30" customHeight="1">
      <c r="B16" s="18" t="s">
        <v>18</v>
      </c>
      <c r="C16" s="50" t="s">
        <v>160</v>
      </c>
      <c r="D16" s="50" t="s">
        <v>56</v>
      </c>
      <c r="E16" s="39">
        <v>21</v>
      </c>
      <c r="F16" s="19" t="s">
        <v>24</v>
      </c>
      <c r="G16" s="40">
        <v>18</v>
      </c>
      <c r="H16" s="39">
        <v>21</v>
      </c>
      <c r="I16" s="19" t="s">
        <v>24</v>
      </c>
      <c r="J16" s="40">
        <v>18</v>
      </c>
      <c r="K16" s="39"/>
      <c r="L16" s="19" t="s">
        <v>24</v>
      </c>
      <c r="M16" s="40"/>
      <c r="N16" s="22">
        <f>E16+H16+K16</f>
        <v>42</v>
      </c>
      <c r="O16" s="23">
        <f>G16+J16+M16</f>
        <v>36</v>
      </c>
      <c r="P16" s="24">
        <f>IF(E16&gt;G16,1,0)+IF(H16&gt;J16,1,0)+IF(K16&gt;M16,1,0)</f>
        <v>2</v>
      </c>
      <c r="Q16" s="19">
        <f>IF(E16&lt;G16,1,0)+IF(H16&lt;J16,1,0)+IF(K16&lt;M16,1,0)</f>
        <v>0</v>
      </c>
      <c r="R16" s="35">
        <f>IF(P16=2,1,0)</f>
        <v>1</v>
      </c>
      <c r="S16" s="21">
        <f>IF(Q16=2,1,0)</f>
        <v>0</v>
      </c>
      <c r="T16" s="52"/>
    </row>
    <row r="17" spans="2:20" ht="30" customHeight="1" thickBot="1">
      <c r="B17" s="86"/>
      <c r="C17" s="87"/>
      <c r="D17" s="87"/>
      <c r="E17" s="88"/>
      <c r="F17" s="89" t="s">
        <v>24</v>
      </c>
      <c r="G17" s="90"/>
      <c r="H17" s="88"/>
      <c r="I17" s="89" t="s">
        <v>24</v>
      </c>
      <c r="J17" s="90"/>
      <c r="K17" s="88"/>
      <c r="L17" s="89" t="s">
        <v>24</v>
      </c>
      <c r="M17" s="90"/>
      <c r="N17" s="91">
        <f t="shared" si="0"/>
        <v>0</v>
      </c>
      <c r="O17" s="92">
        <f t="shared" si="1"/>
        <v>0</v>
      </c>
      <c r="P17" s="93">
        <f t="shared" si="2"/>
        <v>0</v>
      </c>
      <c r="Q17" s="89">
        <f t="shared" si="3"/>
        <v>0</v>
      </c>
      <c r="R17" s="94">
        <f t="shared" si="4"/>
        <v>0</v>
      </c>
      <c r="S17" s="95">
        <f t="shared" si="4"/>
        <v>0</v>
      </c>
      <c r="T17" s="96"/>
    </row>
    <row r="18" spans="2:20" ht="34.5" customHeight="1" thickBot="1">
      <c r="B18" s="53" t="s">
        <v>8</v>
      </c>
      <c r="C18" s="160" t="str">
        <f>IF(R18&gt;S18,D4,IF(S18&gt;R18,D5,"remíza"))</f>
        <v>TJ Sokol Doubravka A</v>
      </c>
      <c r="D18" s="160"/>
      <c r="E18" s="160"/>
      <c r="F18" s="160"/>
      <c r="G18" s="160"/>
      <c r="H18" s="160"/>
      <c r="I18" s="160"/>
      <c r="J18" s="160"/>
      <c r="K18" s="160"/>
      <c r="L18" s="160"/>
      <c r="M18" s="161"/>
      <c r="N18" s="25">
        <f aca="true" t="shared" si="5" ref="N18:S18">SUM(N9:N17)</f>
        <v>396</v>
      </c>
      <c r="O18" s="26">
        <f t="shared" si="5"/>
        <v>305</v>
      </c>
      <c r="P18" s="25">
        <f t="shared" si="5"/>
        <v>14</v>
      </c>
      <c r="Q18" s="27">
        <f t="shared" si="5"/>
        <v>6</v>
      </c>
      <c r="R18" s="25">
        <f t="shared" si="5"/>
        <v>6</v>
      </c>
      <c r="S18" s="26">
        <f t="shared" si="5"/>
        <v>2</v>
      </c>
      <c r="T18" s="54"/>
    </row>
    <row r="19" spans="2:20" ht="15">
      <c r="B19" s="33"/>
      <c r="C19" s="37"/>
      <c r="D19" s="37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9" t="s">
        <v>9</v>
      </c>
    </row>
    <row r="20" spans="2:20" ht="12.75">
      <c r="B20" s="55" t="s">
        <v>10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</row>
    <row r="21" spans="2:20" ht="12.75"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</row>
    <row r="22" spans="2:20" ht="19.5" customHeight="1">
      <c r="B22" s="30" t="s">
        <v>11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1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</row>
    <row r="25" spans="2:21" ht="12.75">
      <c r="B25" s="32" t="s">
        <v>12</v>
      </c>
      <c r="C25" s="37"/>
      <c r="D25" s="56"/>
      <c r="E25" s="32" t="s">
        <v>13</v>
      </c>
      <c r="F25" s="32"/>
      <c r="G25" s="32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6"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45" t="s">
        <v>0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</row>
    <row r="3" spans="2:20" ht="19.5" customHeight="1" thickBot="1">
      <c r="B3" s="5" t="s">
        <v>1</v>
      </c>
      <c r="C3" s="43"/>
      <c r="D3" s="146" t="s">
        <v>60</v>
      </c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8"/>
      <c r="Q3" s="149" t="s">
        <v>61</v>
      </c>
      <c r="R3" s="150"/>
      <c r="S3" s="151" t="s">
        <v>62</v>
      </c>
      <c r="T3" s="152"/>
    </row>
    <row r="4" spans="2:20" ht="19.5" customHeight="1" thickTop="1">
      <c r="B4" s="6" t="s">
        <v>3</v>
      </c>
      <c r="C4" s="7"/>
      <c r="D4" s="153" t="s">
        <v>35</v>
      </c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5"/>
      <c r="Q4" s="156" t="s">
        <v>14</v>
      </c>
      <c r="R4" s="157"/>
      <c r="S4" s="158" t="s">
        <v>63</v>
      </c>
      <c r="T4" s="159"/>
    </row>
    <row r="5" spans="2:20" ht="19.5" customHeight="1">
      <c r="B5" s="6" t="s">
        <v>4</v>
      </c>
      <c r="C5" s="44"/>
      <c r="D5" s="162" t="s">
        <v>80</v>
      </c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4"/>
      <c r="Q5" s="165" t="s">
        <v>2</v>
      </c>
      <c r="R5" s="166"/>
      <c r="S5" s="167" t="s">
        <v>81</v>
      </c>
      <c r="T5" s="168"/>
    </row>
    <row r="6" spans="2:20" ht="19.5" customHeight="1" thickBot="1">
      <c r="B6" s="8" t="s">
        <v>5</v>
      </c>
      <c r="C6" s="9"/>
      <c r="D6" s="169" t="s">
        <v>34</v>
      </c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1"/>
      <c r="Q6" s="45"/>
      <c r="R6" s="46"/>
      <c r="S6" s="85" t="s">
        <v>28</v>
      </c>
      <c r="T6" s="38" t="s">
        <v>27</v>
      </c>
    </row>
    <row r="7" spans="2:20" ht="24.75" customHeight="1">
      <c r="B7" s="10"/>
      <c r="C7" s="11" t="str">
        <f>D4</f>
        <v>TJ SOKOL DOUBRAVKA B</v>
      </c>
      <c r="D7" s="11" t="str">
        <f>D5</f>
        <v>TJ PLZEŇ BÍLÁ HORA A</v>
      </c>
      <c r="E7" s="172" t="s">
        <v>6</v>
      </c>
      <c r="F7" s="173"/>
      <c r="G7" s="173"/>
      <c r="H7" s="173"/>
      <c r="I7" s="173"/>
      <c r="J7" s="173"/>
      <c r="K7" s="173"/>
      <c r="L7" s="173"/>
      <c r="M7" s="174"/>
      <c r="N7" s="175" t="s">
        <v>15</v>
      </c>
      <c r="O7" s="176"/>
      <c r="P7" s="175" t="s">
        <v>16</v>
      </c>
      <c r="Q7" s="176"/>
      <c r="R7" s="175" t="s">
        <v>17</v>
      </c>
      <c r="S7" s="176"/>
      <c r="T7" s="36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47"/>
      <c r="O8" s="48"/>
      <c r="P8" s="47"/>
      <c r="Q8" s="48"/>
      <c r="R8" s="47"/>
      <c r="S8" s="48"/>
      <c r="T8" s="49"/>
    </row>
    <row r="9" spans="2:20" ht="30" customHeight="1" thickTop="1">
      <c r="B9" s="18" t="s">
        <v>26</v>
      </c>
      <c r="C9" s="50" t="s">
        <v>64</v>
      </c>
      <c r="D9" s="51" t="s">
        <v>65</v>
      </c>
      <c r="E9" s="39">
        <v>17</v>
      </c>
      <c r="F9" s="20" t="s">
        <v>24</v>
      </c>
      <c r="G9" s="40">
        <v>21</v>
      </c>
      <c r="H9" s="39">
        <v>16</v>
      </c>
      <c r="I9" s="20" t="s">
        <v>24</v>
      </c>
      <c r="J9" s="40">
        <v>21</v>
      </c>
      <c r="K9" s="39"/>
      <c r="L9" s="20" t="s">
        <v>24</v>
      </c>
      <c r="M9" s="40"/>
      <c r="N9" s="22">
        <f aca="true" t="shared" si="0" ref="N9:N17">E9+H9+K9</f>
        <v>33</v>
      </c>
      <c r="O9" s="23">
        <f aca="true" t="shared" si="1" ref="O9:O17">G9+J9+M9</f>
        <v>42</v>
      </c>
      <c r="P9" s="24">
        <f aca="true" t="shared" si="2" ref="P9:P17">IF(E9&gt;G9,1,0)+IF(H9&gt;J9,1,0)+IF(K9&gt;M9,1,0)</f>
        <v>0</v>
      </c>
      <c r="Q9" s="19">
        <f aca="true" t="shared" si="3" ref="Q9:Q17">IF(E9&lt;G9,1,0)+IF(H9&lt;J9,1,0)+IF(K9&lt;M9,1,0)</f>
        <v>2</v>
      </c>
      <c r="R9" s="34">
        <f>IF(P9=2,1,0)</f>
        <v>0</v>
      </c>
      <c r="S9" s="21">
        <f>IF(Q9=2,1,0)</f>
        <v>1</v>
      </c>
      <c r="T9" s="52"/>
    </row>
    <row r="10" spans="2:20" ht="30" customHeight="1">
      <c r="B10" s="18" t="s">
        <v>23</v>
      </c>
      <c r="C10" s="50" t="s">
        <v>66</v>
      </c>
      <c r="D10" s="50" t="s">
        <v>67</v>
      </c>
      <c r="E10" s="39">
        <v>17</v>
      </c>
      <c r="F10" s="19" t="s">
        <v>24</v>
      </c>
      <c r="G10" s="40">
        <v>21</v>
      </c>
      <c r="H10" s="39">
        <v>21</v>
      </c>
      <c r="I10" s="19" t="s">
        <v>24</v>
      </c>
      <c r="J10" s="40">
        <v>19</v>
      </c>
      <c r="K10" s="39">
        <v>21</v>
      </c>
      <c r="L10" s="19" t="s">
        <v>24</v>
      </c>
      <c r="M10" s="40">
        <v>18</v>
      </c>
      <c r="N10" s="22">
        <f t="shared" si="0"/>
        <v>59</v>
      </c>
      <c r="O10" s="23">
        <f t="shared" si="1"/>
        <v>58</v>
      </c>
      <c r="P10" s="24">
        <f t="shared" si="2"/>
        <v>2</v>
      </c>
      <c r="Q10" s="19">
        <f t="shared" si="3"/>
        <v>1</v>
      </c>
      <c r="R10" s="35">
        <f aca="true" t="shared" si="4" ref="R10:S17">IF(P10=2,1,0)</f>
        <v>1</v>
      </c>
      <c r="S10" s="21">
        <f t="shared" si="4"/>
        <v>0</v>
      </c>
      <c r="T10" s="52"/>
    </row>
    <row r="11" spans="2:20" ht="30" customHeight="1">
      <c r="B11" s="18" t="s">
        <v>22</v>
      </c>
      <c r="C11" s="50" t="s">
        <v>68</v>
      </c>
      <c r="D11" s="50" t="s">
        <v>69</v>
      </c>
      <c r="E11" s="39">
        <v>21</v>
      </c>
      <c r="F11" s="19" t="s">
        <v>24</v>
      </c>
      <c r="G11" s="40">
        <v>18</v>
      </c>
      <c r="H11" s="39">
        <v>22</v>
      </c>
      <c r="I11" s="19" t="s">
        <v>24</v>
      </c>
      <c r="J11" s="40">
        <v>20</v>
      </c>
      <c r="K11" s="39"/>
      <c r="L11" s="19" t="s">
        <v>24</v>
      </c>
      <c r="M11" s="40"/>
      <c r="N11" s="22">
        <f t="shared" si="0"/>
        <v>43</v>
      </c>
      <c r="O11" s="23">
        <f t="shared" si="1"/>
        <v>38</v>
      </c>
      <c r="P11" s="24">
        <f t="shared" si="2"/>
        <v>2</v>
      </c>
      <c r="Q11" s="19">
        <f t="shared" si="3"/>
        <v>0</v>
      </c>
      <c r="R11" s="35">
        <f t="shared" si="4"/>
        <v>1</v>
      </c>
      <c r="S11" s="21">
        <f t="shared" si="4"/>
        <v>0</v>
      </c>
      <c r="T11" s="52"/>
    </row>
    <row r="12" spans="2:20" ht="30" customHeight="1">
      <c r="B12" s="18" t="s">
        <v>21</v>
      </c>
      <c r="C12" s="50" t="s">
        <v>70</v>
      </c>
      <c r="D12" s="50" t="s">
        <v>71</v>
      </c>
      <c r="E12" s="39">
        <v>21</v>
      </c>
      <c r="F12" s="19" t="s">
        <v>24</v>
      </c>
      <c r="G12" s="40">
        <v>19</v>
      </c>
      <c r="H12" s="39">
        <v>21</v>
      </c>
      <c r="I12" s="19" t="s">
        <v>24</v>
      </c>
      <c r="J12" s="40">
        <v>16</v>
      </c>
      <c r="K12" s="39"/>
      <c r="L12" s="19" t="s">
        <v>24</v>
      </c>
      <c r="M12" s="40"/>
      <c r="N12" s="22">
        <f t="shared" si="0"/>
        <v>42</v>
      </c>
      <c r="O12" s="23">
        <f t="shared" si="1"/>
        <v>35</v>
      </c>
      <c r="P12" s="24">
        <f t="shared" si="2"/>
        <v>2</v>
      </c>
      <c r="Q12" s="19">
        <f t="shared" si="3"/>
        <v>0</v>
      </c>
      <c r="R12" s="35">
        <f t="shared" si="4"/>
        <v>1</v>
      </c>
      <c r="S12" s="21">
        <f t="shared" si="4"/>
        <v>0</v>
      </c>
      <c r="T12" s="52"/>
    </row>
    <row r="13" spans="2:20" ht="30" customHeight="1">
      <c r="B13" s="18" t="s">
        <v>20</v>
      </c>
      <c r="C13" s="50" t="s">
        <v>72</v>
      </c>
      <c r="D13" s="50" t="s">
        <v>73</v>
      </c>
      <c r="E13" s="39">
        <v>21</v>
      </c>
      <c r="F13" s="19" t="s">
        <v>24</v>
      </c>
      <c r="G13" s="40">
        <v>7</v>
      </c>
      <c r="H13" s="39">
        <v>21</v>
      </c>
      <c r="I13" s="19" t="s">
        <v>24</v>
      </c>
      <c r="J13" s="40">
        <v>11</v>
      </c>
      <c r="K13" s="39"/>
      <c r="L13" s="19" t="s">
        <v>24</v>
      </c>
      <c r="M13" s="40"/>
      <c r="N13" s="22">
        <f t="shared" si="0"/>
        <v>42</v>
      </c>
      <c r="O13" s="23">
        <f t="shared" si="1"/>
        <v>18</v>
      </c>
      <c r="P13" s="24">
        <f t="shared" si="2"/>
        <v>2</v>
      </c>
      <c r="Q13" s="19">
        <f t="shared" si="3"/>
        <v>0</v>
      </c>
      <c r="R13" s="35">
        <f t="shared" si="4"/>
        <v>1</v>
      </c>
      <c r="S13" s="21">
        <f t="shared" si="4"/>
        <v>0</v>
      </c>
      <c r="T13" s="52"/>
    </row>
    <row r="14" spans="2:20" ht="30" customHeight="1">
      <c r="B14" s="18" t="s">
        <v>19</v>
      </c>
      <c r="C14" s="50" t="s">
        <v>74</v>
      </c>
      <c r="D14" s="50" t="s">
        <v>75</v>
      </c>
      <c r="E14" s="39">
        <v>17</v>
      </c>
      <c r="F14" s="19" t="s">
        <v>24</v>
      </c>
      <c r="G14" s="40">
        <v>21</v>
      </c>
      <c r="H14" s="39">
        <v>21</v>
      </c>
      <c r="I14" s="19" t="s">
        <v>24</v>
      </c>
      <c r="J14" s="40">
        <v>18</v>
      </c>
      <c r="K14" s="39">
        <v>16</v>
      </c>
      <c r="L14" s="19" t="s">
        <v>24</v>
      </c>
      <c r="M14" s="40">
        <v>21</v>
      </c>
      <c r="N14" s="22">
        <f t="shared" si="0"/>
        <v>54</v>
      </c>
      <c r="O14" s="23">
        <f t="shared" si="1"/>
        <v>60</v>
      </c>
      <c r="P14" s="24">
        <f t="shared" si="2"/>
        <v>1</v>
      </c>
      <c r="Q14" s="19">
        <f t="shared" si="3"/>
        <v>2</v>
      </c>
      <c r="R14" s="35">
        <f t="shared" si="4"/>
        <v>0</v>
      </c>
      <c r="S14" s="21">
        <f t="shared" si="4"/>
        <v>1</v>
      </c>
      <c r="T14" s="52"/>
    </row>
    <row r="15" spans="2:20" ht="30" customHeight="1">
      <c r="B15" s="18" t="s">
        <v>25</v>
      </c>
      <c r="C15" s="50" t="s">
        <v>76</v>
      </c>
      <c r="D15" s="50" t="s">
        <v>77</v>
      </c>
      <c r="E15" s="39">
        <v>21</v>
      </c>
      <c r="F15" s="19" t="s">
        <v>24</v>
      </c>
      <c r="G15" s="40">
        <v>11</v>
      </c>
      <c r="H15" s="39">
        <v>21</v>
      </c>
      <c r="I15" s="19" t="s">
        <v>24</v>
      </c>
      <c r="J15" s="40">
        <v>6</v>
      </c>
      <c r="K15" s="39"/>
      <c r="L15" s="19" t="s">
        <v>24</v>
      </c>
      <c r="M15" s="40"/>
      <c r="N15" s="22">
        <f>E15+H15+K15</f>
        <v>42</v>
      </c>
      <c r="O15" s="23">
        <f>G15+J15+M15</f>
        <v>17</v>
      </c>
      <c r="P15" s="24">
        <f>IF(E15&gt;G15,1,0)+IF(H15&gt;J15,1,0)+IF(K15&gt;M15,1,0)</f>
        <v>2</v>
      </c>
      <c r="Q15" s="19">
        <f>IF(E15&lt;G15,1,0)+IF(H15&lt;J15,1,0)+IF(K15&lt;M15,1,0)</f>
        <v>0</v>
      </c>
      <c r="R15" s="35">
        <f>IF(P15=2,1,0)</f>
        <v>1</v>
      </c>
      <c r="S15" s="21">
        <f>IF(Q15=2,1,0)</f>
        <v>0</v>
      </c>
      <c r="T15" s="52"/>
    </row>
    <row r="16" spans="2:20" ht="30" customHeight="1">
      <c r="B16" s="18" t="s">
        <v>18</v>
      </c>
      <c r="C16" s="50" t="s">
        <v>78</v>
      </c>
      <c r="D16" s="50" t="s">
        <v>79</v>
      </c>
      <c r="E16" s="39">
        <v>21</v>
      </c>
      <c r="F16" s="19" t="s">
        <v>24</v>
      </c>
      <c r="G16" s="40">
        <v>15</v>
      </c>
      <c r="H16" s="39">
        <v>21</v>
      </c>
      <c r="I16" s="19" t="s">
        <v>24</v>
      </c>
      <c r="J16" s="40">
        <v>15</v>
      </c>
      <c r="K16" s="39"/>
      <c r="L16" s="19" t="s">
        <v>24</v>
      </c>
      <c r="M16" s="40"/>
      <c r="N16" s="22">
        <f>E16+H16+K16</f>
        <v>42</v>
      </c>
      <c r="O16" s="23">
        <f>G16+J16+M16</f>
        <v>30</v>
      </c>
      <c r="P16" s="24">
        <f>IF(E16&gt;G16,1,0)+IF(H16&gt;J16,1,0)+IF(K16&gt;M16,1,0)</f>
        <v>2</v>
      </c>
      <c r="Q16" s="19">
        <f>IF(E16&lt;G16,1,0)+IF(H16&lt;J16,1,0)+IF(K16&lt;M16,1,0)</f>
        <v>0</v>
      </c>
      <c r="R16" s="35">
        <f>IF(P16=2,1,0)</f>
        <v>1</v>
      </c>
      <c r="S16" s="21">
        <f>IF(Q16=2,1,0)</f>
        <v>0</v>
      </c>
      <c r="T16" s="52"/>
    </row>
    <row r="17" spans="2:20" ht="30" customHeight="1" thickBot="1">
      <c r="B17" s="86"/>
      <c r="C17" s="87"/>
      <c r="D17" s="87"/>
      <c r="E17" s="88"/>
      <c r="F17" s="89" t="s">
        <v>24</v>
      </c>
      <c r="G17" s="90"/>
      <c r="H17" s="88"/>
      <c r="I17" s="89" t="s">
        <v>24</v>
      </c>
      <c r="J17" s="90"/>
      <c r="K17" s="88"/>
      <c r="L17" s="89" t="s">
        <v>24</v>
      </c>
      <c r="M17" s="90"/>
      <c r="N17" s="91">
        <f t="shared" si="0"/>
        <v>0</v>
      </c>
      <c r="O17" s="92">
        <f t="shared" si="1"/>
        <v>0</v>
      </c>
      <c r="P17" s="93">
        <f t="shared" si="2"/>
        <v>0</v>
      </c>
      <c r="Q17" s="89">
        <f t="shared" si="3"/>
        <v>0</v>
      </c>
      <c r="R17" s="94">
        <f t="shared" si="4"/>
        <v>0</v>
      </c>
      <c r="S17" s="95">
        <f t="shared" si="4"/>
        <v>0</v>
      </c>
      <c r="T17" s="96"/>
    </row>
    <row r="18" spans="2:20" ht="34.5" customHeight="1" thickBot="1">
      <c r="B18" s="53" t="s">
        <v>8</v>
      </c>
      <c r="C18" s="160" t="str">
        <f>IF(R18&gt;S18,D4,IF(S18&gt;R18,D5,"remíza"))</f>
        <v>TJ SOKOL DOUBRAVKA B</v>
      </c>
      <c r="D18" s="160"/>
      <c r="E18" s="160"/>
      <c r="F18" s="160"/>
      <c r="G18" s="160"/>
      <c r="H18" s="160"/>
      <c r="I18" s="160"/>
      <c r="J18" s="160"/>
      <c r="K18" s="160"/>
      <c r="L18" s="160"/>
      <c r="M18" s="161"/>
      <c r="N18" s="25">
        <f aca="true" t="shared" si="5" ref="N18:S18">SUM(N9:N17)</f>
        <v>357</v>
      </c>
      <c r="O18" s="26">
        <f t="shared" si="5"/>
        <v>298</v>
      </c>
      <c r="P18" s="25">
        <f t="shared" si="5"/>
        <v>13</v>
      </c>
      <c r="Q18" s="27">
        <f t="shared" si="5"/>
        <v>5</v>
      </c>
      <c r="R18" s="25">
        <f t="shared" si="5"/>
        <v>6</v>
      </c>
      <c r="S18" s="26">
        <f t="shared" si="5"/>
        <v>2</v>
      </c>
      <c r="T18" s="54"/>
    </row>
    <row r="19" spans="2:20" ht="15">
      <c r="B19" s="33"/>
      <c r="C19" s="37"/>
      <c r="D19" s="37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9" t="s">
        <v>9</v>
      </c>
    </row>
    <row r="20" spans="2:20" ht="12.75">
      <c r="B20" s="55" t="s">
        <v>10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</row>
    <row r="21" spans="2:20" ht="12.75"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</row>
    <row r="22" spans="2:20" ht="19.5" customHeight="1">
      <c r="B22" s="30" t="s">
        <v>11</v>
      </c>
      <c r="C22" s="41" t="s">
        <v>82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1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</row>
    <row r="25" spans="2:21" ht="12.75">
      <c r="B25" s="32" t="s">
        <v>12</v>
      </c>
      <c r="C25" s="37"/>
      <c r="D25" s="56"/>
      <c r="E25" s="32" t="s">
        <v>13</v>
      </c>
      <c r="F25" s="32"/>
      <c r="G25" s="32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6"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45" t="s">
        <v>0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</row>
    <row r="3" spans="2:20" ht="19.5" customHeight="1" thickBot="1">
      <c r="B3" s="5" t="s">
        <v>1</v>
      </c>
      <c r="C3" s="43"/>
      <c r="D3" s="146" t="s">
        <v>60</v>
      </c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8"/>
      <c r="Q3" s="149" t="s">
        <v>61</v>
      </c>
      <c r="R3" s="150"/>
      <c r="S3" s="151" t="s">
        <v>62</v>
      </c>
      <c r="T3" s="152"/>
    </row>
    <row r="4" spans="2:20" ht="19.5" customHeight="1" thickTop="1">
      <c r="B4" s="6" t="s">
        <v>3</v>
      </c>
      <c r="C4" s="7"/>
      <c r="D4" s="153" t="s">
        <v>29</v>
      </c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5"/>
      <c r="Q4" s="156" t="s">
        <v>14</v>
      </c>
      <c r="R4" s="157"/>
      <c r="S4" s="158" t="s">
        <v>119</v>
      </c>
      <c r="T4" s="159"/>
    </row>
    <row r="5" spans="2:20" ht="19.5" customHeight="1">
      <c r="B5" s="6" t="s">
        <v>4</v>
      </c>
      <c r="C5" s="44"/>
      <c r="D5" s="162" t="s">
        <v>144</v>
      </c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4"/>
      <c r="Q5" s="165" t="s">
        <v>2</v>
      </c>
      <c r="R5" s="166"/>
      <c r="S5" s="167" t="s">
        <v>120</v>
      </c>
      <c r="T5" s="168"/>
    </row>
    <row r="6" spans="2:20" ht="19.5" customHeight="1" thickBot="1">
      <c r="B6" s="8" t="s">
        <v>5</v>
      </c>
      <c r="C6" s="9"/>
      <c r="D6" s="169" t="s">
        <v>31</v>
      </c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1"/>
      <c r="Q6" s="45"/>
      <c r="R6" s="46"/>
      <c r="S6" s="85" t="s">
        <v>28</v>
      </c>
      <c r="T6" s="38" t="s">
        <v>27</v>
      </c>
    </row>
    <row r="7" spans="2:20" ht="24.75" customHeight="1">
      <c r="B7" s="10"/>
      <c r="C7" s="11" t="str">
        <f>D4</f>
        <v>BKV Plzeň</v>
      </c>
      <c r="D7" s="11" t="str">
        <f>D5</f>
        <v>SKB Český Krumlov B</v>
      </c>
      <c r="E7" s="172" t="s">
        <v>6</v>
      </c>
      <c r="F7" s="173"/>
      <c r="G7" s="173"/>
      <c r="H7" s="173"/>
      <c r="I7" s="173"/>
      <c r="J7" s="173"/>
      <c r="K7" s="173"/>
      <c r="L7" s="173"/>
      <c r="M7" s="174"/>
      <c r="N7" s="175" t="s">
        <v>15</v>
      </c>
      <c r="O7" s="176"/>
      <c r="P7" s="175" t="s">
        <v>16</v>
      </c>
      <c r="Q7" s="176"/>
      <c r="R7" s="175" t="s">
        <v>17</v>
      </c>
      <c r="S7" s="176"/>
      <c r="T7" s="36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47"/>
      <c r="O8" s="48"/>
      <c r="P8" s="47"/>
      <c r="Q8" s="48"/>
      <c r="R8" s="47"/>
      <c r="S8" s="48"/>
      <c r="T8" s="49"/>
    </row>
    <row r="9" spans="2:20" ht="30" customHeight="1" thickTop="1">
      <c r="B9" s="18" t="s">
        <v>26</v>
      </c>
      <c r="C9" s="50" t="s">
        <v>88</v>
      </c>
      <c r="D9" s="51" t="s">
        <v>121</v>
      </c>
      <c r="E9" s="39">
        <v>21</v>
      </c>
      <c r="F9" s="20" t="s">
        <v>24</v>
      </c>
      <c r="G9" s="40">
        <v>23</v>
      </c>
      <c r="H9" s="39">
        <v>23</v>
      </c>
      <c r="I9" s="20" t="s">
        <v>24</v>
      </c>
      <c r="J9" s="40">
        <v>21</v>
      </c>
      <c r="K9" s="39">
        <v>19</v>
      </c>
      <c r="L9" s="20" t="s">
        <v>24</v>
      </c>
      <c r="M9" s="40">
        <v>21</v>
      </c>
      <c r="N9" s="22">
        <f aca="true" t="shared" si="0" ref="N9:N17">E9+H9+K9</f>
        <v>63</v>
      </c>
      <c r="O9" s="23">
        <f aca="true" t="shared" si="1" ref="O9:O17">G9+J9+M9</f>
        <v>65</v>
      </c>
      <c r="P9" s="24">
        <f aca="true" t="shared" si="2" ref="P9:P17">IF(E9&gt;G9,1,0)+IF(H9&gt;J9,1,0)+IF(K9&gt;M9,1,0)</f>
        <v>1</v>
      </c>
      <c r="Q9" s="19">
        <f aca="true" t="shared" si="3" ref="Q9:Q17">IF(E9&lt;G9,1,0)+IF(H9&lt;J9,1,0)+IF(K9&lt;M9,1,0)</f>
        <v>2</v>
      </c>
      <c r="R9" s="34">
        <f>IF(P9=2,1,0)</f>
        <v>0</v>
      </c>
      <c r="S9" s="21">
        <f>IF(Q9=2,1,0)</f>
        <v>1</v>
      </c>
      <c r="T9" s="52"/>
    </row>
    <row r="10" spans="2:20" ht="30" customHeight="1">
      <c r="B10" s="18" t="s">
        <v>23</v>
      </c>
      <c r="C10" s="50" t="s">
        <v>122</v>
      </c>
      <c r="D10" s="50" t="s">
        <v>123</v>
      </c>
      <c r="E10" s="39">
        <v>15</v>
      </c>
      <c r="F10" s="19" t="s">
        <v>24</v>
      </c>
      <c r="G10" s="40">
        <v>21</v>
      </c>
      <c r="H10" s="39">
        <v>12</v>
      </c>
      <c r="I10" s="19" t="s">
        <v>24</v>
      </c>
      <c r="J10" s="40">
        <v>21</v>
      </c>
      <c r="K10" s="39"/>
      <c r="L10" s="19" t="s">
        <v>24</v>
      </c>
      <c r="M10" s="40"/>
      <c r="N10" s="22">
        <f t="shared" si="0"/>
        <v>27</v>
      </c>
      <c r="O10" s="23">
        <f t="shared" si="1"/>
        <v>42</v>
      </c>
      <c r="P10" s="24">
        <f t="shared" si="2"/>
        <v>0</v>
      </c>
      <c r="Q10" s="19">
        <f t="shared" si="3"/>
        <v>2</v>
      </c>
      <c r="R10" s="35">
        <f aca="true" t="shared" si="4" ref="R10:S17">IF(P10=2,1,0)</f>
        <v>0</v>
      </c>
      <c r="S10" s="21">
        <f t="shared" si="4"/>
        <v>1</v>
      </c>
      <c r="T10" s="52"/>
    </row>
    <row r="11" spans="2:20" ht="30" customHeight="1">
      <c r="B11" s="18" t="s">
        <v>22</v>
      </c>
      <c r="C11" s="50" t="s">
        <v>92</v>
      </c>
      <c r="D11" s="50" t="s">
        <v>124</v>
      </c>
      <c r="E11" s="39">
        <v>21</v>
      </c>
      <c r="F11" s="19" t="s">
        <v>24</v>
      </c>
      <c r="G11" s="40">
        <v>8</v>
      </c>
      <c r="H11" s="39">
        <v>21</v>
      </c>
      <c r="I11" s="19" t="s">
        <v>24</v>
      </c>
      <c r="J11" s="40">
        <v>15</v>
      </c>
      <c r="K11" s="39"/>
      <c r="L11" s="19" t="s">
        <v>24</v>
      </c>
      <c r="M11" s="40"/>
      <c r="N11" s="22">
        <f t="shared" si="0"/>
        <v>42</v>
      </c>
      <c r="O11" s="23">
        <f t="shared" si="1"/>
        <v>23</v>
      </c>
      <c r="P11" s="24">
        <f t="shared" si="2"/>
        <v>2</v>
      </c>
      <c r="Q11" s="19">
        <f t="shared" si="3"/>
        <v>0</v>
      </c>
      <c r="R11" s="35">
        <f t="shared" si="4"/>
        <v>1</v>
      </c>
      <c r="S11" s="21">
        <f t="shared" si="4"/>
        <v>0</v>
      </c>
      <c r="T11" s="52"/>
    </row>
    <row r="12" spans="2:20" ht="30" customHeight="1">
      <c r="B12" s="18" t="s">
        <v>21</v>
      </c>
      <c r="C12" s="50" t="s">
        <v>125</v>
      </c>
      <c r="D12" s="50" t="s">
        <v>126</v>
      </c>
      <c r="E12" s="39">
        <v>18</v>
      </c>
      <c r="F12" s="19" t="s">
        <v>24</v>
      </c>
      <c r="G12" s="40">
        <v>21</v>
      </c>
      <c r="H12" s="39">
        <v>21</v>
      </c>
      <c r="I12" s="19" t="s">
        <v>24</v>
      </c>
      <c r="J12" s="40">
        <v>15</v>
      </c>
      <c r="K12" s="39">
        <v>17</v>
      </c>
      <c r="L12" s="19" t="s">
        <v>24</v>
      </c>
      <c r="M12" s="40">
        <v>21</v>
      </c>
      <c r="N12" s="22">
        <f t="shared" si="0"/>
        <v>56</v>
      </c>
      <c r="O12" s="23">
        <f t="shared" si="1"/>
        <v>57</v>
      </c>
      <c r="P12" s="24">
        <f t="shared" si="2"/>
        <v>1</v>
      </c>
      <c r="Q12" s="19">
        <f t="shared" si="3"/>
        <v>2</v>
      </c>
      <c r="R12" s="35">
        <f t="shared" si="4"/>
        <v>0</v>
      </c>
      <c r="S12" s="21">
        <f t="shared" si="4"/>
        <v>1</v>
      </c>
      <c r="T12" s="52"/>
    </row>
    <row r="13" spans="2:20" ht="30" customHeight="1">
      <c r="B13" s="18" t="s">
        <v>20</v>
      </c>
      <c r="C13" s="50" t="s">
        <v>127</v>
      </c>
      <c r="D13" s="50" t="s">
        <v>128</v>
      </c>
      <c r="E13" s="39">
        <v>17</v>
      </c>
      <c r="F13" s="19" t="s">
        <v>24</v>
      </c>
      <c r="G13" s="40">
        <v>21</v>
      </c>
      <c r="H13" s="39">
        <v>14</v>
      </c>
      <c r="I13" s="19" t="s">
        <v>24</v>
      </c>
      <c r="J13" s="40">
        <v>21</v>
      </c>
      <c r="K13" s="39"/>
      <c r="L13" s="19" t="s">
        <v>24</v>
      </c>
      <c r="M13" s="40"/>
      <c r="N13" s="22">
        <f t="shared" si="0"/>
        <v>31</v>
      </c>
      <c r="O13" s="23">
        <f t="shared" si="1"/>
        <v>42</v>
      </c>
      <c r="P13" s="24">
        <f t="shared" si="2"/>
        <v>0</v>
      </c>
      <c r="Q13" s="19">
        <f t="shared" si="3"/>
        <v>2</v>
      </c>
      <c r="R13" s="35">
        <f t="shared" si="4"/>
        <v>0</v>
      </c>
      <c r="S13" s="21">
        <f t="shared" si="4"/>
        <v>1</v>
      </c>
      <c r="T13" s="52"/>
    </row>
    <row r="14" spans="2:20" ht="30" customHeight="1">
      <c r="B14" s="18" t="s">
        <v>19</v>
      </c>
      <c r="C14" s="50" t="s">
        <v>30</v>
      </c>
      <c r="D14" s="50" t="s">
        <v>129</v>
      </c>
      <c r="E14" s="39">
        <v>14</v>
      </c>
      <c r="F14" s="19" t="s">
        <v>24</v>
      </c>
      <c r="G14" s="40">
        <v>21</v>
      </c>
      <c r="H14" s="39">
        <v>14</v>
      </c>
      <c r="I14" s="19" t="s">
        <v>24</v>
      </c>
      <c r="J14" s="40">
        <v>21</v>
      </c>
      <c r="K14" s="39"/>
      <c r="L14" s="19" t="s">
        <v>24</v>
      </c>
      <c r="M14" s="40"/>
      <c r="N14" s="22">
        <f t="shared" si="0"/>
        <v>28</v>
      </c>
      <c r="O14" s="23">
        <f t="shared" si="1"/>
        <v>42</v>
      </c>
      <c r="P14" s="24">
        <f t="shared" si="2"/>
        <v>0</v>
      </c>
      <c r="Q14" s="19">
        <f t="shared" si="3"/>
        <v>2</v>
      </c>
      <c r="R14" s="35">
        <f t="shared" si="4"/>
        <v>0</v>
      </c>
      <c r="S14" s="21">
        <f t="shared" si="4"/>
        <v>1</v>
      </c>
      <c r="T14" s="52"/>
    </row>
    <row r="15" spans="2:20" ht="30" customHeight="1">
      <c r="B15" s="18" t="s">
        <v>25</v>
      </c>
      <c r="C15" s="50" t="s">
        <v>130</v>
      </c>
      <c r="D15" s="50" t="s">
        <v>131</v>
      </c>
      <c r="E15" s="39">
        <v>21</v>
      </c>
      <c r="F15" s="19" t="s">
        <v>24</v>
      </c>
      <c r="G15" s="40">
        <v>13</v>
      </c>
      <c r="H15" s="39">
        <v>21</v>
      </c>
      <c r="I15" s="19" t="s">
        <v>24</v>
      </c>
      <c r="J15" s="40">
        <v>8</v>
      </c>
      <c r="K15" s="39"/>
      <c r="L15" s="19" t="s">
        <v>24</v>
      </c>
      <c r="M15" s="40"/>
      <c r="N15" s="22">
        <f>E15+H15+K15</f>
        <v>42</v>
      </c>
      <c r="O15" s="23">
        <f>G15+J15+M15</f>
        <v>21</v>
      </c>
      <c r="P15" s="24">
        <f>IF(E15&gt;G15,1,0)+IF(H15&gt;J15,1,0)+IF(K15&gt;M15,1,0)</f>
        <v>2</v>
      </c>
      <c r="Q15" s="19">
        <f>IF(E15&lt;G15,1,0)+IF(H15&lt;J15,1,0)+IF(K15&lt;M15,1,0)</f>
        <v>0</v>
      </c>
      <c r="R15" s="35">
        <f>IF(P15=2,1,0)</f>
        <v>1</v>
      </c>
      <c r="S15" s="21">
        <f>IF(Q15=2,1,0)</f>
        <v>0</v>
      </c>
      <c r="T15" s="52"/>
    </row>
    <row r="16" spans="2:20" ht="30" customHeight="1">
      <c r="B16" s="18" t="s">
        <v>18</v>
      </c>
      <c r="C16" s="50" t="s">
        <v>132</v>
      </c>
      <c r="D16" s="50" t="s">
        <v>133</v>
      </c>
      <c r="E16" s="39">
        <v>16</v>
      </c>
      <c r="F16" s="19" t="s">
        <v>24</v>
      </c>
      <c r="G16" s="40">
        <v>21</v>
      </c>
      <c r="H16" s="39">
        <v>22</v>
      </c>
      <c r="I16" s="19" t="s">
        <v>24</v>
      </c>
      <c r="J16" s="40">
        <v>24</v>
      </c>
      <c r="K16" s="39"/>
      <c r="L16" s="19" t="s">
        <v>24</v>
      </c>
      <c r="M16" s="40"/>
      <c r="N16" s="22">
        <f>E16+H16+K16</f>
        <v>38</v>
      </c>
      <c r="O16" s="23">
        <f>G16+J16+M16</f>
        <v>45</v>
      </c>
      <c r="P16" s="24">
        <f>IF(E16&gt;G16,1,0)+IF(H16&gt;J16,1,0)+IF(K16&gt;M16,1,0)</f>
        <v>0</v>
      </c>
      <c r="Q16" s="19">
        <f>IF(E16&lt;G16,1,0)+IF(H16&lt;J16,1,0)+IF(K16&lt;M16,1,0)</f>
        <v>2</v>
      </c>
      <c r="R16" s="35">
        <f>IF(P16=2,1,0)</f>
        <v>0</v>
      </c>
      <c r="S16" s="21">
        <f>IF(Q16=2,1,0)</f>
        <v>1</v>
      </c>
      <c r="T16" s="52"/>
    </row>
    <row r="17" spans="2:20" ht="30" customHeight="1" thickBot="1">
      <c r="B17" s="86"/>
      <c r="C17" s="87"/>
      <c r="D17" s="87"/>
      <c r="E17" s="88"/>
      <c r="F17" s="89" t="s">
        <v>24</v>
      </c>
      <c r="G17" s="90"/>
      <c r="H17" s="88"/>
      <c r="I17" s="89" t="s">
        <v>24</v>
      </c>
      <c r="J17" s="90"/>
      <c r="K17" s="88"/>
      <c r="L17" s="89" t="s">
        <v>24</v>
      </c>
      <c r="M17" s="90"/>
      <c r="N17" s="91">
        <f t="shared" si="0"/>
        <v>0</v>
      </c>
      <c r="O17" s="92">
        <f t="shared" si="1"/>
        <v>0</v>
      </c>
      <c r="P17" s="93">
        <f t="shared" si="2"/>
        <v>0</v>
      </c>
      <c r="Q17" s="89">
        <f t="shared" si="3"/>
        <v>0</v>
      </c>
      <c r="R17" s="94">
        <f t="shared" si="4"/>
        <v>0</v>
      </c>
      <c r="S17" s="95">
        <f t="shared" si="4"/>
        <v>0</v>
      </c>
      <c r="T17" s="96"/>
    </row>
    <row r="18" spans="2:20" ht="34.5" customHeight="1" thickBot="1">
      <c r="B18" s="53" t="s">
        <v>8</v>
      </c>
      <c r="C18" s="160" t="str">
        <f>IF(R18&gt;S18,D4,IF(S18&gt;R18,D5,"remíza"))</f>
        <v>SKB Český Krumlov B</v>
      </c>
      <c r="D18" s="160"/>
      <c r="E18" s="160"/>
      <c r="F18" s="160"/>
      <c r="G18" s="160"/>
      <c r="H18" s="160"/>
      <c r="I18" s="160"/>
      <c r="J18" s="160"/>
      <c r="K18" s="160"/>
      <c r="L18" s="160"/>
      <c r="M18" s="161"/>
      <c r="N18" s="25">
        <f aca="true" t="shared" si="5" ref="N18:S18">SUM(N9:N17)</f>
        <v>327</v>
      </c>
      <c r="O18" s="26">
        <f t="shared" si="5"/>
        <v>337</v>
      </c>
      <c r="P18" s="25">
        <f t="shared" si="5"/>
        <v>6</v>
      </c>
      <c r="Q18" s="27">
        <f t="shared" si="5"/>
        <v>12</v>
      </c>
      <c r="R18" s="25">
        <f t="shared" si="5"/>
        <v>2</v>
      </c>
      <c r="S18" s="26">
        <f t="shared" si="5"/>
        <v>6</v>
      </c>
      <c r="T18" s="54"/>
    </row>
    <row r="19" spans="2:20" ht="15">
      <c r="B19" s="33"/>
      <c r="C19" s="37"/>
      <c r="D19" s="37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9" t="s">
        <v>9</v>
      </c>
    </row>
    <row r="20" spans="2:20" ht="12.75">
      <c r="B20" s="55" t="s">
        <v>10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</row>
    <row r="21" spans="2:20" ht="12.75"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</row>
    <row r="22" spans="2:20" ht="19.5" customHeight="1">
      <c r="B22" s="30" t="s">
        <v>11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1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</row>
    <row r="25" spans="2:21" ht="12.75">
      <c r="B25" s="32" t="s">
        <v>12</v>
      </c>
      <c r="C25" s="37"/>
      <c r="D25" s="56"/>
      <c r="E25" s="32" t="s">
        <v>13</v>
      </c>
      <c r="F25" s="32"/>
      <c r="G25" s="32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6"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 s.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zapis_OPA.xls</dc:title>
  <dc:subject>OPA 2016/17</dc:subject>
  <dc:creator>ZpčBaS</dc:creator>
  <cp:keywords/>
  <dc:description>Zápis o utkání smíšených družstev - OPA</dc:description>
  <cp:lastModifiedBy>sk</cp:lastModifiedBy>
  <cp:lastPrinted>2016-10-15T19:06:44Z</cp:lastPrinted>
  <dcterms:created xsi:type="dcterms:W3CDTF">1996-11-18T12:18:44Z</dcterms:created>
  <dcterms:modified xsi:type="dcterms:W3CDTF">2017-10-16T09:17:56Z</dcterms:modified>
  <cp:category/>
  <cp:version/>
  <cp:contentType/>
  <cp:contentStatus/>
</cp:coreProperties>
</file>