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J-Z-prebor-2B" sheetId="1" r:id="rId1"/>
    <sheet name="rozpis_J-Z_2B" sheetId="2" r:id="rId2"/>
    <sheet name="2.k.DouD_Chra" sheetId="3" r:id="rId3"/>
    <sheet name="2.k.JuA_DouC" sheetId="4" r:id="rId4"/>
    <sheet name="2.k.Chra_Kla" sheetId="5" r:id="rId5"/>
    <sheet name="2.k.DouC_Kla" sheetId="6" r:id="rId6"/>
    <sheet name="2.k._DouD_JuA" sheetId="7" r:id="rId7"/>
    <sheet name="1.k.StrA_StrB" sheetId="8" r:id="rId8"/>
    <sheet name="1.k.StrB_KřeB" sheetId="9" r:id="rId9"/>
    <sheet name="1.k.StrB_Vod" sheetId="10" r:id="rId10"/>
    <sheet name="1.k.Vod_StrA" sheetId="11" r:id="rId11"/>
    <sheet name="1.k.Táb_StrB" sheetId="12" r:id="rId12"/>
    <sheet name="1.k.StrA_Táb" sheetId="13" r:id="rId13"/>
    <sheet name="1.k.KřeB_StrA" sheetId="14" r:id="rId14"/>
    <sheet name="1.k.Táb_KřeB" sheetId="15" r:id="rId15"/>
    <sheet name="1.k.Vod_Táb" sheetId="16" r:id="rId16"/>
    <sheet name="1.k.KřeB_Vod" sheetId="17" r:id="rId17"/>
    <sheet name="1.k.DouC_DouD" sheetId="18" r:id="rId18"/>
    <sheet name="1.k.JuA_Chra" sheetId="19" r:id="rId19"/>
    <sheet name="1.k.Chra_DouC" sheetId="20" r:id="rId20"/>
    <sheet name="1.k.Kla_JuA" sheetId="21" r:id="rId21"/>
    <sheet name="1.k.Kla_DouD" sheetId="22" r:id="rId22"/>
  </sheets>
  <externalReferences>
    <externalReference r:id="rId25"/>
  </externalReferences>
  <definedNames>
    <definedName name="_xlnm.Print_Area" localSheetId="17">'1.k.DouC_DouD'!$B$2:$T$26</definedName>
    <definedName name="_xlnm.Print_Area" localSheetId="19">'1.k.Chra_DouC'!$B$2:$T$26</definedName>
    <definedName name="_xlnm.Print_Area" localSheetId="18">'1.k.JuA_Chra'!$B$2:$T$26</definedName>
    <definedName name="_xlnm.Print_Area" localSheetId="21">'1.k.Kla_DouD'!$B$2:$T$26</definedName>
    <definedName name="_xlnm.Print_Area" localSheetId="20">'1.k.Kla_JuA'!$B$2:$T$26</definedName>
    <definedName name="_xlnm.Print_Area" localSheetId="13">'1.k.KřeB_StrA'!$A$1:$S$27</definedName>
    <definedName name="_xlnm.Print_Area" localSheetId="16">'1.k.KřeB_Vod'!$A$1:$S$27</definedName>
    <definedName name="_xlnm.Print_Area" localSheetId="7">'1.k.StrA_StrB'!$A$1:$S$27</definedName>
    <definedName name="_xlnm.Print_Area" localSheetId="12">'1.k.StrA_Táb'!$A$1:$S$27</definedName>
    <definedName name="_xlnm.Print_Area" localSheetId="8">'1.k.StrB_KřeB'!$A$1:$S$27</definedName>
    <definedName name="_xlnm.Print_Area" localSheetId="9">'1.k.StrB_Vod'!$A$1:$S$27</definedName>
    <definedName name="_xlnm.Print_Area" localSheetId="14">'1.k.Táb_KřeB'!$A$1:$S$27</definedName>
    <definedName name="_xlnm.Print_Area" localSheetId="11">'1.k.Táb_StrB'!$A$1:$S$27</definedName>
    <definedName name="_xlnm.Print_Area" localSheetId="10">'1.k.Vod_StrA'!$A$1:$S$27</definedName>
    <definedName name="_xlnm.Print_Area" localSheetId="15">'1.k.Vod_Táb'!$A$1:$S$27</definedName>
    <definedName name="_xlnm.Print_Area" localSheetId="6">'2.k._DouD_JuA'!$B$2:$T$26</definedName>
    <definedName name="_xlnm.Print_Area" localSheetId="5">'2.k.DouC_Kla'!$B$2:$T$26</definedName>
    <definedName name="_xlnm.Print_Area" localSheetId="2">'2.k.DouD_Chra'!$B$2:$T$26</definedName>
    <definedName name="_xlnm.Print_Area" localSheetId="4">'2.k.Chra_Kla'!$B$2:$T$26</definedName>
    <definedName name="_xlnm.Print_Area" localSheetId="3">'2.k.JuA_DouC'!$B$2:$T$26</definedName>
  </definedNames>
  <calcPr fullCalcOnLoad="1"/>
</workbook>
</file>

<file path=xl/sharedStrings.xml><?xml version="1.0" encoding="utf-8"?>
<sst xmlns="http://schemas.openxmlformats.org/spreadsheetml/2006/main" count="2023" uniqueCount="318">
  <si>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</si>
  <si>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</si>
  <si>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</si>
  <si>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</si>
  <si>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</si>
  <si>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</si>
  <si>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</si>
  <si>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</si>
  <si>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</si>
  <si>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</si>
  <si>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</si>
  <si>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</si>
  <si>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</si>
  <si>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</si>
  <si>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</si>
  <si>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</si>
  <si>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</si>
  <si>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</si>
  <si>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</si>
  <si>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</si>
  <si>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</si>
  <si>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čtyřhra žen</t>
  </si>
  <si>
    <t>:</t>
  </si>
  <si>
    <t>dvouhra   žen</t>
  </si>
  <si>
    <t>smíšená čtyřhra</t>
  </si>
  <si>
    <t>kolo</t>
  </si>
  <si>
    <t>1.</t>
  </si>
  <si>
    <t>Tupý</t>
  </si>
  <si>
    <t>Kolovrátníková</t>
  </si>
  <si>
    <t>TJ Sokol Doubravka D</t>
  </si>
  <si>
    <t>SK Jupiter A</t>
  </si>
  <si>
    <t>Spartak Chrást</t>
  </si>
  <si>
    <t>Brunclík Jiří</t>
  </si>
  <si>
    <t>Egermaier Jiří</t>
  </si>
  <si>
    <t>Suttr Martin</t>
  </si>
  <si>
    <t>Bláhová Barbara</t>
  </si>
  <si>
    <t>Knopp Tomáš</t>
  </si>
  <si>
    <t>Behenský Roman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</si>
  <si>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</si>
  <si>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</si>
  <si>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</si>
  <si>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</si>
  <si>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</si>
  <si>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</si>
  <si>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</si>
  <si>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</si>
  <si>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</si>
  <si>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</si>
  <si>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</si>
  <si>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</si>
  <si>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</si>
  <si>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</si>
  <si>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</si>
  <si>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5.</t>
  </si>
  <si>
    <t>6.</t>
  </si>
  <si>
    <t>7.</t>
  </si>
  <si>
    <t>8.</t>
  </si>
  <si>
    <t>"A"</t>
  </si>
  <si>
    <t>"B"</t>
  </si>
  <si>
    <t>Kudláček</t>
  </si>
  <si>
    <t>Hála</t>
  </si>
  <si>
    <t>Steinbauer</t>
  </si>
  <si>
    <t>Motejlová</t>
  </si>
  <si>
    <t>Kudláčková</t>
  </si>
  <si>
    <t>Weberová, Motejlová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</si>
  <si>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</si>
  <si>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</si>
  <si>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Plachta</t>
  </si>
  <si>
    <t>Petrův</t>
  </si>
  <si>
    <t>Vojta, Bačová</t>
  </si>
  <si>
    <t xml:space="preserve"> </t>
  </si>
  <si>
    <t>Vojta</t>
  </si>
  <si>
    <t xml:space="preserve">Weberová </t>
  </si>
  <si>
    <t>SK Badminton Tábor</t>
  </si>
  <si>
    <t>Sokol Doubravka D</t>
  </si>
  <si>
    <t>-</t>
  </si>
  <si>
    <t>0 : 0</t>
  </si>
  <si>
    <t>dopolední utkání - začátek 9:00</t>
  </si>
  <si>
    <t>odpolední utkání - začátek 15:00</t>
  </si>
  <si>
    <t>Egermaier Jiří, Schröfel Erik</t>
  </si>
  <si>
    <r>
      <t xml:space="preserve">neúplná tabulka po </t>
    </r>
    <r>
      <rPr>
        <b/>
        <sz val="12"/>
        <rFont val="Arial"/>
        <family val="2"/>
      </rPr>
      <t>1. kole  - 14.10.2017</t>
    </r>
  </si>
  <si>
    <t>JIHO-ZÁPADNÍ přebor 2/B družstev - dospělí - 2017/18</t>
  </si>
  <si>
    <t>ZÚ Badminton Klatovy</t>
  </si>
  <si>
    <t>TJ ČZ Strakonice A</t>
  </si>
  <si>
    <t>TJ ČZ Strakonice B</t>
  </si>
  <si>
    <t>TJ Sokol Vodňany</t>
  </si>
  <si>
    <t>TJ Sokol Křemže B</t>
  </si>
  <si>
    <t>TJ Sokol Doubravka C</t>
  </si>
  <si>
    <t>polední utkání - začátek 12:00</t>
  </si>
  <si>
    <t>Sokol Doubravka C</t>
  </si>
  <si>
    <t>5 : 3</t>
  </si>
  <si>
    <t>8 : 0</t>
  </si>
  <si>
    <t>ZÚ Klatovy</t>
  </si>
  <si>
    <t>0 : 8</t>
  </si>
  <si>
    <t>2 : 6</t>
  </si>
  <si>
    <t>"volno"</t>
  </si>
  <si>
    <t>1. kolo - 14.10.2017 - J-Z přebor 2/B</t>
  </si>
  <si>
    <t>2. kolo - 5.11.2017  (neděle) - J-Z přebor 2/B</t>
  </si>
  <si>
    <t>3. kolo - 9.12.2017 - J-Z přebor 2/B</t>
  </si>
  <si>
    <t>4. kolo - 24.2.2018 - J-Z přebor 2/B</t>
  </si>
  <si>
    <t>Sezona:</t>
  </si>
  <si>
    <t>2017/18</t>
  </si>
  <si>
    <t>14.10.2017</t>
  </si>
  <si>
    <t>Plzeň, Hřbitovní 24</t>
  </si>
  <si>
    <t>Jaromír Brychta</t>
  </si>
  <si>
    <t>Brychta, Brychtová</t>
  </si>
  <si>
    <t>Hanyk, Rathová</t>
  </si>
  <si>
    <t>2.čtyřhra mužů</t>
  </si>
  <si>
    <t>Pánek, Svoboda</t>
  </si>
  <si>
    <t>Hanyk, Tupý</t>
  </si>
  <si>
    <t>Brychtová, Horová</t>
  </si>
  <si>
    <t>Kolovrátníková, Rathová</t>
  </si>
  <si>
    <t>1.čtyřhra mužů</t>
  </si>
  <si>
    <t>Brož, Brychta</t>
  </si>
  <si>
    <t>Žambůrek, Borkovec T.</t>
  </si>
  <si>
    <t>Pánek</t>
  </si>
  <si>
    <t>Borkovec T.</t>
  </si>
  <si>
    <t>Brož</t>
  </si>
  <si>
    <t>Horová</t>
  </si>
  <si>
    <t>Svoboda</t>
  </si>
  <si>
    <t>Žambůrek</t>
  </si>
  <si>
    <t>TJ Spartak Chrást</t>
  </si>
  <si>
    <t>Plzeň, Chválenická ul.</t>
  </si>
  <si>
    <t>Martin Slepička</t>
  </si>
  <si>
    <t>Schröfel Erik, Beranová Štěpánka</t>
  </si>
  <si>
    <t>Mirvald Václav, Voráčková Lenka</t>
  </si>
  <si>
    <t>Schröfel Erik, Egermaier Jiří</t>
  </si>
  <si>
    <t>Behenský Roman, Vicenda Petr</t>
  </si>
  <si>
    <t>Beranová Š., Bláhová B.</t>
  </si>
  <si>
    <t>Voráčková L., Slozberg R.</t>
  </si>
  <si>
    <t>Kavan Pavel, Knopp Tomáš</t>
  </si>
  <si>
    <t>Mirvald Václav, Suttr Martin</t>
  </si>
  <si>
    <t>Slozberg Roni</t>
  </si>
  <si>
    <t>Kavan Pavel</t>
  </si>
  <si>
    <t>TJ SPARTAK CHRÁST</t>
  </si>
  <si>
    <t>TJ SOKOL DOUBRAVKA C</t>
  </si>
  <si>
    <t>Chrást</t>
  </si>
  <si>
    <t>Mirvald - Glaserová</t>
  </si>
  <si>
    <t>Brychta - Brychtová</t>
  </si>
  <si>
    <t>Behenský - Vicenda</t>
  </si>
  <si>
    <t>Brož - Pánek</t>
  </si>
  <si>
    <t>Voráčková - Slozberg</t>
  </si>
  <si>
    <t>Čečková - Horová</t>
  </si>
  <si>
    <t>Suttr - Mirvald</t>
  </si>
  <si>
    <t>Brychta - Svoboda</t>
  </si>
  <si>
    <t xml:space="preserve">Brunclík </t>
  </si>
  <si>
    <t xml:space="preserve">Behenský </t>
  </si>
  <si>
    <t>Slozberg</t>
  </si>
  <si>
    <t xml:space="preserve">Čečková </t>
  </si>
  <si>
    <t xml:space="preserve">Suttr </t>
  </si>
  <si>
    <t>Klatovy</t>
  </si>
  <si>
    <t>Jan Piorecký</t>
  </si>
  <si>
    <t>Piorecký Jan, Sazamová Petra</t>
  </si>
  <si>
    <t>Dvořák</t>
  </si>
  <si>
    <t>Koranda Michal, Matoušek Ondřej</t>
  </si>
  <si>
    <t>Matoušek J.</t>
  </si>
  <si>
    <t>Novotná Lucie, Sazamová Petra</t>
  </si>
  <si>
    <t>Bláhová Barbara, Beranová Štěpánka</t>
  </si>
  <si>
    <t>Piorecký Jan, Slavík Tomáš</t>
  </si>
  <si>
    <t>Knopp Tomáš, Kavan Pavel</t>
  </si>
  <si>
    <t>Matoušek Ondřej</t>
  </si>
  <si>
    <t>Koranda</t>
  </si>
  <si>
    <t xml:space="preserve">Koranda Michal </t>
  </si>
  <si>
    <t xml:space="preserve">Knopp Tomáš </t>
  </si>
  <si>
    <t xml:space="preserve">Novotná Lucie </t>
  </si>
  <si>
    <t xml:space="preserve">Bláhová Barbara </t>
  </si>
  <si>
    <t>Dvořák Martin</t>
  </si>
  <si>
    <t>Matoušek O.</t>
  </si>
  <si>
    <t>Slavík Tomáš, Sazamová Petra</t>
  </si>
  <si>
    <t>Hanyk Jiří, Rathová Anita</t>
  </si>
  <si>
    <t>Matoušek Jan</t>
  </si>
  <si>
    <t>Hanyk Jiří, Tupý Jan</t>
  </si>
  <si>
    <t>Kolovrátníková Jolana, Rathová Anita</t>
  </si>
  <si>
    <t>Dvořák Martin, Slavík Tomáš</t>
  </si>
  <si>
    <t>Žambůrek Tomáš, Borkovec Tomáš</t>
  </si>
  <si>
    <t>Borkovec Tomáš</t>
  </si>
  <si>
    <t>Tupý Jan</t>
  </si>
  <si>
    <t xml:space="preserve">Kolovrátníková Jolana </t>
  </si>
  <si>
    <t>Slavík</t>
  </si>
  <si>
    <t xml:space="preserve">Žambůrek Tomáš </t>
  </si>
  <si>
    <t>Borkovec</t>
  </si>
  <si>
    <t>J-Z přebor 2/B družstev - dospělí - ZpčBaS / JčBaS</t>
  </si>
  <si>
    <t>Hála, Mejzlíková</t>
  </si>
  <si>
    <t>Hála, Bednář</t>
  </si>
  <si>
    <t>Vojta, Madar</t>
  </si>
  <si>
    <t>Pelíšková, Bačová</t>
  </si>
  <si>
    <t>Holeček, Schrenk</t>
  </si>
  <si>
    <t>Plachta, Petrův</t>
  </si>
  <si>
    <t>Schrenk</t>
  </si>
  <si>
    <t>Madar</t>
  </si>
  <si>
    <t xml:space="preserve">Holeček </t>
  </si>
  <si>
    <t xml:space="preserve">Pelíšková </t>
  </si>
  <si>
    <t xml:space="preserve">Plachta </t>
  </si>
  <si>
    <t>Pham, Kudláčková</t>
  </si>
  <si>
    <t>Kvěch, Půbalová</t>
  </si>
  <si>
    <t>Musil, Kudláček</t>
  </si>
  <si>
    <t>Peterková, Kudláčková</t>
  </si>
  <si>
    <t>Suská, Půbalová</t>
  </si>
  <si>
    <t>Pham, Smetana</t>
  </si>
  <si>
    <t>Hlavička, Tichý</t>
  </si>
  <si>
    <t>Smetana</t>
  </si>
  <si>
    <t xml:space="preserve">Kvěch </t>
  </si>
  <si>
    <t xml:space="preserve">Musil </t>
  </si>
  <si>
    <t>Tichý</t>
  </si>
  <si>
    <t xml:space="preserve">Peterková </t>
  </si>
  <si>
    <t>Pártlová</t>
  </si>
  <si>
    <t xml:space="preserve">Hlavička </t>
  </si>
  <si>
    <t>Koudelková</t>
  </si>
  <si>
    <t>Maršík, Maršíková</t>
  </si>
  <si>
    <t>Votava, Madar</t>
  </si>
  <si>
    <t>Chaloupka, Pospíšil</t>
  </si>
  <si>
    <t>Peclinovská, Vaňousová</t>
  </si>
  <si>
    <t>Multuš, Kubec</t>
  </si>
  <si>
    <t xml:space="preserve">Maršík </t>
  </si>
  <si>
    <t>Kubec</t>
  </si>
  <si>
    <t>Vaňousová</t>
  </si>
  <si>
    <t xml:space="preserve">Multuš </t>
  </si>
  <si>
    <t>Chaloupka, Peclinovská</t>
  </si>
  <si>
    <t>Kubec, Maršík</t>
  </si>
  <si>
    <t>Vaňousová, Maršíková</t>
  </si>
  <si>
    <t>Suská, Pártlová</t>
  </si>
  <si>
    <t>Multuš, Pospíšil</t>
  </si>
  <si>
    <t>Pospíšil</t>
  </si>
  <si>
    <t xml:space="preserve">Chaloupka </t>
  </si>
  <si>
    <t>Peclinovská</t>
  </si>
  <si>
    <t xml:space="preserve">Suská </t>
  </si>
  <si>
    <t>Bednář, Koudelková</t>
  </si>
  <si>
    <t>Pham, Peterková</t>
  </si>
  <si>
    <t>Hála, Steinbauer</t>
  </si>
  <si>
    <t>Weberová, Mejzlíková</t>
  </si>
  <si>
    <t>Holeček, Mejzlíková</t>
  </si>
  <si>
    <t>Pospíšil, Kubec</t>
  </si>
  <si>
    <t>Bednář, Steinbauer</t>
  </si>
  <si>
    <t>Koudelková, Motejlová</t>
  </si>
  <si>
    <t>Multuš, Maršík</t>
  </si>
  <si>
    <t>Maršík</t>
  </si>
  <si>
    <t xml:space="preserve">Vaňousová </t>
  </si>
  <si>
    <t xml:space="preserve">Peclinovská </t>
  </si>
  <si>
    <t>Hlavička, Suská</t>
  </si>
  <si>
    <t>Vojta, Pelíšková</t>
  </si>
  <si>
    <t>Půbalová, Pártlová</t>
  </si>
  <si>
    <t>Kvěch</t>
  </si>
  <si>
    <t>Bačová</t>
  </si>
  <si>
    <t>1 : 7</t>
  </si>
  <si>
    <t>6 : 2</t>
  </si>
  <si>
    <t>3 : 5</t>
  </si>
  <si>
    <t>7 : 1</t>
  </si>
  <si>
    <t>10.</t>
  </si>
  <si>
    <t>9.</t>
  </si>
  <si>
    <t>scr.</t>
  </si>
  <si>
    <t>ZpčBaS - ZÁPIS O UTKÁNÍ SMÍŠENÝCH DRUŽSTEV</t>
  </si>
  <si>
    <t>5.11.2017</t>
  </si>
  <si>
    <t>Plzeň, 25.ZŠ</t>
  </si>
  <si>
    <t>Jiří Hanyk</t>
  </si>
  <si>
    <t>Mirvald, Glaserová</t>
  </si>
  <si>
    <t>Borkovec, Tupý</t>
  </si>
  <si>
    <t>Brunclík, Vicenda</t>
  </si>
  <si>
    <t>Voráčková, Slozberg</t>
  </si>
  <si>
    <t>Žambůrk, Hanyk</t>
  </si>
  <si>
    <t>Suttr, Mirvald</t>
  </si>
  <si>
    <t xml:space="preserve">Borkovec </t>
  </si>
  <si>
    <t>Vicenda</t>
  </si>
  <si>
    <t xml:space="preserve">Kolovrátníková </t>
  </si>
  <si>
    <t>Voráčková</t>
  </si>
  <si>
    <t>Suttr</t>
  </si>
  <si>
    <t>Kavan Pavel, Beranová Štěpánka</t>
  </si>
  <si>
    <t>Brychta Jaromír, Brychtová Iva</t>
  </si>
  <si>
    <t>Švimberský Petr, Legát Vojtěch</t>
  </si>
  <si>
    <t>Bláhová B., Beranová Š.</t>
  </si>
  <si>
    <t>Čečková V,. Horová M.</t>
  </si>
  <si>
    <t>Knopp Tomáš, Vild Petr</t>
  </si>
  <si>
    <t>Brychta Jaromír, Brož Jan</t>
  </si>
  <si>
    <t>Švimberský Petr</t>
  </si>
  <si>
    <t>Svoboda Jindřich</t>
  </si>
  <si>
    <t>Čečková Veronika</t>
  </si>
  <si>
    <t>Legát Vojtěch</t>
  </si>
  <si>
    <t>Za SK Jupiter A nastoupil hráč P.Vild z družstva SK Jupiter M2</t>
  </si>
  <si>
    <t>5.11. 2017</t>
  </si>
  <si>
    <t>Záhorcová Zdeňka</t>
  </si>
  <si>
    <t>MIRVALD, GLASEROVÁ</t>
  </si>
  <si>
    <t>PIORECKÝ, NOVOTNÁ</t>
  </si>
  <si>
    <t>VICENDA, BRUNCLÍK</t>
  </si>
  <si>
    <t>KORANDA, MATOUŠEK Ondřej</t>
  </si>
  <si>
    <t>VORÁČKOVÁ, GLASEROVÁ</t>
  </si>
  <si>
    <t>SCR.</t>
  </si>
  <si>
    <t>MIRVALD, SUTTR M.</t>
  </si>
  <si>
    <t>PIORECKÝ, MATOUŠEK Jan</t>
  </si>
  <si>
    <t>VICENDA Petr</t>
  </si>
  <si>
    <t>MATOUŠEK Ondřej</t>
  </si>
  <si>
    <t>BRUNCLÍK Jiří</t>
  </si>
  <si>
    <t>KORANDA Michal</t>
  </si>
  <si>
    <t>VORÁČKOVÁ Lenka</t>
  </si>
  <si>
    <t>NOVOTNÁ Lucie</t>
  </si>
  <si>
    <t>SUTTR Martin</t>
  </si>
  <si>
    <t>DVOŘÁK Martin</t>
  </si>
  <si>
    <t>Schröfel, Beranová</t>
  </si>
  <si>
    <t>Hanyk, Borkovec F.</t>
  </si>
  <si>
    <t xml:space="preserve">    Egermaier, Schröfel</t>
  </si>
  <si>
    <t>Beranová, Bláhová</t>
  </si>
  <si>
    <t>Žambůrek, Tupý</t>
  </si>
  <si>
    <t>Kavan, Vild</t>
  </si>
  <si>
    <t xml:space="preserve">Egermaier </t>
  </si>
  <si>
    <t>Borkovec F.</t>
  </si>
  <si>
    <t>Knopp</t>
  </si>
  <si>
    <t>Bláhová</t>
  </si>
  <si>
    <t xml:space="preserve">Kavan </t>
  </si>
  <si>
    <t>Za SK Jupiter nastoupil P.Vild z SK Jupiter M2</t>
  </si>
  <si>
    <t>Plzeň, 25. ZŠ</t>
  </si>
  <si>
    <t>Matoušek Jan, Novotná</t>
  </si>
  <si>
    <t>Legát, Švimberský</t>
  </si>
  <si>
    <t>Matoušek O., Koranda</t>
  </si>
  <si>
    <t>Brychtová, Čečková</t>
  </si>
  <si>
    <t>Matoušek J., Piorecký</t>
  </si>
  <si>
    <t>Švimberský</t>
  </si>
  <si>
    <t>Piorecký</t>
  </si>
  <si>
    <t>Novotná</t>
  </si>
  <si>
    <t>Legát</t>
  </si>
  <si>
    <r>
      <t xml:space="preserve">tabulka po </t>
    </r>
    <r>
      <rPr>
        <b/>
        <sz val="12"/>
        <rFont val="Arial"/>
        <family val="2"/>
      </rPr>
      <t>2. kole  - 5.11.2017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</si>
</sst>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;@"/>
    <numFmt numFmtId="177" formatCode="[$-F800]dddd\,\ mmmm\ dd\,\ yyyy"/>
    <numFmt numFmtId="178" formatCode="[$-405]d\.\ mmmm\ yyyy"/>
    <numFmt numFmtId="179" formatCode="_-* #,##0.00&quot; Kč&quot;_-;\-* #,##0.00&quot; Kč&quot;_-;_-* \-??&quot; Kč&quot;_-;_-@_-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u val="single"/>
      <sz val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9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4" fillId="0" borderId="0">
      <alignment/>
      <protection/>
    </xf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9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0" fontId="16" fillId="0" borderId="4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5" fillId="12" borderId="41" xfId="49" applyFont="1" applyFill="1" applyBorder="1" applyAlignment="1">
      <alignment horizontal="center" wrapText="1"/>
      <protection/>
    </xf>
    <xf numFmtId="0" fontId="23" fillId="0" borderId="42" xfId="49" applyFont="1" applyBorder="1" applyAlignment="1">
      <alignment horizontal="right" wrapText="1"/>
      <protection/>
    </xf>
    <xf numFmtId="0" fontId="17" fillId="0" borderId="43" xfId="49" applyFont="1" applyBorder="1" applyAlignment="1">
      <alignment horizontal="right" wrapText="1"/>
      <protection/>
    </xf>
    <xf numFmtId="0" fontId="24" fillId="0" borderId="27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4" fillId="0" borderId="45" xfId="49" applyFont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24" fillId="0" borderId="42" xfId="49" applyFont="1" applyBorder="1" applyAlignment="1">
      <alignment horizontal="center" wrapText="1"/>
      <protection/>
    </xf>
    <xf numFmtId="0" fontId="10" fillId="0" borderId="46" xfId="49" applyFill="1" applyBorder="1" applyAlignment="1">
      <alignment horizontal="center" vertical="center"/>
      <protection/>
    </xf>
    <xf numFmtId="14" fontId="10" fillId="0" borderId="48" xfId="49" applyNumberFormat="1" applyFill="1" applyBorder="1" applyAlignment="1">
      <alignment horizontal="center"/>
      <protection/>
    </xf>
    <xf numFmtId="0" fontId="24" fillId="12" borderId="27" xfId="49" applyFont="1" applyFill="1" applyBorder="1" applyAlignment="1">
      <alignment horizontal="center" wrapText="1"/>
      <protection/>
    </xf>
    <xf numFmtId="0" fontId="24" fillId="12" borderId="43" xfId="49" applyFont="1" applyFill="1" applyBorder="1" applyAlignment="1">
      <alignment horizontal="center" wrapText="1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15" fillId="12" borderId="51" xfId="49" applyFont="1" applyFill="1" applyBorder="1" applyAlignment="1">
      <alignment horizontal="center" vertical="center"/>
      <protection/>
    </xf>
    <xf numFmtId="0" fontId="15" fillId="12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26" fillId="0" borderId="56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16" fillId="12" borderId="59" xfId="49" applyFont="1" applyFill="1" applyBorder="1" applyAlignment="1" applyProtection="1">
      <alignment horizontal="center" vertical="center"/>
      <protection hidden="1"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26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5" fillId="0" borderId="21" xfId="49" applyFont="1" applyFill="1" applyBorder="1" applyAlignment="1">
      <alignment horizontal="center" vertical="center"/>
      <protection/>
    </xf>
    <xf numFmtId="0" fontId="16" fillId="0" borderId="63" xfId="49" applyFont="1" applyFill="1" applyBorder="1" applyAlignment="1">
      <alignment horizontal="center" vertical="center"/>
      <protection/>
    </xf>
    <xf numFmtId="0" fontId="15" fillId="12" borderId="64" xfId="49" applyFont="1" applyFill="1" applyBorder="1" applyAlignment="1">
      <alignment horizontal="center" vertical="center"/>
      <protection/>
    </xf>
    <xf numFmtId="0" fontId="15" fillId="12" borderId="65" xfId="49" applyFont="1" applyFill="1" applyBorder="1" applyAlignment="1">
      <alignment horizontal="center" vertical="center"/>
      <protection/>
    </xf>
    <xf numFmtId="0" fontId="15" fillId="12" borderId="35" xfId="49" applyFont="1" applyFill="1" applyBorder="1" applyAlignment="1">
      <alignment horizontal="center" vertical="center"/>
      <protection/>
    </xf>
    <xf numFmtId="0" fontId="10" fillId="0" borderId="46" xfId="49" applyBorder="1" applyAlignment="1">
      <alignment horizontal="center" vertical="center"/>
      <protection/>
    </xf>
    <xf numFmtId="0" fontId="26" fillId="0" borderId="56" xfId="49" applyFont="1" applyBorder="1" applyAlignment="1" applyProtection="1">
      <alignment horizontal="center" vertical="center"/>
      <protection hidden="1"/>
    </xf>
    <xf numFmtId="0" fontId="26" fillId="0" borderId="60" xfId="49" applyFont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61" xfId="49" applyFont="1" applyBorder="1" applyAlignment="1" applyProtection="1">
      <alignment horizontal="center" vertical="center"/>
      <protection hidden="1"/>
    </xf>
    <xf numFmtId="0" fontId="29" fillId="0" borderId="10" xfId="59" applyFont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0" fontId="29" fillId="0" borderId="11" xfId="59" applyFont="1" applyBorder="1" applyAlignment="1">
      <alignment vertical="center"/>
      <protection/>
    </xf>
    <xf numFmtId="44" fontId="30" fillId="0" borderId="12" xfId="40" applyFont="1" applyBorder="1" applyAlignment="1">
      <alignment horizontal="center" vertical="center"/>
    </xf>
    <xf numFmtId="0" fontId="30" fillId="0" borderId="22" xfId="66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31" fillId="0" borderId="22" xfId="66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9" fillId="0" borderId="13" xfId="59" applyFont="1" applyBorder="1" applyAlignment="1">
      <alignment vertical="center"/>
      <protection/>
    </xf>
    <xf numFmtId="0" fontId="31" fillId="0" borderId="14" xfId="66" applyFont="1" applyBorder="1" applyAlignment="1">
      <alignment horizontal="center" vertical="center"/>
      <protection/>
    </xf>
    <xf numFmtId="0" fontId="2" fillId="0" borderId="48" xfId="66" applyFont="1" applyBorder="1" applyAlignment="1">
      <alignment horizontal="left" vertical="center" indent="2"/>
      <protection/>
    </xf>
    <xf numFmtId="0" fontId="31" fillId="0" borderId="48" xfId="66" applyFont="1" applyBorder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0" fillId="0" borderId="15" xfId="62" applyFont="1" applyBorder="1">
      <alignment horizontal="center" vertical="center"/>
      <protection/>
    </xf>
    <xf numFmtId="0" fontId="30" fillId="0" borderId="16" xfId="62" applyFont="1" applyBorder="1">
      <alignment horizontal="center" vertical="center"/>
      <protection/>
    </xf>
    <xf numFmtId="0" fontId="32" fillId="0" borderId="31" xfId="39" applyFont="1" applyBorder="1" applyAlignment="1">
      <alignment horizontal="centerContinuous" vertical="center"/>
      <protection/>
    </xf>
    <xf numFmtId="0" fontId="30" fillId="0" borderId="17" xfId="62" applyFont="1" applyBorder="1">
      <alignment horizontal="center" vertical="center"/>
      <protection/>
    </xf>
    <xf numFmtId="44" fontId="30" fillId="0" borderId="18" xfId="40" applyFont="1" applyBorder="1">
      <alignment horizontal="center"/>
    </xf>
    <xf numFmtId="0" fontId="30" fillId="0" borderId="18" xfId="62" applyFont="1" applyBorder="1">
      <alignment horizontal="center" vertical="center"/>
      <protection/>
    </xf>
    <xf numFmtId="0" fontId="32" fillId="0" borderId="18" xfId="39" applyFont="1" applyBorder="1" applyAlignment="1">
      <alignment horizontal="centerContinuous" vertical="center"/>
      <protection/>
    </xf>
    <xf numFmtId="0" fontId="32" fillId="0" borderId="19" xfId="39" applyFont="1" applyBorder="1" applyAlignment="1">
      <alignment horizontal="centerContinuous" vertical="center"/>
      <protection/>
    </xf>
    <xf numFmtId="0" fontId="32" fillId="0" borderId="20" xfId="39" applyFont="1" applyBorder="1" applyAlignment="1">
      <alignment horizontal="centerContinuous" vertical="center"/>
      <protection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0" fontId="33" fillId="0" borderId="21" xfId="39" applyFont="1" applyBorder="1" applyAlignment="1">
      <alignment horizontal="center" vertical="center" wrapText="1"/>
      <protection/>
    </xf>
    <xf numFmtId="49" fontId="1" fillId="0" borderId="12" xfId="40" applyNumberFormat="1" applyFont="1" applyBorder="1" applyAlignment="1">
      <alignment horizontal="center" vertical="center"/>
    </xf>
    <xf numFmtId="0" fontId="29" fillId="0" borderId="22" xfId="64" applyFont="1" applyBorder="1">
      <alignment horizontal="center" vertical="center"/>
      <protection/>
    </xf>
    <xf numFmtId="0" fontId="29" fillId="0" borderId="23" xfId="64" applyFont="1" applyBorder="1">
      <alignment horizontal="center" vertical="center"/>
      <protection/>
    </xf>
    <xf numFmtId="0" fontId="29" fillId="0" borderId="12" xfId="64" applyFont="1" applyBorder="1">
      <alignment horizontal="center" vertical="center"/>
      <protection/>
    </xf>
    <xf numFmtId="0" fontId="29" fillId="0" borderId="24" xfId="64" applyFont="1" applyBorder="1" applyProtection="1">
      <alignment horizontal="center" vertical="center"/>
      <protection hidden="1"/>
    </xf>
    <xf numFmtId="0" fontId="29" fillId="0" borderId="12" xfId="64" applyFont="1" applyBorder="1" applyProtection="1">
      <alignment horizontal="center" vertical="center"/>
      <protection hidden="1"/>
    </xf>
    <xf numFmtId="0" fontId="29" fillId="0" borderId="24" xfId="64" applyFont="1" applyBorder="1">
      <alignment horizontal="center" vertical="center"/>
      <protection/>
    </xf>
    <xf numFmtId="0" fontId="32" fillId="0" borderId="35" xfId="0" applyNumberFormat="1" applyFont="1" applyBorder="1" applyAlignment="1">
      <alignment horizontal="center" vertical="center" wrapText="1"/>
    </xf>
    <xf numFmtId="0" fontId="34" fillId="33" borderId="25" xfId="63" applyFont="1" applyFill="1" applyBorder="1" applyProtection="1">
      <alignment vertical="center"/>
      <protection/>
    </xf>
    <xf numFmtId="0" fontId="28" fillId="33" borderId="66" xfId="0" applyFont="1" applyFill="1" applyBorder="1" applyAlignment="1" applyProtection="1">
      <alignment horizontal="left" vertical="center" indent="1"/>
      <protection/>
    </xf>
    <xf numFmtId="0" fontId="0" fillId="33" borderId="66" xfId="0" applyFont="1" applyFill="1" applyBorder="1" applyAlignment="1" applyProtection="1">
      <alignment/>
      <protection/>
    </xf>
    <xf numFmtId="0" fontId="30" fillId="33" borderId="66" xfId="62" applyFont="1" applyFill="1" applyBorder="1" applyProtection="1">
      <alignment horizontal="center" vertical="center"/>
      <protection/>
    </xf>
    <xf numFmtId="0" fontId="30" fillId="33" borderId="39" xfId="62" applyFont="1" applyFill="1" applyBorder="1" applyProtection="1">
      <alignment horizontal="center" vertical="center"/>
      <protection/>
    </xf>
    <xf numFmtId="0" fontId="30" fillId="0" borderId="26" xfId="62" applyFont="1" applyBorder="1" applyProtection="1">
      <alignment horizontal="center" vertical="center"/>
      <protection hidden="1"/>
    </xf>
    <xf numFmtId="0" fontId="30" fillId="0" borderId="27" xfId="62" applyFont="1" applyBorder="1" applyProtection="1">
      <alignment horizontal="center" vertical="center"/>
      <protection hidden="1"/>
    </xf>
    <xf numFmtId="0" fontId="30" fillId="0" borderId="28" xfId="62" applyFont="1" applyBorder="1" applyProtection="1">
      <alignment horizontal="center" vertical="center"/>
      <protection hidden="1"/>
    </xf>
    <xf numFmtId="0" fontId="9" fillId="0" borderId="39" xfId="0" applyFont="1" applyBorder="1" applyAlignment="1">
      <alignment/>
    </xf>
    <xf numFmtId="0" fontId="29" fillId="0" borderId="0" xfId="64" applyFont="1">
      <alignment horizontal="center" vertical="center"/>
      <protection/>
    </xf>
    <xf numFmtId="0" fontId="32" fillId="0" borderId="0" xfId="39" applyFont="1" applyBorder="1" applyAlignment="1">
      <alignment horizontal="centerContinuous" vertical="center"/>
      <protection/>
    </xf>
    <xf numFmtId="0" fontId="0" fillId="0" borderId="0" xfId="59" applyFont="1">
      <alignment/>
      <protection/>
    </xf>
    <xf numFmtId="0" fontId="1" fillId="0" borderId="0" xfId="59" applyFont="1">
      <alignment/>
      <protection/>
    </xf>
    <xf numFmtId="0" fontId="29" fillId="0" borderId="0" xfId="59" applyFont="1">
      <alignment/>
      <protection/>
    </xf>
    <xf numFmtId="0" fontId="0" fillId="0" borderId="0" xfId="0" applyFont="1" applyBorder="1" applyAlignment="1">
      <alignment horizontal="center"/>
    </xf>
    <xf numFmtId="0" fontId="35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36" fillId="0" borderId="0" xfId="54" applyFont="1" applyFill="1" applyAlignment="1">
      <alignment horizontal="left"/>
      <protection/>
    </xf>
    <xf numFmtId="0" fontId="37" fillId="0" borderId="0" xfId="54" applyFont="1" applyFill="1">
      <alignment/>
      <protection/>
    </xf>
    <xf numFmtId="0" fontId="17" fillId="0" borderId="0" xfId="54" applyFont="1" applyFill="1" applyAlignment="1">
      <alignment horizontal="left"/>
      <protection/>
    </xf>
    <xf numFmtId="0" fontId="17" fillId="0" borderId="0" xfId="54" applyFont="1" applyFill="1">
      <alignment/>
      <protection/>
    </xf>
    <xf numFmtId="0" fontId="37" fillId="0" borderId="0" xfId="54" applyFont="1" applyFill="1" applyAlignment="1">
      <alignment/>
      <protection/>
    </xf>
    <xf numFmtId="0" fontId="17" fillId="0" borderId="0" xfId="54" applyFont="1" applyFill="1" applyBorder="1" applyAlignment="1">
      <alignment horizontal="right"/>
      <protection/>
    </xf>
    <xf numFmtId="0" fontId="17" fillId="0" borderId="0" xfId="54" applyFont="1" applyFill="1" applyBorder="1" applyAlignment="1">
      <alignment horizontal="left"/>
      <protection/>
    </xf>
    <xf numFmtId="0" fontId="17" fillId="0" borderId="0" xfId="54" applyFont="1" applyFill="1" applyAlignment="1" quotePrefix="1">
      <alignment horizontal="center"/>
      <protection/>
    </xf>
    <xf numFmtId="14" fontId="38" fillId="0" borderId="0" xfId="54" applyNumberFormat="1" applyFont="1" applyFill="1" applyAlignment="1">
      <alignment/>
      <protection/>
    </xf>
    <xf numFmtId="0" fontId="36" fillId="0" borderId="0" xfId="54" applyFont="1" applyFill="1" applyBorder="1" applyAlignment="1">
      <alignment horizontal="right"/>
      <protection/>
    </xf>
    <xf numFmtId="0" fontId="17" fillId="0" borderId="0" xfId="54" applyFont="1" applyFill="1" applyBorder="1" applyAlignment="1">
      <alignment horizontal="center"/>
      <protection/>
    </xf>
    <xf numFmtId="0" fontId="37" fillId="0" borderId="0" xfId="54" applyFont="1" applyFill="1" applyBorder="1" applyAlignment="1">
      <alignment/>
      <protection/>
    </xf>
    <xf numFmtId="0" fontId="17" fillId="0" borderId="0" xfId="54" applyFont="1" applyFill="1" applyAlignment="1">
      <alignment/>
      <protection/>
    </xf>
    <xf numFmtId="0" fontId="10" fillId="0" borderId="21" xfId="49" applyBorder="1" applyAlignment="1">
      <alignment horizontal="center" vertical="center"/>
      <protection/>
    </xf>
    <xf numFmtId="0" fontId="26" fillId="0" borderId="22" xfId="49" applyFont="1" applyBorder="1" applyAlignment="1" applyProtection="1">
      <alignment horizontal="center" vertical="center"/>
      <protection hidden="1"/>
    </xf>
    <xf numFmtId="0" fontId="26" fillId="0" borderId="67" xfId="49" applyFont="1" applyBorder="1" applyAlignment="1" applyProtection="1">
      <alignment horizontal="center" vertical="center"/>
      <protection hidden="1"/>
    </xf>
    <xf numFmtId="0" fontId="26" fillId="0" borderId="64" xfId="49" applyFont="1" applyBorder="1" applyAlignment="1" applyProtection="1">
      <alignment horizontal="center" vertical="center"/>
      <protection hidden="1"/>
    </xf>
    <xf numFmtId="0" fontId="26" fillId="0" borderId="68" xfId="49" applyFont="1" applyBorder="1" applyAlignment="1" applyProtection="1">
      <alignment horizontal="center" vertical="center"/>
      <protection hidden="1"/>
    </xf>
    <xf numFmtId="0" fontId="10" fillId="0" borderId="69" xfId="49" applyFill="1" applyBorder="1" applyAlignment="1">
      <alignment horizontal="center" vertical="center"/>
      <protection/>
    </xf>
    <xf numFmtId="0" fontId="26" fillId="0" borderId="70" xfId="49" applyFont="1" applyFill="1" applyBorder="1" applyAlignment="1" applyProtection="1">
      <alignment horizontal="center" vertical="center"/>
      <protection hidden="1"/>
    </xf>
    <xf numFmtId="0" fontId="26" fillId="0" borderId="71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26" fillId="0" borderId="72" xfId="49" applyFont="1" applyFill="1" applyBorder="1" applyAlignment="1" applyProtection="1">
      <alignment horizontal="center" vertical="center"/>
      <protection hidden="1"/>
    </xf>
    <xf numFmtId="49" fontId="17" fillId="0" borderId="0" xfId="54" applyNumberFormat="1" applyFont="1" applyFill="1" applyAlignment="1">
      <alignment horizontal="center"/>
      <protection/>
    </xf>
    <xf numFmtId="0" fontId="36" fillId="0" borderId="0" xfId="54" applyFont="1" applyFill="1" applyAlignment="1">
      <alignment horizontal="right"/>
      <protection/>
    </xf>
    <xf numFmtId="0" fontId="15" fillId="0" borderId="73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21" xfId="49" applyFill="1" applyBorder="1" applyAlignment="1">
      <alignment horizontal="center" vertical="center"/>
      <protection/>
    </xf>
    <xf numFmtId="0" fontId="26" fillId="0" borderId="22" xfId="49" applyFont="1" applyFill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68" xfId="49" applyFont="1" applyFill="1" applyBorder="1" applyAlignment="1" applyProtection="1">
      <alignment horizontal="center" vertical="center"/>
      <protection hidden="1"/>
    </xf>
    <xf numFmtId="0" fontId="26" fillId="0" borderId="75" xfId="49" applyFont="1" applyFill="1" applyBorder="1" applyAlignment="1" applyProtection="1">
      <alignment horizontal="center" vertical="center"/>
      <protection hidden="1"/>
    </xf>
    <xf numFmtId="0" fontId="26" fillId="0" borderId="76" xfId="49" applyFont="1" applyFill="1" applyBorder="1" applyAlignment="1" applyProtection="1">
      <alignment horizontal="center" vertical="center"/>
      <protection hidden="1"/>
    </xf>
    <xf numFmtId="49" fontId="32" fillId="0" borderId="35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right" vertical="center"/>
    </xf>
    <xf numFmtId="0" fontId="32" fillId="0" borderId="35" xfId="0" applyFont="1" applyBorder="1" applyAlignment="1">
      <alignment horizontal="center" vertical="center" wrapText="1"/>
    </xf>
    <xf numFmtId="0" fontId="15" fillId="0" borderId="21" xfId="49" applyFont="1" applyBorder="1" applyAlignment="1">
      <alignment horizontal="center" vertical="center"/>
      <protection/>
    </xf>
    <xf numFmtId="0" fontId="15" fillId="0" borderId="69" xfId="49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14" fillId="0" borderId="77" xfId="59" applyFont="1" applyBorder="1" applyAlignment="1">
      <alignment vertical="center"/>
      <protection/>
    </xf>
    <xf numFmtId="0" fontId="10" fillId="0" borderId="78" xfId="53" applyFont="1" applyBorder="1" applyAlignment="1">
      <alignment vertical="center"/>
      <protection/>
    </xf>
    <xf numFmtId="0" fontId="14" fillId="0" borderId="79" xfId="59" applyFont="1" applyBorder="1" applyAlignment="1">
      <alignment vertical="center"/>
      <protection/>
    </xf>
    <xf numFmtId="179" fontId="16" fillId="0" borderId="80" xfId="41" applyFont="1" applyFill="1" applyBorder="1" applyAlignment="1" applyProtection="1">
      <alignment horizontal="center" vertical="center"/>
      <protection/>
    </xf>
    <xf numFmtId="0" fontId="10" fillId="0" borderId="80" xfId="53" applyFont="1" applyBorder="1" applyAlignment="1">
      <alignment vertical="center"/>
      <protection/>
    </xf>
    <xf numFmtId="0" fontId="14" fillId="0" borderId="81" xfId="59" applyFont="1" applyBorder="1" applyAlignment="1">
      <alignment vertical="center"/>
      <protection/>
    </xf>
    <xf numFmtId="0" fontId="17" fillId="0" borderId="82" xfId="66" applyFont="1" applyBorder="1" applyAlignment="1">
      <alignment horizontal="center" vertical="center"/>
      <protection/>
    </xf>
    <xf numFmtId="0" fontId="10" fillId="0" borderId="83" xfId="53" applyFont="1" applyBorder="1" applyAlignment="1">
      <alignment vertical="center"/>
      <protection/>
    </xf>
    <xf numFmtId="0" fontId="10" fillId="0" borderId="82" xfId="53" applyFont="1" applyBorder="1" applyAlignment="1">
      <alignment vertical="center"/>
      <protection/>
    </xf>
    <xf numFmtId="0" fontId="10" fillId="0" borderId="84" xfId="53" applyFont="1" applyBorder="1" applyAlignment="1" applyProtection="1">
      <alignment horizontal="center" vertical="center"/>
      <protection locked="0"/>
    </xf>
    <xf numFmtId="0" fontId="10" fillId="0" borderId="85" xfId="53" applyFont="1" applyBorder="1" applyAlignment="1">
      <alignment vertical="center"/>
      <protection/>
    </xf>
    <xf numFmtId="0" fontId="16" fillId="0" borderId="86" xfId="62" applyFont="1" applyBorder="1">
      <alignment horizontal="center" vertical="center"/>
      <protection/>
    </xf>
    <xf numFmtId="0" fontId="16" fillId="0" borderId="87" xfId="62" applyFont="1" applyBorder="1">
      <alignment horizontal="center" vertical="center"/>
      <protection/>
    </xf>
    <xf numFmtId="0" fontId="17" fillId="0" borderId="88" xfId="39" applyFont="1" applyBorder="1" applyAlignment="1">
      <alignment horizontal="center" vertical="center"/>
      <protection/>
    </xf>
    <xf numFmtId="0" fontId="16" fillId="0" borderId="89" xfId="62" applyFont="1" applyBorder="1">
      <alignment horizontal="center" vertical="center"/>
      <protection/>
    </xf>
    <xf numFmtId="179" fontId="16" fillId="0" borderId="90" xfId="41" applyFont="1" applyFill="1" applyBorder="1" applyProtection="1">
      <alignment horizontal="center"/>
      <protection/>
    </xf>
    <xf numFmtId="0" fontId="16" fillId="0" borderId="90" xfId="62" applyFont="1" applyBorder="1">
      <alignment horizontal="center" vertical="center"/>
      <protection/>
    </xf>
    <xf numFmtId="0" fontId="10" fillId="0" borderId="91" xfId="53" applyFont="1" applyBorder="1">
      <alignment/>
      <protection/>
    </xf>
    <xf numFmtId="0" fontId="10" fillId="0" borderId="90" xfId="53" applyFont="1" applyBorder="1">
      <alignment/>
      <protection/>
    </xf>
    <xf numFmtId="0" fontId="10" fillId="0" borderId="92" xfId="53" applyFont="1" applyBorder="1">
      <alignment/>
      <protection/>
    </xf>
    <xf numFmtId="0" fontId="17" fillId="0" borderId="93" xfId="39" applyFont="1" applyBorder="1" applyAlignment="1">
      <alignment horizontal="center" vertical="center" wrapText="1"/>
      <protection/>
    </xf>
    <xf numFmtId="0" fontId="10" fillId="0" borderId="80" xfId="53" applyFont="1" applyBorder="1" applyAlignment="1" applyProtection="1">
      <alignment horizontal="left" vertical="center" indent="1"/>
      <protection locked="0"/>
    </xf>
    <xf numFmtId="0" fontId="10" fillId="0" borderId="80" xfId="62" applyFont="1" applyBorder="1" applyAlignment="1" applyProtection="1">
      <alignment horizontal="left" vertical="center" indent="1"/>
      <protection locked="0"/>
    </xf>
    <xf numFmtId="0" fontId="14" fillId="0" borderId="94" xfId="64" applyFont="1" applyBorder="1" applyProtection="1">
      <alignment horizontal="center" vertical="center"/>
      <protection locked="0"/>
    </xf>
    <xf numFmtId="0" fontId="14" fillId="0" borderId="95" xfId="64" applyFont="1" applyBorder="1">
      <alignment horizontal="center" vertical="center"/>
      <protection/>
    </xf>
    <xf numFmtId="0" fontId="14" fillId="0" borderId="80" xfId="64" applyFont="1" applyBorder="1" applyProtection="1">
      <alignment horizontal="center" vertical="center"/>
      <protection locked="0"/>
    </xf>
    <xf numFmtId="0" fontId="14" fillId="0" borderId="96" xfId="64" applyFont="1" applyBorder="1" applyProtection="1">
      <alignment horizontal="center" vertical="center"/>
      <protection hidden="1"/>
    </xf>
    <xf numFmtId="0" fontId="14" fillId="0" borderId="80" xfId="64" applyFont="1" applyBorder="1" applyProtection="1">
      <alignment horizontal="center" vertical="center"/>
      <protection hidden="1"/>
    </xf>
    <xf numFmtId="0" fontId="14" fillId="0" borderId="96" xfId="64" applyFont="1" applyBorder="1">
      <alignment horizontal="center" vertical="center"/>
      <protection/>
    </xf>
    <xf numFmtId="0" fontId="14" fillId="0" borderId="94" xfId="64" applyFont="1" applyBorder="1">
      <alignment horizontal="center" vertical="center"/>
      <protection/>
    </xf>
    <xf numFmtId="0" fontId="14" fillId="0" borderId="97" xfId="64" applyFont="1" applyBorder="1">
      <alignment horizontal="center" vertical="center"/>
      <protection/>
    </xf>
    <xf numFmtId="0" fontId="14" fillId="0" borderId="80" xfId="64" applyFont="1" applyBorder="1">
      <alignment horizontal="center" vertical="center"/>
      <protection/>
    </xf>
    <xf numFmtId="0" fontId="10" fillId="0" borderId="98" xfId="53" applyFont="1" applyBorder="1" applyAlignment="1" applyProtection="1">
      <alignment horizontal="left" vertical="center" indent="1"/>
      <protection locked="0"/>
    </xf>
    <xf numFmtId="0" fontId="14" fillId="0" borderId="99" xfId="64" applyFont="1" applyBorder="1">
      <alignment horizontal="center" vertical="center"/>
      <protection/>
    </xf>
    <xf numFmtId="0" fontId="19" fillId="34" borderId="100" xfId="63" applyFont="1" applyFill="1" applyBorder="1">
      <alignment vertical="center"/>
      <protection/>
    </xf>
    <xf numFmtId="0" fontId="16" fillId="0" borderId="101" xfId="62" applyFont="1" applyBorder="1" applyProtection="1">
      <alignment horizontal="center" vertical="center"/>
      <protection hidden="1"/>
    </xf>
    <xf numFmtId="0" fontId="16" fillId="0" borderId="102" xfId="62" applyFont="1" applyBorder="1" applyProtection="1">
      <alignment horizontal="center" vertical="center"/>
      <protection hidden="1"/>
    </xf>
    <xf numFmtId="0" fontId="16" fillId="0" borderId="103" xfId="62" applyFont="1" applyBorder="1" applyProtection="1">
      <alignment horizontal="center" vertical="center"/>
      <protection hidden="1"/>
    </xf>
    <xf numFmtId="0" fontId="10" fillId="0" borderId="104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105" xfId="53" applyFont="1" applyBorder="1" applyProtection="1">
      <alignment/>
      <protection locked="0"/>
    </xf>
    <xf numFmtId="0" fontId="10" fillId="0" borderId="106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10" fillId="0" borderId="80" xfId="53" applyFont="1" applyBorder="1" applyAlignment="1" applyProtection="1">
      <alignment horizontal="left" vertical="center"/>
      <protection locked="0"/>
    </xf>
    <xf numFmtId="0" fontId="10" fillId="0" borderId="69" xfId="49" applyBorder="1" applyAlignment="1">
      <alignment horizontal="center" vertical="center"/>
      <protection/>
    </xf>
    <xf numFmtId="0" fontId="26" fillId="0" borderId="70" xfId="49" applyFont="1" applyBorder="1" applyAlignment="1" applyProtection="1">
      <alignment horizontal="center" vertical="center"/>
      <protection hidden="1"/>
    </xf>
    <xf numFmtId="0" fontId="26" fillId="0" borderId="71" xfId="49" applyFont="1" applyBorder="1" applyAlignment="1" applyProtection="1">
      <alignment horizontal="center" vertical="center"/>
      <protection hidden="1"/>
    </xf>
    <xf numFmtId="0" fontId="26" fillId="0" borderId="53" xfId="49" applyFont="1" applyBorder="1" applyAlignment="1" applyProtection="1">
      <alignment horizontal="center" vertical="center"/>
      <protection hidden="1"/>
    </xf>
    <xf numFmtId="0" fontId="26" fillId="0" borderId="72" xfId="49" applyFont="1" applyBorder="1" applyAlignment="1" applyProtection="1">
      <alignment horizontal="center" vertical="center"/>
      <protection hidden="1"/>
    </xf>
    <xf numFmtId="0" fontId="39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14" fontId="38" fillId="0" borderId="0" xfId="54" applyNumberFormat="1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35" fillId="0" borderId="0" xfId="49" applyFont="1" applyAlignment="1">
      <alignment horizontal="center"/>
      <protection/>
    </xf>
    <xf numFmtId="0" fontId="18" fillId="0" borderId="90" xfId="39" applyFont="1" applyBorder="1" applyAlignment="1">
      <alignment horizontal="center" vertical="center"/>
      <protection/>
    </xf>
    <xf numFmtId="0" fontId="13" fillId="34" borderId="104" xfId="53" applyFont="1" applyFill="1" applyBorder="1" applyAlignment="1" applyProtection="1">
      <alignment horizontal="left" vertical="center"/>
      <protection hidden="1"/>
    </xf>
    <xf numFmtId="0" fontId="16" fillId="0" borderId="107" xfId="53" applyFont="1" applyBorder="1" applyAlignment="1" applyProtection="1">
      <alignment horizontal="left" vertical="center"/>
      <protection locked="0"/>
    </xf>
    <xf numFmtId="0" fontId="10" fillId="0" borderId="107" xfId="53" applyFont="1" applyBorder="1" applyAlignment="1">
      <alignment horizontal="center" vertical="center"/>
      <protection/>
    </xf>
    <xf numFmtId="0" fontId="10" fillId="0" borderId="108" xfId="53" applyFont="1" applyBorder="1" applyAlignment="1" applyProtection="1">
      <alignment horizontal="left" vertical="center"/>
      <protection locked="0"/>
    </xf>
    <xf numFmtId="0" fontId="22" fillId="0" borderId="109" xfId="66" applyFont="1" applyBorder="1" applyAlignment="1" applyProtection="1">
      <alignment horizontal="left" vertical="center"/>
      <protection locked="0"/>
    </xf>
    <xf numFmtId="0" fontId="17" fillId="0" borderId="110" xfId="39" applyFont="1" applyBorder="1" applyAlignment="1">
      <alignment horizontal="center" vertical="center"/>
      <protection/>
    </xf>
    <xf numFmtId="0" fontId="17" fillId="0" borderId="111" xfId="39" applyFont="1" applyBorder="1" applyAlignment="1">
      <alignment horizontal="center" vertical="center"/>
      <protection/>
    </xf>
    <xf numFmtId="0" fontId="13" fillId="0" borderId="84" xfId="63" applyFont="1" applyBorder="1" applyAlignment="1">
      <alignment horizontal="center" vertical="center"/>
      <protection/>
    </xf>
    <xf numFmtId="0" fontId="15" fillId="0" borderId="73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0" fontId="10" fillId="0" borderId="112" xfId="53" applyFont="1" applyBorder="1" applyAlignment="1" applyProtection="1">
      <alignment horizontal="center" vertical="center"/>
      <protection/>
    </xf>
    <xf numFmtId="0" fontId="15" fillId="0" borderId="113" xfId="53" applyFont="1" applyBorder="1" applyAlignment="1" applyProtection="1">
      <alignment horizontal="left" vertical="center"/>
      <protection/>
    </xf>
    <xf numFmtId="0" fontId="16" fillId="0" borderId="114" xfId="66" applyFont="1" applyBorder="1" applyAlignment="1" applyProtection="1">
      <alignment horizontal="left" vertical="center"/>
      <protection locked="0"/>
    </xf>
    <xf numFmtId="0" fontId="10" fillId="0" borderId="114" xfId="53" applyFont="1" applyBorder="1" applyAlignment="1">
      <alignment horizontal="center" vertical="center"/>
      <protection/>
    </xf>
    <xf numFmtId="49" fontId="10" fillId="0" borderId="115" xfId="53" applyNumberFormat="1" applyFont="1" applyBorder="1" applyAlignment="1" applyProtection="1">
      <alignment horizontal="left" vertical="center"/>
      <protection locked="0"/>
    </xf>
    <xf numFmtId="0" fontId="13" fillId="2" borderId="66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116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22" fillId="0" borderId="53" xfId="66" applyFont="1" applyBorder="1" applyAlignment="1" applyProtection="1">
      <alignment horizontal="left" vertical="center"/>
      <protection locked="0"/>
    </xf>
    <xf numFmtId="0" fontId="22" fillId="0" borderId="70" xfId="66" applyFont="1" applyBorder="1" applyAlignment="1" applyProtection="1">
      <alignment horizontal="left" vertical="center"/>
      <protection locked="0"/>
    </xf>
    <xf numFmtId="0" fontId="22" fillId="0" borderId="117" xfId="66" applyFont="1" applyBorder="1" applyAlignment="1" applyProtection="1">
      <alignment horizontal="left" vertical="center"/>
      <protection locked="0"/>
    </xf>
    <xf numFmtId="0" fontId="17" fillId="0" borderId="118" xfId="39" applyFont="1" applyBorder="1" applyAlignment="1">
      <alignment horizontal="center" vertical="center"/>
      <protection/>
    </xf>
    <xf numFmtId="0" fontId="17" fillId="0" borderId="119" xfId="39" applyFont="1" applyBorder="1" applyAlignment="1">
      <alignment horizontal="center" vertical="center"/>
      <protection/>
    </xf>
    <xf numFmtId="0" fontId="17" fillId="0" borderId="120" xfId="39" applyFont="1" applyBorder="1" applyAlignment="1">
      <alignment horizontal="center" vertical="center"/>
      <protection/>
    </xf>
    <xf numFmtId="0" fontId="17" fillId="0" borderId="121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8" xfId="63" applyFont="1" applyBorder="1" applyAlignment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/>
      <protection/>
    </xf>
    <xf numFmtId="0" fontId="15" fillId="0" borderId="73" xfId="0" applyFont="1" applyBorder="1" applyAlignment="1" applyProtection="1">
      <alignment horizontal="left" vertical="center"/>
      <protection/>
    </xf>
    <xf numFmtId="0" fontId="15" fillId="0" borderId="122" xfId="0" applyFont="1" applyBorder="1" applyAlignment="1" applyProtection="1">
      <alignment horizontal="left" vertical="center"/>
      <protection/>
    </xf>
    <xf numFmtId="0" fontId="16" fillId="0" borderId="123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24" xfId="66" applyFont="1" applyBorder="1" applyAlignment="1" applyProtection="1">
      <alignment horizontal="left" vertical="center"/>
      <protection locked="0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49" fontId="10" fillId="0" borderId="123" xfId="0" applyNumberFormat="1" applyFont="1" applyBorder="1" applyAlignment="1" applyProtection="1">
      <alignment horizontal="left" vertical="center"/>
      <protection locked="0"/>
    </xf>
    <xf numFmtId="49" fontId="10" fillId="0" borderId="125" xfId="0" applyNumberFormat="1" applyFont="1" applyBorder="1" applyAlignment="1" applyProtection="1">
      <alignment horizontal="left" vertical="center"/>
      <protection locked="0"/>
    </xf>
    <xf numFmtId="0" fontId="28" fillId="0" borderId="48" xfId="63" applyFont="1" applyBorder="1" applyAlignment="1">
      <alignment horizontal="center" vertical="center"/>
      <protection/>
    </xf>
    <xf numFmtId="0" fontId="0" fillId="0" borderId="123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177" fontId="0" fillId="0" borderId="126" xfId="0" applyNumberFormat="1" applyFont="1" applyBorder="1" applyAlignment="1">
      <alignment horizontal="left" vertical="center"/>
    </xf>
    <xf numFmtId="0" fontId="0" fillId="0" borderId="127" xfId="0" applyFont="1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177" fontId="0" fillId="0" borderId="128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2" fillId="0" borderId="118" xfId="39" applyFont="1" applyBorder="1" applyAlignment="1">
      <alignment horizontal="center" vertical="center"/>
      <protection/>
    </xf>
    <xf numFmtId="0" fontId="32" fillId="0" borderId="119" xfId="39" applyFont="1" applyBorder="1" applyAlignment="1">
      <alignment horizontal="center" vertical="center"/>
      <protection/>
    </xf>
    <xf numFmtId="0" fontId="32" fillId="0" borderId="120" xfId="39" applyFont="1" applyBorder="1" applyAlignment="1">
      <alignment horizontal="center" vertical="center"/>
      <protection/>
    </xf>
    <xf numFmtId="0" fontId="32" fillId="0" borderId="121" xfId="39" applyFont="1" applyBorder="1" applyAlignment="1">
      <alignment horizontal="center" vertical="center"/>
      <protection/>
    </xf>
    <xf numFmtId="0" fontId="32" fillId="0" borderId="16" xfId="39" applyFont="1" applyBorder="1" applyAlignment="1">
      <alignment horizontal="center" vertical="center"/>
      <protection/>
    </xf>
    <xf numFmtId="0" fontId="10" fillId="0" borderId="73" xfId="0" applyFont="1" applyBorder="1" applyAlignment="1" applyProtection="1">
      <alignment horizontal="left" vertical="center"/>
      <protection/>
    </xf>
    <xf numFmtId="0" fontId="10" fillId="0" borderId="74" xfId="0" applyFont="1" applyBorder="1" applyAlignment="1" applyProtection="1">
      <alignment horizontal="left" vertic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 2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\Downloads\kpdd2_v171014_vod_1.kolo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s1"/>
      <sheetName val="s2"/>
      <sheetName val="s3"/>
      <sheetName val="s4"/>
      <sheetName val="s5"/>
      <sheetName val="Tabulka"/>
      <sheetName val="Výsledky"/>
      <sheetName val="3-1"/>
      <sheetName val="4-5"/>
      <sheetName val="5-3"/>
      <sheetName val="1-2"/>
      <sheetName val="2-5"/>
      <sheetName val="3-4"/>
      <sheetName val="rl2-5"/>
      <sheetName val="rl3-4"/>
      <sheetName val="rl5-3"/>
      <sheetName val="rl1-2"/>
      <sheetName val="rl3-1"/>
      <sheetName val="rl4-5"/>
      <sheetName val="1-4"/>
      <sheetName val="2-3"/>
      <sheetName val="rl1-4"/>
      <sheetName val="rl2-3"/>
      <sheetName val="4-2"/>
      <sheetName val="5-1"/>
      <sheetName val="rl4-2"/>
      <sheetName val="rl5-1"/>
    </sheetNames>
    <sheetDataSet>
      <sheetData sheetId="0">
        <row r="11">
          <cell r="B11" t="str">
            <v>TJ Sokol Vodňany</v>
          </cell>
        </row>
        <row r="12">
          <cell r="B12" t="str">
            <v>SK Badminton Tábor</v>
          </cell>
          <cell r="C12" t="str">
            <v>TJ ČZ Strakonice "B"</v>
          </cell>
        </row>
        <row r="13">
          <cell r="B13" t="str">
            <v>TJ Sokol Křemže "B"</v>
          </cell>
          <cell r="C13" t="str">
            <v>TJ ČZ Strakonice "A"</v>
          </cell>
        </row>
        <row r="16">
          <cell r="C16" t="str">
            <v>TJ ČZ Strakonice "A"</v>
          </cell>
        </row>
        <row r="17">
          <cell r="B17" t="str">
            <v>TJ ČZ Strakonice "B"</v>
          </cell>
          <cell r="C17" t="str">
            <v>TJ Sokol Křemže "B"</v>
          </cell>
        </row>
        <row r="18">
          <cell r="B18" t="str">
            <v>TJ Sokol Vodňany</v>
          </cell>
          <cell r="C18" t="str">
            <v>SK Badminton Tábor</v>
          </cell>
        </row>
        <row r="21">
          <cell r="B21" t="str">
            <v>SK Badminton Tábor</v>
          </cell>
        </row>
        <row r="22">
          <cell r="B22" t="str">
            <v>TJ Sokol Křemže "B"</v>
          </cell>
          <cell r="C22" t="str">
            <v>TJ Sokol Vodňany</v>
          </cell>
        </row>
        <row r="23">
          <cell r="B23" t="str">
            <v>TJ ČZ Strakonice "A"</v>
          </cell>
          <cell r="C23" t="str">
            <v>TJ ČZ Strakonice "B"</v>
          </cell>
        </row>
        <row r="26">
          <cell r="C26" t="str">
            <v>TJ ČZ Strakonice "B"</v>
          </cell>
        </row>
        <row r="27">
          <cell r="B27" t="str">
            <v>TJ Sokol Vodňany</v>
          </cell>
          <cell r="C27" t="str">
            <v>TJ ČZ Strakonice "A"</v>
          </cell>
        </row>
        <row r="28">
          <cell r="B28" t="str">
            <v>SK Badminton Tábor</v>
          </cell>
          <cell r="C28" t="str">
            <v>TJ Sokol Křemže "B"</v>
          </cell>
        </row>
        <row r="31">
          <cell r="B31" t="str">
            <v>TJ Sokol Křemže "B"</v>
          </cell>
        </row>
        <row r="32">
          <cell r="B32" t="str">
            <v>TJ ČZ Strakonice "A"</v>
          </cell>
          <cell r="C32" t="str">
            <v>SK Badminton Tábor</v>
          </cell>
        </row>
        <row r="33">
          <cell r="B33" t="str">
            <v>TJ ČZ Strakonice "B"</v>
          </cell>
          <cell r="C33" t="str">
            <v>TJ Sokol Vodňany</v>
          </cell>
        </row>
        <row r="37">
          <cell r="B37" t="str">
            <v>Vladimír Marek</v>
          </cell>
          <cell r="C37">
            <v>43022</v>
          </cell>
        </row>
        <row r="42">
          <cell r="C42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2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3.25" customHeight="1">
      <c r="B2" s="251" t="s">
        <v>81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2:14" ht="18.75" customHeight="1">
      <c r="B3" s="252" t="s">
        <v>317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2:14" ht="11.25" customHeight="1" thickBo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2:14" ht="23.25" customHeight="1" thickBot="1">
      <c r="B5" s="61"/>
      <c r="C5" s="62" t="s">
        <v>38</v>
      </c>
      <c r="D5" s="69" t="s">
        <v>52</v>
      </c>
      <c r="E5" s="72" t="s">
        <v>39</v>
      </c>
      <c r="F5" s="72" t="s">
        <v>40</v>
      </c>
      <c r="G5" s="73" t="s">
        <v>41</v>
      </c>
      <c r="H5" s="63" t="s">
        <v>46</v>
      </c>
      <c r="I5" s="64" t="s">
        <v>47</v>
      </c>
      <c r="J5" s="64" t="s">
        <v>48</v>
      </c>
      <c r="K5" s="64" t="s">
        <v>49</v>
      </c>
      <c r="L5" s="64" t="s">
        <v>50</v>
      </c>
      <c r="M5" s="65" t="s">
        <v>51</v>
      </c>
      <c r="N5" s="60" t="s">
        <v>42</v>
      </c>
    </row>
    <row r="6" spans="2:14" ht="23.25" customHeight="1">
      <c r="B6" s="67" t="s">
        <v>26</v>
      </c>
      <c r="C6" s="58" t="s">
        <v>83</v>
      </c>
      <c r="D6" s="70">
        <v>4</v>
      </c>
      <c r="E6" s="74">
        <v>4</v>
      </c>
      <c r="F6" s="75">
        <v>0</v>
      </c>
      <c r="G6" s="76">
        <v>0</v>
      </c>
      <c r="H6" s="81">
        <f>'1.k.StrA_Táb'!Q16+'1.k.KřeB_StrA'!R16+'1.k.Vod_StrA'!R16+'1.k.StrA_StrB'!Q16</f>
        <v>26</v>
      </c>
      <c r="I6" s="82">
        <f>'1.k.StrA_Táb'!R16+'1.k.KřeB_StrA'!Q16+'1.k.Vod_StrA'!Q16+'1.k.StrA_StrB'!R16</f>
        <v>6</v>
      </c>
      <c r="J6" s="83">
        <f>'1.k.StrA_Táb'!O16+'1.k.KřeB_StrA'!P16+'1.k.Vod_StrA'!P16+'1.k.StrA_StrB'!O16</f>
        <v>53</v>
      </c>
      <c r="K6" s="82">
        <f>'1.k.StrA_Táb'!P16+'1.k.KřeB_StrA'!O16+'1.k.Vod_StrA'!O16+'1.k.StrA_StrB'!P16</f>
        <v>16</v>
      </c>
      <c r="L6" s="83">
        <f>'1.k.StrA_Táb'!M16+'1.k.KřeB_StrA'!N16+'1.k.Vod_StrA'!N16+'1.k.StrA_StrB'!M16</f>
        <v>1306</v>
      </c>
      <c r="M6" s="84">
        <f>'1.k.StrA_Táb'!N16+'1.k.KřeB_StrA'!M16+'1.k.Vod_StrA'!M16+'1.k.StrA_StrB'!N16</f>
        <v>945</v>
      </c>
      <c r="N6" s="85">
        <f aca="true" t="shared" si="0" ref="N6:N15">E6*3+F6*2+G6*1</f>
        <v>12</v>
      </c>
    </row>
    <row r="7" spans="2:14" ht="23.25" customHeight="1">
      <c r="B7" s="66" t="s">
        <v>43</v>
      </c>
      <c r="C7" s="58" t="s">
        <v>30</v>
      </c>
      <c r="D7" s="70">
        <v>4</v>
      </c>
      <c r="E7" s="74">
        <v>3</v>
      </c>
      <c r="F7" s="77">
        <v>0</v>
      </c>
      <c r="G7" s="76">
        <v>1</v>
      </c>
      <c r="H7" s="81">
        <f>'1.k.JuA_Chra'!R17+'1.k.Kla_JuA'!S17+'2.k.JuA_DouC'!R17+'2.k._DouD_JuA'!S17</f>
        <v>23</v>
      </c>
      <c r="I7" s="86">
        <f>'1.k.JuA_Chra'!S17+'1.k.Kla_JuA'!R17+'2.k.JuA_DouC'!S17+'2.k._DouD_JuA'!R17</f>
        <v>9</v>
      </c>
      <c r="J7" s="83">
        <f>'1.k.JuA_Chra'!P17+'1.k.Kla_JuA'!Q17+'2.k.JuA_DouC'!P17+'2.k._DouD_JuA'!Q17</f>
        <v>48</v>
      </c>
      <c r="K7" s="86">
        <f>'1.k.JuA_Chra'!Q17+'1.k.Kla_JuA'!P17+'2.k.JuA_DouC'!Q17+'2.k._DouD_JuA'!P17</f>
        <v>22</v>
      </c>
      <c r="L7" s="83">
        <f>'1.k.JuA_Chra'!N17+'1.k.Kla_JuA'!O17+'2.k.JuA_DouC'!N17+'2.k._DouD_JuA'!O17</f>
        <v>1345</v>
      </c>
      <c r="M7" s="87">
        <f>'1.k.JuA_Chra'!O17+'1.k.Kla_JuA'!N17+'2.k.JuA_DouC'!O17+'2.k._DouD_JuA'!N17</f>
        <v>1126</v>
      </c>
      <c r="N7" s="85">
        <f t="shared" si="0"/>
        <v>10</v>
      </c>
    </row>
    <row r="8" spans="2:14" ht="23.25" customHeight="1">
      <c r="B8" s="66" t="s">
        <v>44</v>
      </c>
      <c r="C8" s="58" t="s">
        <v>121</v>
      </c>
      <c r="D8" s="70">
        <v>4</v>
      </c>
      <c r="E8" s="74">
        <v>3</v>
      </c>
      <c r="F8" s="77">
        <v>0</v>
      </c>
      <c r="G8" s="76">
        <v>1</v>
      </c>
      <c r="H8" s="191">
        <f>'1.k.JuA_Chra'!S17+'1.k.Chra_DouC'!R17+'2.k.DouD_Chra'!S17+'2.k.Chra_Kla'!R17</f>
        <v>22</v>
      </c>
      <c r="I8" s="86">
        <f>'1.k.JuA_Chra'!R17+'1.k.Chra_DouC'!S17+'2.k.DouD_Chra'!R17+'2.k.Chra_Kla'!S17</f>
        <v>10</v>
      </c>
      <c r="J8" s="83">
        <f>'1.k.JuA_Chra'!Q17+'1.k.Chra_DouC'!P17+'2.k.DouD_Chra'!Q17+'2.k.Chra_Kla'!P17</f>
        <v>47</v>
      </c>
      <c r="K8" s="86">
        <f>'1.k.JuA_Chra'!P17+'1.k.Chra_DouC'!Q17+'2.k.DouD_Chra'!P17+'2.k.Chra_Kla'!Q17</f>
        <v>23</v>
      </c>
      <c r="L8" s="83">
        <f>'1.k.JuA_Chra'!O17+'1.k.Chra_DouC'!N17+'2.k.DouD_Chra'!O17+'2.k.Chra_Kla'!N17</f>
        <v>1340</v>
      </c>
      <c r="M8" s="192">
        <f>'1.k.JuA_Chra'!N17+'1.k.Chra_DouC'!O17+'2.k.DouD_Chra'!N17+'2.k.Chra_Kla'!O17</f>
        <v>1101</v>
      </c>
      <c r="N8" s="85">
        <f t="shared" si="0"/>
        <v>10</v>
      </c>
    </row>
    <row r="9" spans="2:14" ht="23.25" customHeight="1">
      <c r="B9" s="66" t="s">
        <v>45</v>
      </c>
      <c r="C9" s="58" t="s">
        <v>85</v>
      </c>
      <c r="D9" s="186">
        <v>4</v>
      </c>
      <c r="E9" s="91">
        <v>3</v>
      </c>
      <c r="F9" s="92">
        <v>0</v>
      </c>
      <c r="G9" s="93">
        <v>1</v>
      </c>
      <c r="H9" s="187">
        <f>'1.k.StrB_Vod'!R16+'1.k.Vod_Táb'!Q16+'1.k.KřeB_Vod'!R16+'1.k.Vod_StrA'!Q16</f>
        <v>21</v>
      </c>
      <c r="I9" s="188">
        <f>'1.k.StrB_Vod'!Q16+'1.k.Vod_Táb'!R16+'1.k.KřeB_Vod'!Q16+'1.k.Vod_StrA'!R16</f>
        <v>11</v>
      </c>
      <c r="J9" s="189">
        <f>'1.k.StrB_Vod'!P16+'1.k.Vod_Táb'!O16+'1.k.KřeB_Vod'!P16+'1.k.Vod_StrA'!O16</f>
        <v>47</v>
      </c>
      <c r="K9" s="188">
        <f>'1.k.StrB_Vod'!O16+'1.k.Vod_Táb'!P16+'1.k.KřeB_Vod'!O16+'1.k.Vod_StrA'!P16</f>
        <v>24</v>
      </c>
      <c r="L9" s="189">
        <f>'1.k.StrB_Vod'!N16+'1.k.Vod_Táb'!M16+'1.k.KřeB_Vod'!N16+'1.k.Vod_StrA'!M16</f>
        <v>1341</v>
      </c>
      <c r="M9" s="190">
        <f>'1.k.StrB_Vod'!M16+'1.k.Vod_Táb'!N16+'1.k.KřeB_Vod'!M16+'1.k.Vod_StrA'!N16</f>
        <v>1030</v>
      </c>
      <c r="N9" s="85">
        <f t="shared" si="0"/>
        <v>10</v>
      </c>
    </row>
    <row r="10" spans="2:14" ht="23.25" customHeight="1">
      <c r="B10" s="89" t="s">
        <v>53</v>
      </c>
      <c r="C10" s="90" t="s">
        <v>87</v>
      </c>
      <c r="D10" s="170">
        <v>4</v>
      </c>
      <c r="E10" s="91">
        <v>3</v>
      </c>
      <c r="F10" s="92">
        <v>0</v>
      </c>
      <c r="G10" s="93">
        <v>1</v>
      </c>
      <c r="H10" s="171">
        <f>'1.k.DouC_DouD'!R17+'1.k.Chra_DouC'!S17+'2.k.JuA_DouC'!S17+'2.k.DouC_Kla'!R17</f>
        <v>20</v>
      </c>
      <c r="I10" s="172">
        <f>'1.k.DouC_DouD'!S17+'1.k.Chra_DouC'!R17+'2.k.JuA_DouC'!R17+'2.k.DouC_Kla'!S17</f>
        <v>12</v>
      </c>
      <c r="J10" s="173">
        <f>'1.k.DouC_DouD'!P17+'1.k.Chra_DouC'!Q17+'2.k.JuA_DouC'!Q17+'2.k.DouC_Kla'!P17</f>
        <v>45</v>
      </c>
      <c r="K10" s="172">
        <f>'1.k.DouC_DouD'!Q17+'1.k.Chra_DouC'!P17+'2.k.JuA_DouC'!P17+'2.k.DouC_Kla'!Q17</f>
        <v>29</v>
      </c>
      <c r="L10" s="173">
        <f>'1.k.DouC_DouD'!N17+'1.k.Chra_DouC'!O17+'2.k.JuA_DouC'!O17+'2.k.DouC_Kla'!N17</f>
        <v>1379</v>
      </c>
      <c r="M10" s="174">
        <f>'1.k.DouC_DouD'!O17+'1.k.Chra_DouC'!N17+'2.k.JuA_DouC'!N17+'2.k.DouC_Kla'!O17</f>
        <v>1252</v>
      </c>
      <c r="N10" s="85">
        <f t="shared" si="0"/>
        <v>10</v>
      </c>
    </row>
    <row r="11" spans="2:14" ht="23.25" customHeight="1">
      <c r="B11" s="89" t="s">
        <v>54</v>
      </c>
      <c r="C11" s="90" t="s">
        <v>86</v>
      </c>
      <c r="D11" s="186">
        <v>4</v>
      </c>
      <c r="E11" s="91">
        <v>2</v>
      </c>
      <c r="F11" s="92">
        <v>0</v>
      </c>
      <c r="G11" s="93">
        <v>2</v>
      </c>
      <c r="H11" s="187">
        <f>'1.k.KřeB_Vod'!Q16+'1.k.StrB_KřeB'!R16+'1.k.KřeB_StrA'!Q16+'1.k.Táb_KřeB'!R16</f>
        <v>21</v>
      </c>
      <c r="I11" s="188">
        <f>'1.k.KřeB_Vod'!R16+'1.k.StrB_KřeB'!Q16+'1.k.KřeB_StrA'!R16+'1.k.Táb_KřeB'!Q16</f>
        <v>11</v>
      </c>
      <c r="J11" s="189">
        <f>'1.k.KřeB_Vod'!O16+'1.k.StrB_KřeB'!P16+'1.k.KřeB_StrA'!O16+'1.k.Táb_KřeB'!P16</f>
        <v>43</v>
      </c>
      <c r="K11" s="188">
        <f>'1.k.KřeB_Vod'!P16+'1.k.StrB_KřeB'!O16+'1.k.KřeB_StrA'!P16+'1.k.Táb_KřeB'!O16</f>
        <v>26</v>
      </c>
      <c r="L11" s="189">
        <f>'1.k.KřeB_Vod'!M16+'1.k.StrB_KřeB'!N16+'1.k.KřeB_StrA'!M16+'1.k.Táb_KřeB'!N16</f>
        <v>1262</v>
      </c>
      <c r="M11" s="190">
        <f>'1.k.KřeB_Vod'!N16+'1.k.StrB_KřeB'!M16+'1.k.KřeB_StrA'!N16+'1.k.Táb_KřeB'!M16</f>
        <v>1057</v>
      </c>
      <c r="N11" s="85">
        <f t="shared" si="0"/>
        <v>8</v>
      </c>
    </row>
    <row r="12" spans="2:14" ht="23.25" customHeight="1">
      <c r="B12" s="196" t="s">
        <v>55</v>
      </c>
      <c r="C12" s="58" t="s">
        <v>29</v>
      </c>
      <c r="D12" s="170">
        <v>4</v>
      </c>
      <c r="E12" s="91">
        <v>1</v>
      </c>
      <c r="F12" s="92">
        <v>0</v>
      </c>
      <c r="G12" s="93">
        <v>3</v>
      </c>
      <c r="H12" s="171">
        <f>'1.k.DouC_DouD'!S17+'1.k.Kla_DouD'!S17+'2.k.DouD_Chra'!R17+'2.k._DouD_JuA'!R17</f>
        <v>11</v>
      </c>
      <c r="I12" s="172">
        <f>'1.k.DouC_DouD'!R17+'1.k.Kla_DouD'!R17+'2.k.DouD_Chra'!S17+'2.k._DouD_JuA'!S17</f>
        <v>21</v>
      </c>
      <c r="J12" s="173">
        <f>'1.k.DouC_DouD'!Q17+'1.k.Kla_DouD'!Q17+'2.k.DouD_Chra'!P17+'2.k._DouD_JuA'!P17</f>
        <v>25</v>
      </c>
      <c r="K12" s="172">
        <f>'1.k.DouC_DouD'!P17+'1.k.Kla_DouD'!P17+'2.k.DouD_Chra'!Q17+'2.k._DouD_JuA'!Q17</f>
        <v>47</v>
      </c>
      <c r="L12" s="173">
        <f>'1.k.DouC_DouD'!O17+'1.k.Kla_DouD'!O17+'2.k.DouD_Chra'!N17+'2.k._DouD_JuA'!N17</f>
        <v>1180</v>
      </c>
      <c r="M12" s="174">
        <f>'1.k.DouC_DouD'!N17+'1.k.Kla_DouD'!N17+'2.k.DouD_Chra'!O17+'2.k._DouD_JuA'!O17</f>
        <v>1401</v>
      </c>
      <c r="N12" s="85">
        <f t="shared" si="0"/>
        <v>6</v>
      </c>
    </row>
    <row r="13" spans="2:14" ht="23.25" customHeight="1">
      <c r="B13" s="89" t="s">
        <v>56</v>
      </c>
      <c r="C13" s="58" t="s">
        <v>73</v>
      </c>
      <c r="D13" s="94">
        <v>4</v>
      </c>
      <c r="E13" s="74">
        <v>1</v>
      </c>
      <c r="F13" s="77">
        <v>0</v>
      </c>
      <c r="G13" s="76">
        <v>3</v>
      </c>
      <c r="H13" s="95">
        <f>'1.k.Táb_KřeB'!Q16+'1.k.Vod_Táb'!R16+'1.k.StrA_Táb'!R16+'1.k.Táb_StrB'!Q16</f>
        <v>9</v>
      </c>
      <c r="I13" s="96">
        <f>'1.k.Táb_KřeB'!R16+'1.k.Vod_Táb'!Q16+'1.k.StrA_Táb'!Q16+'1.k.Táb_StrB'!R16</f>
        <v>23</v>
      </c>
      <c r="J13" s="97">
        <f>'1.k.Táb_KřeB'!O16+'1.k.Vod_Táb'!P16+'1.k.StrA_Táb'!P16+'1.k.Táb_StrB'!O16</f>
        <v>21</v>
      </c>
      <c r="K13" s="96">
        <f>'1.k.Táb_KřeB'!P16+'1.k.Vod_Táb'!O16+'1.k.StrA_Táb'!O16+'1.k.Táb_StrB'!P16</f>
        <v>47</v>
      </c>
      <c r="L13" s="97">
        <f>'1.k.Táb_KřeB'!M16+'1.k.Vod_Táb'!N16+'1.k.StrA_Táb'!N16+'1.k.Táb_StrB'!M16</f>
        <v>1013</v>
      </c>
      <c r="M13" s="98">
        <f>'1.k.Táb_KřeB'!N16+'1.k.Vod_Táb'!M16+'1.k.StrA_Táb'!M16+'1.k.Táb_StrB'!N16</f>
        <v>1174</v>
      </c>
      <c r="N13" s="85">
        <f t="shared" si="0"/>
        <v>6</v>
      </c>
    </row>
    <row r="14" spans="2:14" ht="23.25" customHeight="1">
      <c r="B14" s="66" t="s">
        <v>248</v>
      </c>
      <c r="C14" s="58" t="s">
        <v>82</v>
      </c>
      <c r="D14" s="70">
        <v>4</v>
      </c>
      <c r="E14" s="74">
        <v>0</v>
      </c>
      <c r="F14" s="77">
        <v>0</v>
      </c>
      <c r="G14" s="76">
        <v>4</v>
      </c>
      <c r="H14" s="81">
        <f>'1.k.Kla_JuA'!R17+'1.k.Kla_DouD'!R17+'2.k.Chra_Kla'!S17+'2.k.DouC_Kla'!S17</f>
        <v>4</v>
      </c>
      <c r="I14" s="86">
        <f>'1.k.Kla_JuA'!S17+'1.k.Kla_DouD'!S17+'2.k.Chra_Kla'!R17+'2.k.DouC_Kla'!R17</f>
        <v>28</v>
      </c>
      <c r="J14" s="83">
        <f>'1.k.Kla_JuA'!P17+'1.k.Kla_DouD'!P17+'2.k.Chra_Kla'!Q17+'2.k.DouC_Kla'!Q17</f>
        <v>14</v>
      </c>
      <c r="K14" s="86">
        <f>'1.k.Kla_JuA'!Q17+'1.k.Kla_DouD'!Q17+'2.k.Chra_Kla'!P17+'2.k.DouC_Kla'!P17</f>
        <v>58</v>
      </c>
      <c r="L14" s="83">
        <f>'1.k.Kla_JuA'!N17+'1.k.Kla_DouD'!N17+'2.k.Chra_Kla'!O17+'2.k.DouC_Kla'!O17</f>
        <v>1097</v>
      </c>
      <c r="M14" s="87">
        <f>'1.k.Kla_JuA'!O17+'1.k.Kla_DouD'!O17+'2.k.Chra_Kla'!N17+'2.k.DouC_Kla'!N17</f>
        <v>1461</v>
      </c>
      <c r="N14" s="85">
        <f t="shared" si="0"/>
        <v>4</v>
      </c>
    </row>
    <row r="15" spans="2:14" ht="23.25" customHeight="1" thickBot="1">
      <c r="B15" s="197" t="s">
        <v>247</v>
      </c>
      <c r="C15" s="68" t="s">
        <v>84</v>
      </c>
      <c r="D15" s="246">
        <v>4</v>
      </c>
      <c r="E15" s="78">
        <v>0</v>
      </c>
      <c r="F15" s="79">
        <v>0</v>
      </c>
      <c r="G15" s="80">
        <v>4</v>
      </c>
      <c r="H15" s="247">
        <f>'1.k.StrA_StrB'!R16+'1.k.Táb_StrB'!R16+'1.k.StrB_KřeB'!Q16+'1.k.StrB_Vod'!Q16</f>
        <v>3</v>
      </c>
      <c r="I15" s="248">
        <f>'1.k.StrA_StrB'!Q16+'1.k.Táb_StrB'!Q16+'1.k.StrB_KřeB'!R16+'1.k.StrB_Vod'!R16</f>
        <v>29</v>
      </c>
      <c r="J15" s="249">
        <f>'1.k.StrA_StrB'!P16+'1.k.Táb_StrB'!P16+'1.k.StrB_KřeB'!O16+'1.k.StrB_Vod'!O16</f>
        <v>8</v>
      </c>
      <c r="K15" s="248">
        <f>'1.k.StrA_StrB'!O16+'1.k.Táb_StrB'!O16+'1.k.StrB_KřeB'!P16+'1.k.StrB_Vod'!P16</f>
        <v>59</v>
      </c>
      <c r="L15" s="249">
        <f>'1.k.StrA_StrB'!N16+'1.k.Táb_StrB'!N16+'1.k.StrB_KřeB'!M16+'1.k.StrB_Vod'!M16</f>
        <v>648</v>
      </c>
      <c r="M15" s="250">
        <f>'1.k.StrA_StrB'!M16+'1.k.Táb_StrB'!M16+'1.k.StrB_KřeB'!N16+'1.k.StrB_Vod'!N16</f>
        <v>1364</v>
      </c>
      <c r="N15" s="88">
        <f t="shared" si="0"/>
        <v>4</v>
      </c>
    </row>
    <row r="16" ht="16.5" customHeight="1">
      <c r="C16" s="59"/>
    </row>
    <row r="17" spans="2:14" ht="23.25" customHeight="1">
      <c r="B17" s="251" t="s">
        <v>81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2:14" ht="15.75">
      <c r="B18" s="252" t="s">
        <v>80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</row>
    <row r="19" spans="2:14" ht="13.5" thickBot="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2:14" ht="23.25" customHeight="1" thickBot="1">
      <c r="B20" s="61"/>
      <c r="C20" s="62" t="s">
        <v>38</v>
      </c>
      <c r="D20" s="69" t="s">
        <v>52</v>
      </c>
      <c r="E20" s="72" t="s">
        <v>39</v>
      </c>
      <c r="F20" s="72" t="s">
        <v>40</v>
      </c>
      <c r="G20" s="73" t="s">
        <v>41</v>
      </c>
      <c r="H20" s="63" t="s">
        <v>46</v>
      </c>
      <c r="I20" s="64" t="s">
        <v>47</v>
      </c>
      <c r="J20" s="64" t="s">
        <v>48</v>
      </c>
      <c r="K20" s="64" t="s">
        <v>49</v>
      </c>
      <c r="L20" s="64" t="s">
        <v>50</v>
      </c>
      <c r="M20" s="65" t="s">
        <v>51</v>
      </c>
      <c r="N20" s="60" t="s">
        <v>42</v>
      </c>
    </row>
    <row r="21" spans="2:14" ht="23.25" customHeight="1">
      <c r="B21" s="67" t="s">
        <v>26</v>
      </c>
      <c r="C21" s="58" t="s">
        <v>83</v>
      </c>
      <c r="D21" s="70">
        <v>4</v>
      </c>
      <c r="E21" s="74">
        <v>4</v>
      </c>
      <c r="F21" s="75">
        <v>0</v>
      </c>
      <c r="G21" s="76">
        <v>0</v>
      </c>
      <c r="H21" s="81">
        <v>26</v>
      </c>
      <c r="I21" s="82">
        <v>6</v>
      </c>
      <c r="J21" s="83">
        <v>53</v>
      </c>
      <c r="K21" s="82">
        <v>16</v>
      </c>
      <c r="L21" s="83">
        <v>1306</v>
      </c>
      <c r="M21" s="84">
        <v>945</v>
      </c>
      <c r="N21" s="85">
        <f aca="true" t="shared" si="1" ref="N21:N30">E21*3+F21*2+G21*1</f>
        <v>12</v>
      </c>
    </row>
    <row r="22" spans="2:14" ht="23.25" customHeight="1">
      <c r="B22" s="66" t="s">
        <v>43</v>
      </c>
      <c r="C22" s="58" t="s">
        <v>85</v>
      </c>
      <c r="D22" s="70">
        <v>4</v>
      </c>
      <c r="E22" s="74">
        <v>3</v>
      </c>
      <c r="F22" s="77">
        <v>0</v>
      </c>
      <c r="G22" s="76">
        <v>1</v>
      </c>
      <c r="H22" s="81">
        <v>21</v>
      </c>
      <c r="I22" s="86">
        <v>11</v>
      </c>
      <c r="J22" s="83">
        <v>47</v>
      </c>
      <c r="K22" s="86">
        <v>24</v>
      </c>
      <c r="L22" s="83">
        <v>1341</v>
      </c>
      <c r="M22" s="87">
        <v>1030</v>
      </c>
      <c r="N22" s="85">
        <f t="shared" si="1"/>
        <v>10</v>
      </c>
    </row>
    <row r="23" spans="2:14" ht="23.25" customHeight="1">
      <c r="B23" s="66" t="s">
        <v>44</v>
      </c>
      <c r="C23" s="58" t="s">
        <v>86</v>
      </c>
      <c r="D23" s="70">
        <v>4</v>
      </c>
      <c r="E23" s="74">
        <v>2</v>
      </c>
      <c r="F23" s="77">
        <v>0</v>
      </c>
      <c r="G23" s="76">
        <v>2</v>
      </c>
      <c r="H23" s="191">
        <v>21</v>
      </c>
      <c r="I23" s="86">
        <v>11</v>
      </c>
      <c r="J23" s="83">
        <v>43</v>
      </c>
      <c r="K23" s="86">
        <v>26</v>
      </c>
      <c r="L23" s="83">
        <v>1262</v>
      </c>
      <c r="M23" s="192">
        <v>1057</v>
      </c>
      <c r="N23" s="85">
        <f t="shared" si="1"/>
        <v>8</v>
      </c>
    </row>
    <row r="24" spans="2:14" ht="23.25" customHeight="1">
      <c r="B24" s="66" t="s">
        <v>45</v>
      </c>
      <c r="C24" s="58" t="s">
        <v>30</v>
      </c>
      <c r="D24" s="186">
        <v>2</v>
      </c>
      <c r="E24" s="91">
        <v>2</v>
      </c>
      <c r="F24" s="92">
        <v>0</v>
      </c>
      <c r="G24" s="93">
        <v>0</v>
      </c>
      <c r="H24" s="187">
        <v>13</v>
      </c>
      <c r="I24" s="188">
        <v>3</v>
      </c>
      <c r="J24" s="189">
        <v>27</v>
      </c>
      <c r="K24" s="188">
        <v>8</v>
      </c>
      <c r="L24" s="189">
        <v>686</v>
      </c>
      <c r="M24" s="190">
        <v>566</v>
      </c>
      <c r="N24" s="85">
        <f t="shared" si="1"/>
        <v>6</v>
      </c>
    </row>
    <row r="25" spans="2:14" ht="23.25" customHeight="1">
      <c r="B25" s="89" t="s">
        <v>53</v>
      </c>
      <c r="C25" s="90" t="s">
        <v>73</v>
      </c>
      <c r="D25" s="170">
        <v>4</v>
      </c>
      <c r="E25" s="91">
        <v>1</v>
      </c>
      <c r="F25" s="92">
        <v>0</v>
      </c>
      <c r="G25" s="93">
        <v>3</v>
      </c>
      <c r="H25" s="171">
        <v>9</v>
      </c>
      <c r="I25" s="172">
        <v>23</v>
      </c>
      <c r="J25" s="173">
        <v>21</v>
      </c>
      <c r="K25" s="172">
        <v>47</v>
      </c>
      <c r="L25" s="173">
        <v>1013</v>
      </c>
      <c r="M25" s="174">
        <v>1174</v>
      </c>
      <c r="N25" s="85">
        <f t="shared" si="1"/>
        <v>6</v>
      </c>
    </row>
    <row r="26" spans="2:14" ht="23.25" customHeight="1">
      <c r="B26" s="196" t="s">
        <v>54</v>
      </c>
      <c r="C26" s="90" t="s">
        <v>29</v>
      </c>
      <c r="D26" s="170">
        <v>2</v>
      </c>
      <c r="E26" s="91">
        <v>1</v>
      </c>
      <c r="F26" s="92">
        <v>0</v>
      </c>
      <c r="G26" s="93">
        <v>1</v>
      </c>
      <c r="H26" s="171">
        <v>9</v>
      </c>
      <c r="I26" s="172">
        <v>7</v>
      </c>
      <c r="J26" s="173">
        <v>20</v>
      </c>
      <c r="K26" s="172">
        <v>19</v>
      </c>
      <c r="L26" s="173">
        <v>704</v>
      </c>
      <c r="M26" s="174">
        <v>730</v>
      </c>
      <c r="N26" s="85">
        <f t="shared" si="1"/>
        <v>4</v>
      </c>
    </row>
    <row r="27" spans="2:14" ht="23.25" customHeight="1">
      <c r="B27" s="89" t="s">
        <v>55</v>
      </c>
      <c r="C27" s="58" t="s">
        <v>121</v>
      </c>
      <c r="D27" s="186">
        <v>2</v>
      </c>
      <c r="E27" s="91">
        <v>1</v>
      </c>
      <c r="F27" s="92">
        <v>0</v>
      </c>
      <c r="G27" s="93">
        <v>1</v>
      </c>
      <c r="H27" s="187">
        <v>8</v>
      </c>
      <c r="I27" s="188">
        <v>8</v>
      </c>
      <c r="J27" s="189">
        <v>19</v>
      </c>
      <c r="K27" s="188">
        <v>18</v>
      </c>
      <c r="L27" s="189">
        <v>671</v>
      </c>
      <c r="M27" s="190">
        <v>640</v>
      </c>
      <c r="N27" s="85">
        <f t="shared" si="1"/>
        <v>4</v>
      </c>
    </row>
    <row r="28" spans="2:14" ht="23.25" customHeight="1">
      <c r="B28" s="89" t="s">
        <v>56</v>
      </c>
      <c r="C28" s="58" t="s">
        <v>87</v>
      </c>
      <c r="D28" s="94">
        <v>2</v>
      </c>
      <c r="E28" s="74">
        <v>1</v>
      </c>
      <c r="F28" s="77">
        <v>0</v>
      </c>
      <c r="G28" s="76">
        <v>1</v>
      </c>
      <c r="H28" s="95">
        <v>8</v>
      </c>
      <c r="I28" s="96">
        <v>8</v>
      </c>
      <c r="J28" s="97">
        <v>19</v>
      </c>
      <c r="K28" s="96">
        <v>19</v>
      </c>
      <c r="L28" s="97">
        <v>681</v>
      </c>
      <c r="M28" s="98">
        <v>683</v>
      </c>
      <c r="N28" s="85">
        <f t="shared" si="1"/>
        <v>4</v>
      </c>
    </row>
    <row r="29" spans="2:14" ht="23.25" customHeight="1">
      <c r="B29" s="66" t="s">
        <v>248</v>
      </c>
      <c r="C29" s="58" t="s">
        <v>84</v>
      </c>
      <c r="D29" s="94">
        <v>4</v>
      </c>
      <c r="E29" s="74">
        <v>0</v>
      </c>
      <c r="F29" s="77">
        <v>0</v>
      </c>
      <c r="G29" s="76">
        <v>4</v>
      </c>
      <c r="H29" s="95">
        <v>3</v>
      </c>
      <c r="I29" s="96">
        <v>29</v>
      </c>
      <c r="J29" s="97">
        <v>8</v>
      </c>
      <c r="K29" s="96">
        <v>59</v>
      </c>
      <c r="L29" s="97">
        <v>648</v>
      </c>
      <c r="M29" s="98">
        <v>1364</v>
      </c>
      <c r="N29" s="85">
        <f t="shared" si="1"/>
        <v>4</v>
      </c>
    </row>
    <row r="30" spans="2:14" ht="23.25" customHeight="1" thickBot="1">
      <c r="B30" s="197" t="s">
        <v>247</v>
      </c>
      <c r="C30" s="68" t="s">
        <v>82</v>
      </c>
      <c r="D30" s="175">
        <v>2</v>
      </c>
      <c r="E30" s="78">
        <v>0</v>
      </c>
      <c r="F30" s="79">
        <v>0</v>
      </c>
      <c r="G30" s="80">
        <v>2</v>
      </c>
      <c r="H30" s="176">
        <v>2</v>
      </c>
      <c r="I30" s="177">
        <v>14</v>
      </c>
      <c r="J30" s="178">
        <v>8</v>
      </c>
      <c r="K30" s="177">
        <v>29</v>
      </c>
      <c r="L30" s="178">
        <v>617</v>
      </c>
      <c r="M30" s="179">
        <v>740</v>
      </c>
      <c r="N30" s="88">
        <f t="shared" si="1"/>
        <v>2</v>
      </c>
    </row>
  </sheetData>
  <sheetProtection password="CC26" sheet="1"/>
  <mergeCells count="4">
    <mergeCell ref="B2:N2"/>
    <mergeCell ref="B3:N3"/>
    <mergeCell ref="B17:N17"/>
    <mergeCell ref="B18:N1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266" t="s">
        <v>181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'[1]Los'!B33</f>
        <v>TJ ČZ Strakonice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'[1]Los'!C33</f>
        <v>TJ Sokol Vodňany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238</v>
      </c>
      <c r="C8" s="129" t="s">
        <v>239</v>
      </c>
      <c r="D8" s="130">
        <v>6</v>
      </c>
      <c r="E8" s="131" t="s">
        <v>22</v>
      </c>
      <c r="F8" s="132">
        <v>21</v>
      </c>
      <c r="G8" s="130">
        <v>4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10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'[1]Los'!$B$31</f>
        <v>TJ Sokol Křemže "B"</v>
      </c>
    </row>
    <row r="9" spans="1:19" ht="30" customHeight="1">
      <c r="A9" s="128" t="s">
        <v>107</v>
      </c>
      <c r="B9" s="129" t="s">
        <v>249</v>
      </c>
      <c r="C9" s="129" t="s">
        <v>209</v>
      </c>
      <c r="D9" s="130">
        <v>0</v>
      </c>
      <c r="E9" s="130" t="s">
        <v>22</v>
      </c>
      <c r="F9" s="132">
        <v>21</v>
      </c>
      <c r="G9" s="130">
        <v>0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0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'[1]Los'!$B$31</f>
        <v>TJ Sokol Křemže "B"</v>
      </c>
    </row>
    <row r="10" spans="1:19" ht="30" customHeight="1">
      <c r="A10" s="128" t="s">
        <v>21</v>
      </c>
      <c r="B10" s="129" t="s">
        <v>240</v>
      </c>
      <c r="C10" s="129" t="s">
        <v>185</v>
      </c>
      <c r="D10" s="130">
        <v>7</v>
      </c>
      <c r="E10" s="130" t="s">
        <v>22</v>
      </c>
      <c r="F10" s="132">
        <v>21</v>
      </c>
      <c r="G10" s="130">
        <v>12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0"/>
        <v>19</v>
      </c>
      <c r="N10" s="134">
        <f t="shared" si="1"/>
        <v>42</v>
      </c>
      <c r="O10" s="135">
        <f t="shared" si="2"/>
        <v>0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'[1]Los'!$B$31</f>
        <v>TJ Sokol Křemže "B"</v>
      </c>
    </row>
    <row r="11" spans="1:19" ht="30" customHeight="1">
      <c r="A11" s="128" t="s">
        <v>112</v>
      </c>
      <c r="B11" s="129" t="s">
        <v>199</v>
      </c>
      <c r="C11" s="129" t="s">
        <v>187</v>
      </c>
      <c r="D11" s="130">
        <v>8</v>
      </c>
      <c r="E11" s="130" t="s">
        <v>22</v>
      </c>
      <c r="F11" s="132">
        <v>21</v>
      </c>
      <c r="G11" s="130">
        <v>10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18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'[1]Los'!$B$31</f>
        <v>TJ Sokol Křemže "B"</v>
      </c>
    </row>
    <row r="12" spans="1:19" ht="30" customHeight="1">
      <c r="A12" s="128" t="s">
        <v>20</v>
      </c>
      <c r="B12" s="129" t="s">
        <v>249</v>
      </c>
      <c r="C12" s="129" t="s">
        <v>68</v>
      </c>
      <c r="D12" s="130">
        <v>0</v>
      </c>
      <c r="E12" s="130" t="s">
        <v>22</v>
      </c>
      <c r="F12" s="132">
        <v>21</v>
      </c>
      <c r="G12" s="130">
        <v>0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0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'[1]Los'!$B$31</f>
        <v>TJ Sokol Křemže "B"</v>
      </c>
    </row>
    <row r="13" spans="1:19" ht="30" customHeight="1">
      <c r="A13" s="128" t="s">
        <v>19</v>
      </c>
      <c r="B13" s="129" t="s">
        <v>241</v>
      </c>
      <c r="C13" s="129" t="s">
        <v>67</v>
      </c>
      <c r="D13" s="130">
        <v>8</v>
      </c>
      <c r="E13" s="130" t="s">
        <v>22</v>
      </c>
      <c r="F13" s="132">
        <v>21</v>
      </c>
      <c r="G13" s="130">
        <v>9</v>
      </c>
      <c r="H13" s="130" t="s">
        <v>22</v>
      </c>
      <c r="I13" s="132">
        <v>21</v>
      </c>
      <c r="J13" s="130"/>
      <c r="K13" s="130" t="s">
        <v>22</v>
      </c>
      <c r="L13" s="132"/>
      <c r="M13" s="133">
        <f>D13+G13+J13</f>
        <v>17</v>
      </c>
      <c r="N13" s="134">
        <f>F13+I13+L13</f>
        <v>42</v>
      </c>
      <c r="O13" s="135">
        <f t="shared" si="2"/>
        <v>0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'[1]Los'!$B$31</f>
        <v>TJ Sokol Křemže "B"</v>
      </c>
    </row>
    <row r="14" spans="1:19" ht="30" customHeight="1">
      <c r="A14" s="128" t="s">
        <v>23</v>
      </c>
      <c r="B14" s="129" t="s">
        <v>225</v>
      </c>
      <c r="C14" s="129" t="s">
        <v>242</v>
      </c>
      <c r="D14" s="130">
        <v>21</v>
      </c>
      <c r="E14" s="130" t="s">
        <v>22</v>
      </c>
      <c r="F14" s="132">
        <v>17</v>
      </c>
      <c r="G14" s="130">
        <v>21</v>
      </c>
      <c r="H14" s="130" t="s">
        <v>22</v>
      </c>
      <c r="I14" s="132">
        <v>12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29</v>
      </c>
      <c r="O14" s="135">
        <f t="shared" si="2"/>
        <v>2</v>
      </c>
      <c r="P14" s="132">
        <f t="shared" si="3"/>
        <v>0</v>
      </c>
      <c r="Q14" s="135">
        <f t="shared" si="4"/>
        <v>1</v>
      </c>
      <c r="R14" s="132">
        <f t="shared" si="5"/>
        <v>0</v>
      </c>
      <c r="S14" s="193" t="str">
        <f>'[1]Los'!$B$31</f>
        <v>TJ Sokol Křemže "B"</v>
      </c>
    </row>
    <row r="15" spans="1:19" ht="30" customHeight="1" thickBot="1">
      <c r="A15" s="128" t="s">
        <v>18</v>
      </c>
      <c r="B15" s="129" t="s">
        <v>203</v>
      </c>
      <c r="C15" s="129" t="s">
        <v>71</v>
      </c>
      <c r="D15" s="130">
        <v>5</v>
      </c>
      <c r="E15" s="130" t="s">
        <v>22</v>
      </c>
      <c r="F15" s="132">
        <v>21</v>
      </c>
      <c r="G15" s="130">
        <v>6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11</v>
      </c>
      <c r="N15" s="134">
        <f t="shared" si="1"/>
        <v>42</v>
      </c>
      <c r="O15" s="135">
        <f t="shared" si="2"/>
        <v>0</v>
      </c>
      <c r="P15" s="132">
        <f t="shared" si="3"/>
        <v>2</v>
      </c>
      <c r="Q15" s="135">
        <f t="shared" si="4"/>
        <v>0</v>
      </c>
      <c r="R15" s="132">
        <f t="shared" si="5"/>
        <v>1</v>
      </c>
      <c r="S15" s="193" t="str">
        <f>'[1]Los'!$B$31</f>
        <v>TJ Sokol Křemže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Vodňany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117</v>
      </c>
      <c r="N16" s="143">
        <f t="shared" si="6"/>
        <v>323</v>
      </c>
      <c r="O16" s="142">
        <f t="shared" si="6"/>
        <v>2</v>
      </c>
      <c r="P16" s="144">
        <f t="shared" si="6"/>
        <v>14</v>
      </c>
      <c r="Q16" s="142">
        <f t="shared" si="6"/>
        <v>1</v>
      </c>
      <c r="R16" s="143">
        <f t="shared" si="6"/>
        <v>7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1_1"/>
    <protectedRange sqref="B8:B11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12">
    <mergeCell ref="D6:L6"/>
    <mergeCell ref="M6:N6"/>
    <mergeCell ref="O6:P6"/>
    <mergeCell ref="Q6:R6"/>
    <mergeCell ref="P2:Q2"/>
    <mergeCell ref="R2:S2"/>
    <mergeCell ref="C2:O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182" t="s">
        <v>181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'[1]Los'!B27</f>
        <v>TJ Sokol Vodňany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'[1]Los'!C27</f>
        <v>TJ ČZ Strakonice "A"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69</v>
      </c>
      <c r="C8" s="129" t="s">
        <v>193</v>
      </c>
      <c r="D8" s="130">
        <v>16</v>
      </c>
      <c r="E8" s="131" t="s">
        <v>22</v>
      </c>
      <c r="F8" s="132">
        <v>21</v>
      </c>
      <c r="G8" s="130">
        <v>21</v>
      </c>
      <c r="H8" s="131" t="s">
        <v>22</v>
      </c>
      <c r="I8" s="132">
        <v>17</v>
      </c>
      <c r="J8" s="130">
        <v>23</v>
      </c>
      <c r="K8" s="131" t="s">
        <v>22</v>
      </c>
      <c r="L8" s="132">
        <v>25</v>
      </c>
      <c r="M8" s="133">
        <f aca="true" t="shared" si="0" ref="M8:M15">D8+G8+J8</f>
        <v>60</v>
      </c>
      <c r="N8" s="134">
        <f aca="true" t="shared" si="1" ref="N8:N15">F8+I8+L8</f>
        <v>63</v>
      </c>
      <c r="O8" s="135">
        <f aca="true" t="shared" si="2" ref="O8:O15">D36+G36+J36</f>
        <v>1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'[1]Los'!$C$26</f>
        <v>TJ ČZ Strakonice "B"</v>
      </c>
    </row>
    <row r="9" spans="1:19" ht="30" customHeight="1">
      <c r="A9" s="128" t="s">
        <v>107</v>
      </c>
      <c r="B9" s="129" t="s">
        <v>209</v>
      </c>
      <c r="C9" s="129" t="s">
        <v>195</v>
      </c>
      <c r="D9" s="130">
        <v>10</v>
      </c>
      <c r="E9" s="130" t="s">
        <v>22</v>
      </c>
      <c r="F9" s="132">
        <v>21</v>
      </c>
      <c r="G9" s="130">
        <v>13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23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'[1]Los'!$C$26</f>
        <v>TJ ČZ Strakonice "B"</v>
      </c>
    </row>
    <row r="10" spans="1:19" ht="30" customHeight="1">
      <c r="A10" s="128" t="s">
        <v>21</v>
      </c>
      <c r="B10" s="129" t="s">
        <v>185</v>
      </c>
      <c r="C10" s="129" t="s">
        <v>196</v>
      </c>
      <c r="D10" s="130">
        <v>21</v>
      </c>
      <c r="E10" s="130" t="s">
        <v>22</v>
      </c>
      <c r="F10" s="132">
        <v>17</v>
      </c>
      <c r="G10" s="130">
        <v>19</v>
      </c>
      <c r="H10" s="130" t="s">
        <v>22</v>
      </c>
      <c r="I10" s="132">
        <v>21</v>
      </c>
      <c r="J10" s="130">
        <v>17</v>
      </c>
      <c r="K10" s="130" t="s">
        <v>22</v>
      </c>
      <c r="L10" s="132">
        <v>21</v>
      </c>
      <c r="M10" s="133">
        <f t="shared" si="0"/>
        <v>57</v>
      </c>
      <c r="N10" s="134">
        <f t="shared" si="1"/>
        <v>59</v>
      </c>
      <c r="O10" s="135">
        <f t="shared" si="2"/>
        <v>1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'[1]Los'!$C$26</f>
        <v>TJ ČZ Strakonice "B"</v>
      </c>
    </row>
    <row r="11" spans="1:19" ht="30" customHeight="1">
      <c r="A11" s="128" t="s">
        <v>112</v>
      </c>
      <c r="B11" s="129" t="s">
        <v>187</v>
      </c>
      <c r="C11" s="129" t="s">
        <v>198</v>
      </c>
      <c r="D11" s="130">
        <v>10</v>
      </c>
      <c r="E11" s="130" t="s">
        <v>22</v>
      </c>
      <c r="F11" s="132">
        <v>21</v>
      </c>
      <c r="G11" s="130">
        <v>21</v>
      </c>
      <c r="H11" s="130" t="s">
        <v>22</v>
      </c>
      <c r="I11" s="132">
        <v>18</v>
      </c>
      <c r="J11" s="130">
        <v>6</v>
      </c>
      <c r="K11" s="130" t="s">
        <v>22</v>
      </c>
      <c r="L11" s="132">
        <v>21</v>
      </c>
      <c r="M11" s="133">
        <f t="shared" si="0"/>
        <v>37</v>
      </c>
      <c r="N11" s="134">
        <f t="shared" si="1"/>
        <v>60</v>
      </c>
      <c r="O11" s="135">
        <f t="shared" si="2"/>
        <v>1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'[1]Los'!$C$26</f>
        <v>TJ ČZ Strakonice "B"</v>
      </c>
    </row>
    <row r="12" spans="1:19" ht="30" customHeight="1">
      <c r="A12" s="128" t="s">
        <v>20</v>
      </c>
      <c r="B12" s="129" t="s">
        <v>68</v>
      </c>
      <c r="C12" s="129" t="s">
        <v>200</v>
      </c>
      <c r="D12" s="130">
        <v>22</v>
      </c>
      <c r="E12" s="130" t="s">
        <v>22</v>
      </c>
      <c r="F12" s="132">
        <v>20</v>
      </c>
      <c r="G12" s="130">
        <v>13</v>
      </c>
      <c r="H12" s="130" t="s">
        <v>22</v>
      </c>
      <c r="I12" s="132">
        <v>21</v>
      </c>
      <c r="J12" s="130">
        <v>15</v>
      </c>
      <c r="K12" s="130" t="s">
        <v>22</v>
      </c>
      <c r="L12" s="132">
        <v>21</v>
      </c>
      <c r="M12" s="133">
        <f t="shared" si="0"/>
        <v>50</v>
      </c>
      <c r="N12" s="134">
        <f t="shared" si="1"/>
        <v>62</v>
      </c>
      <c r="O12" s="135">
        <f t="shared" si="2"/>
        <v>1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'[1]Los'!$C$26</f>
        <v>TJ ČZ Strakonice "B"</v>
      </c>
    </row>
    <row r="13" spans="1:19" ht="30" customHeight="1">
      <c r="A13" s="128" t="s">
        <v>19</v>
      </c>
      <c r="B13" s="129" t="s">
        <v>67</v>
      </c>
      <c r="C13" s="129" t="s">
        <v>202</v>
      </c>
      <c r="D13" s="130">
        <v>13</v>
      </c>
      <c r="E13" s="130" t="s">
        <v>22</v>
      </c>
      <c r="F13" s="132">
        <v>21</v>
      </c>
      <c r="G13" s="130">
        <v>12</v>
      </c>
      <c r="H13" s="130" t="s">
        <v>22</v>
      </c>
      <c r="I13" s="132">
        <v>21</v>
      </c>
      <c r="J13" s="130"/>
      <c r="K13" s="130" t="s">
        <v>22</v>
      </c>
      <c r="L13" s="132"/>
      <c r="M13" s="133">
        <f>D13+G13+J13</f>
        <v>25</v>
      </c>
      <c r="N13" s="134">
        <f>F13+I13+L13</f>
        <v>42</v>
      </c>
      <c r="O13" s="135">
        <f t="shared" si="2"/>
        <v>0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'[1]Los'!$C$26</f>
        <v>TJ ČZ Strakonice "B"</v>
      </c>
    </row>
    <row r="14" spans="1:19" ht="30" customHeight="1">
      <c r="A14" s="128" t="s">
        <v>23</v>
      </c>
      <c r="B14" s="129" t="s">
        <v>191</v>
      </c>
      <c r="C14" s="129" t="s">
        <v>204</v>
      </c>
      <c r="D14" s="130">
        <v>14</v>
      </c>
      <c r="E14" s="130" t="s">
        <v>22</v>
      </c>
      <c r="F14" s="132">
        <v>21</v>
      </c>
      <c r="G14" s="130">
        <v>15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29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'[1]Los'!$C$26</f>
        <v>TJ ČZ Strakonice "B"</v>
      </c>
    </row>
    <row r="15" spans="1:19" ht="30" customHeight="1" thickBot="1">
      <c r="A15" s="128" t="s">
        <v>18</v>
      </c>
      <c r="B15" s="129" t="s">
        <v>71</v>
      </c>
      <c r="C15" s="129" t="s">
        <v>59</v>
      </c>
      <c r="D15" s="130">
        <v>21</v>
      </c>
      <c r="E15" s="130" t="s">
        <v>22</v>
      </c>
      <c r="F15" s="132">
        <v>12</v>
      </c>
      <c r="G15" s="130">
        <v>21</v>
      </c>
      <c r="H15" s="130" t="s">
        <v>22</v>
      </c>
      <c r="I15" s="132">
        <v>16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28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'[1]Los'!$C$26</f>
        <v>TJ ČZ Strakonice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323</v>
      </c>
      <c r="N16" s="143">
        <f t="shared" si="6"/>
        <v>398</v>
      </c>
      <c r="O16" s="142">
        <f t="shared" si="6"/>
        <v>6</v>
      </c>
      <c r="P16" s="144">
        <f t="shared" si="6"/>
        <v>14</v>
      </c>
      <c r="Q16" s="142">
        <f t="shared" si="6"/>
        <v>1</v>
      </c>
      <c r="R16" s="143">
        <f t="shared" si="6"/>
        <v>7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1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1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1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1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182" t="s">
        <v>181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'[1]Los'!B12</f>
        <v>SK Badminton Tábor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'[1]Los'!C12</f>
        <v>TJ ČZ Strakonice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217</v>
      </c>
      <c r="C8" s="129" t="s">
        <v>194</v>
      </c>
      <c r="D8" s="130">
        <v>21</v>
      </c>
      <c r="E8" s="131" t="s">
        <v>22</v>
      </c>
      <c r="F8" s="132">
        <v>4</v>
      </c>
      <c r="G8" s="130">
        <v>21</v>
      </c>
      <c r="H8" s="131" t="s">
        <v>22</v>
      </c>
      <c r="I8" s="132">
        <v>7</v>
      </c>
      <c r="J8" s="130"/>
      <c r="K8" s="131" t="s">
        <v>22</v>
      </c>
      <c r="L8" s="132"/>
      <c r="M8" s="133">
        <f>D8+G8+J8</f>
        <v>42</v>
      </c>
      <c r="N8" s="134">
        <f>F8+I8+L8</f>
        <v>11</v>
      </c>
      <c r="O8" s="135">
        <f aca="true" t="shared" si="0" ref="O8:O15">D36+G36+J36</f>
        <v>2</v>
      </c>
      <c r="P8" s="132">
        <f aca="true" t="shared" si="1" ref="P8:P15">F36+I36+L36</f>
        <v>0</v>
      </c>
      <c r="Q8" s="135">
        <f>IF(O8&gt;P8,1,0)</f>
        <v>1</v>
      </c>
      <c r="R8" s="132">
        <f>IF(P8&gt;O8,1,0)</f>
        <v>0</v>
      </c>
      <c r="S8" s="136" t="str">
        <f>'[1]Los'!$B$11</f>
        <v>TJ Sokol Vodňany</v>
      </c>
    </row>
    <row r="9" spans="1:19" ht="30" customHeight="1">
      <c r="A9" s="128" t="s">
        <v>107</v>
      </c>
      <c r="B9" s="129" t="s">
        <v>218</v>
      </c>
      <c r="C9" s="129" t="s">
        <v>249</v>
      </c>
      <c r="D9" s="130">
        <v>21</v>
      </c>
      <c r="E9" s="130" t="s">
        <v>22</v>
      </c>
      <c r="F9" s="132">
        <v>0</v>
      </c>
      <c r="G9" s="130">
        <v>21</v>
      </c>
      <c r="H9" s="130" t="s">
        <v>22</v>
      </c>
      <c r="I9" s="132">
        <v>0</v>
      </c>
      <c r="J9" s="130"/>
      <c r="K9" s="130" t="s">
        <v>22</v>
      </c>
      <c r="L9" s="132"/>
      <c r="M9" s="133">
        <f aca="true" t="shared" si="2" ref="M9:M15">D9+G9+J9</f>
        <v>42</v>
      </c>
      <c r="N9" s="134">
        <f aca="true" t="shared" si="3" ref="N9:N15">F9+I9+L9</f>
        <v>0</v>
      </c>
      <c r="O9" s="135">
        <f t="shared" si="0"/>
        <v>2</v>
      </c>
      <c r="P9" s="132">
        <f t="shared" si="1"/>
        <v>0</v>
      </c>
      <c r="Q9" s="135">
        <f aca="true" t="shared" si="4" ref="Q9:Q15">IF(O9&gt;P9,1,0)</f>
        <v>1</v>
      </c>
      <c r="R9" s="132">
        <f aca="true" t="shared" si="5" ref="R9:R15">IF(P9&gt;O9,1,0)</f>
        <v>0</v>
      </c>
      <c r="S9" s="193" t="str">
        <f>'[1]Los'!$B$11</f>
        <v>TJ Sokol Vodňany</v>
      </c>
    </row>
    <row r="10" spans="1:19" ht="30" customHeight="1">
      <c r="A10" s="128" t="s">
        <v>21</v>
      </c>
      <c r="B10" s="129" t="s">
        <v>219</v>
      </c>
      <c r="C10" s="129" t="s">
        <v>220</v>
      </c>
      <c r="D10" s="130">
        <v>13</v>
      </c>
      <c r="E10" s="130" t="s">
        <v>22</v>
      </c>
      <c r="F10" s="132">
        <v>21</v>
      </c>
      <c r="G10" s="130">
        <v>11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2"/>
        <v>24</v>
      </c>
      <c r="N10" s="134">
        <f t="shared" si="3"/>
        <v>42</v>
      </c>
      <c r="O10" s="135">
        <f t="shared" si="0"/>
        <v>0</v>
      </c>
      <c r="P10" s="132">
        <f t="shared" si="1"/>
        <v>2</v>
      </c>
      <c r="Q10" s="135">
        <f t="shared" si="4"/>
        <v>0</v>
      </c>
      <c r="R10" s="132">
        <f t="shared" si="5"/>
        <v>1</v>
      </c>
      <c r="S10" s="193" t="str">
        <f>'[1]Los'!$B$11</f>
        <v>TJ Sokol Vodňany</v>
      </c>
    </row>
    <row r="11" spans="1:19" ht="30" customHeight="1">
      <c r="A11" s="128" t="s">
        <v>112</v>
      </c>
      <c r="B11" s="129" t="s">
        <v>221</v>
      </c>
      <c r="C11" s="129" t="s">
        <v>199</v>
      </c>
      <c r="D11" s="130">
        <v>21</v>
      </c>
      <c r="E11" s="130" t="s">
        <v>22</v>
      </c>
      <c r="F11" s="132">
        <v>11</v>
      </c>
      <c r="G11" s="130">
        <v>21</v>
      </c>
      <c r="H11" s="130" t="s">
        <v>22</v>
      </c>
      <c r="I11" s="132">
        <v>11</v>
      </c>
      <c r="J11" s="130"/>
      <c r="K11" s="130" t="s">
        <v>22</v>
      </c>
      <c r="L11" s="132"/>
      <c r="M11" s="133">
        <f t="shared" si="2"/>
        <v>42</v>
      </c>
      <c r="N11" s="134">
        <f t="shared" si="3"/>
        <v>22</v>
      </c>
      <c r="O11" s="135">
        <f t="shared" si="0"/>
        <v>2</v>
      </c>
      <c r="P11" s="132">
        <f t="shared" si="1"/>
        <v>0</v>
      </c>
      <c r="Q11" s="135">
        <f t="shared" si="4"/>
        <v>1</v>
      </c>
      <c r="R11" s="132">
        <f t="shared" si="5"/>
        <v>0</v>
      </c>
      <c r="S11" s="193" t="str">
        <f>'[1]Los'!$B$11</f>
        <v>TJ Sokol Vodňany</v>
      </c>
    </row>
    <row r="12" spans="1:19" ht="30" customHeight="1">
      <c r="A12" s="128" t="s">
        <v>20</v>
      </c>
      <c r="B12" s="129" t="s">
        <v>222</v>
      </c>
      <c r="C12" s="129" t="s">
        <v>201</v>
      </c>
      <c r="D12" s="130">
        <v>21</v>
      </c>
      <c r="E12" s="130" t="s">
        <v>22</v>
      </c>
      <c r="F12" s="132">
        <v>6</v>
      </c>
      <c r="G12" s="130">
        <v>21</v>
      </c>
      <c r="H12" s="130" t="s">
        <v>22</v>
      </c>
      <c r="I12" s="132">
        <v>12</v>
      </c>
      <c r="J12" s="130"/>
      <c r="K12" s="130" t="s">
        <v>22</v>
      </c>
      <c r="L12" s="132"/>
      <c r="M12" s="133">
        <f t="shared" si="2"/>
        <v>42</v>
      </c>
      <c r="N12" s="134">
        <f t="shared" si="3"/>
        <v>18</v>
      </c>
      <c r="O12" s="135">
        <f t="shared" si="0"/>
        <v>2</v>
      </c>
      <c r="P12" s="132">
        <f t="shared" si="1"/>
        <v>0</v>
      </c>
      <c r="Q12" s="135">
        <f t="shared" si="4"/>
        <v>1</v>
      </c>
      <c r="R12" s="132">
        <f t="shared" si="5"/>
        <v>0</v>
      </c>
      <c r="S12" s="193" t="str">
        <f>'[1]Los'!$B$11</f>
        <v>TJ Sokol Vodňany</v>
      </c>
    </row>
    <row r="13" spans="1:19" ht="30" customHeight="1">
      <c r="A13" s="128" t="s">
        <v>19</v>
      </c>
      <c r="B13" s="129" t="s">
        <v>223</v>
      </c>
      <c r="C13" s="129" t="s">
        <v>203</v>
      </c>
      <c r="D13" s="130">
        <v>21</v>
      </c>
      <c r="E13" s="130" t="s">
        <v>22</v>
      </c>
      <c r="F13" s="132">
        <v>9</v>
      </c>
      <c r="G13" s="130">
        <v>21</v>
      </c>
      <c r="H13" s="130" t="s">
        <v>22</v>
      </c>
      <c r="I13" s="132">
        <v>7</v>
      </c>
      <c r="J13" s="130"/>
      <c r="K13" s="130" t="s">
        <v>22</v>
      </c>
      <c r="L13" s="132"/>
      <c r="M13" s="133">
        <f>D13+G13+J13</f>
        <v>42</v>
      </c>
      <c r="N13" s="134">
        <f>F13+I13+L13</f>
        <v>16</v>
      </c>
      <c r="O13" s="135">
        <f t="shared" si="0"/>
        <v>2</v>
      </c>
      <c r="P13" s="132">
        <f t="shared" si="1"/>
        <v>0</v>
      </c>
      <c r="Q13" s="135">
        <f>IF(O13&gt;P13,1,0)</f>
        <v>1</v>
      </c>
      <c r="R13" s="132">
        <f>IF(P13&gt;O13,1,0)</f>
        <v>0</v>
      </c>
      <c r="S13" s="193" t="str">
        <f>'[1]Los'!$B$11</f>
        <v>TJ Sokol Vodňany</v>
      </c>
    </row>
    <row r="14" spans="1:19" ht="30" customHeight="1">
      <c r="A14" s="128" t="s">
        <v>23</v>
      </c>
      <c r="B14" s="129" t="s">
        <v>224</v>
      </c>
      <c r="C14" s="129" t="s">
        <v>225</v>
      </c>
      <c r="D14" s="130">
        <v>21</v>
      </c>
      <c r="E14" s="130" t="s">
        <v>22</v>
      </c>
      <c r="F14" s="132">
        <v>10</v>
      </c>
      <c r="G14" s="130">
        <v>16</v>
      </c>
      <c r="H14" s="130" t="s">
        <v>22</v>
      </c>
      <c r="I14" s="132">
        <v>21</v>
      </c>
      <c r="J14" s="130">
        <v>16</v>
      </c>
      <c r="K14" s="130" t="s">
        <v>22</v>
      </c>
      <c r="L14" s="132">
        <v>21</v>
      </c>
      <c r="M14" s="133">
        <f t="shared" si="2"/>
        <v>53</v>
      </c>
      <c r="N14" s="134">
        <f t="shared" si="3"/>
        <v>52</v>
      </c>
      <c r="O14" s="135">
        <f t="shared" si="0"/>
        <v>1</v>
      </c>
      <c r="P14" s="132">
        <f t="shared" si="1"/>
        <v>2</v>
      </c>
      <c r="Q14" s="135">
        <f t="shared" si="4"/>
        <v>0</v>
      </c>
      <c r="R14" s="132">
        <f t="shared" si="5"/>
        <v>1</v>
      </c>
      <c r="S14" s="193" t="str">
        <f>'[1]Los'!$B$11</f>
        <v>TJ Sokol Vodňany</v>
      </c>
    </row>
    <row r="15" spans="1:19" ht="30" customHeight="1" thickBot="1">
      <c r="A15" s="128" t="s">
        <v>18</v>
      </c>
      <c r="B15" s="129" t="s">
        <v>216</v>
      </c>
      <c r="C15" s="129" t="s">
        <v>206</v>
      </c>
      <c r="D15" s="130">
        <v>21</v>
      </c>
      <c r="E15" s="130" t="s">
        <v>22</v>
      </c>
      <c r="F15" s="132">
        <v>12</v>
      </c>
      <c r="G15" s="130">
        <v>24</v>
      </c>
      <c r="H15" s="130" t="s">
        <v>22</v>
      </c>
      <c r="I15" s="132">
        <v>26</v>
      </c>
      <c r="J15" s="130">
        <v>21</v>
      </c>
      <c r="K15" s="130" t="s">
        <v>22</v>
      </c>
      <c r="L15" s="132">
        <v>11</v>
      </c>
      <c r="M15" s="133">
        <f t="shared" si="2"/>
        <v>66</v>
      </c>
      <c r="N15" s="134">
        <f t="shared" si="3"/>
        <v>49</v>
      </c>
      <c r="O15" s="135">
        <f t="shared" si="0"/>
        <v>2</v>
      </c>
      <c r="P15" s="132">
        <f t="shared" si="1"/>
        <v>1</v>
      </c>
      <c r="Q15" s="135">
        <f t="shared" si="4"/>
        <v>1</v>
      </c>
      <c r="R15" s="132">
        <f t="shared" si="5"/>
        <v>0</v>
      </c>
      <c r="S15" s="193" t="str">
        <f>'[1]Los'!$B$11</f>
        <v>TJ Sokol Vodňany</v>
      </c>
    </row>
    <row r="16" spans="1:19" ht="34.5" customHeight="1" thickBot="1">
      <c r="A16" s="137" t="s">
        <v>8</v>
      </c>
      <c r="B16" s="138" t="str">
        <f>IF(Q16+R16=0,C45,IF(Q16=R16,C44,IF(Q16&gt;R16,C3,C4)))</f>
        <v>SK Badminton Tábor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353</v>
      </c>
      <c r="N16" s="143">
        <f t="shared" si="6"/>
        <v>210</v>
      </c>
      <c r="O16" s="142">
        <f t="shared" si="6"/>
        <v>13</v>
      </c>
      <c r="P16" s="144">
        <f t="shared" si="6"/>
        <v>5</v>
      </c>
      <c r="Q16" s="142">
        <f t="shared" si="6"/>
        <v>6</v>
      </c>
      <c r="R16" s="143">
        <f t="shared" si="6"/>
        <v>2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1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1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5" name="Oblast7"/>
    <protectedRange sqref="J8:J15" name="Oblast6"/>
    <protectedRange sqref="I8:I15" name="Oblast5"/>
    <protectedRange sqref="G8:G15" name="Oblast4"/>
    <protectedRange sqref="F8:F15" name="Oblast3"/>
    <protectedRange sqref="D8:D15" name="Oblast2"/>
    <protectedRange sqref="B8:C15" name="Oblast1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266" t="s">
        <v>181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'[1]Los'!B32</f>
        <v>TJ ČZ Strakonice "A"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'[1]Los'!C32</f>
        <v>SK Badminton Tábor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193</v>
      </c>
      <c r="C8" s="129" t="s">
        <v>208</v>
      </c>
      <c r="D8" s="130">
        <v>21</v>
      </c>
      <c r="E8" s="131" t="s">
        <v>22</v>
      </c>
      <c r="F8" s="132">
        <v>9</v>
      </c>
      <c r="G8" s="130">
        <v>21</v>
      </c>
      <c r="H8" s="131" t="s">
        <v>22</v>
      </c>
      <c r="I8" s="132">
        <v>9</v>
      </c>
      <c r="J8" s="130"/>
      <c r="K8" s="131" t="s">
        <v>22</v>
      </c>
      <c r="L8" s="132"/>
      <c r="M8" s="133">
        <f aca="true" t="shared" si="0" ref="M8:M15">D8+G8+J8</f>
        <v>42</v>
      </c>
      <c r="N8" s="134">
        <f aca="true" t="shared" si="1" ref="N8:N15">F8+I8+L8</f>
        <v>18</v>
      </c>
      <c r="O8" s="135">
        <f aca="true" t="shared" si="2" ref="O8:O15">D36+G36+J36</f>
        <v>2</v>
      </c>
      <c r="P8" s="132">
        <f aca="true" t="shared" si="3" ref="P8:P15">F36+I36+L36</f>
        <v>0</v>
      </c>
      <c r="Q8" s="135">
        <f aca="true" t="shared" si="4" ref="Q8:Q15">IF(O8&gt;P8,1,0)</f>
        <v>1</v>
      </c>
      <c r="R8" s="132">
        <f aca="true" t="shared" si="5" ref="R8:R15">IF(P8&gt;O8,1,0)</f>
        <v>0</v>
      </c>
      <c r="S8" s="136" t="str">
        <f>'[1]Los'!$B$31</f>
        <v>TJ Sokol Křemže "B"</v>
      </c>
    </row>
    <row r="9" spans="1:19" ht="30" customHeight="1">
      <c r="A9" s="128" t="s">
        <v>107</v>
      </c>
      <c r="B9" s="129" t="s">
        <v>195</v>
      </c>
      <c r="C9" s="129" t="s">
        <v>210</v>
      </c>
      <c r="D9" s="130">
        <v>21</v>
      </c>
      <c r="E9" s="130" t="s">
        <v>22</v>
      </c>
      <c r="F9" s="132">
        <v>7</v>
      </c>
      <c r="G9" s="130">
        <v>21</v>
      </c>
      <c r="H9" s="130" t="s">
        <v>22</v>
      </c>
      <c r="I9" s="132">
        <v>12</v>
      </c>
      <c r="J9" s="130"/>
      <c r="K9" s="130" t="s">
        <v>22</v>
      </c>
      <c r="L9" s="132"/>
      <c r="M9" s="133">
        <f t="shared" si="0"/>
        <v>42</v>
      </c>
      <c r="N9" s="134">
        <f t="shared" si="1"/>
        <v>19</v>
      </c>
      <c r="O9" s="135">
        <f t="shared" si="2"/>
        <v>2</v>
      </c>
      <c r="P9" s="132">
        <f t="shared" si="3"/>
        <v>0</v>
      </c>
      <c r="Q9" s="135">
        <f t="shared" si="4"/>
        <v>1</v>
      </c>
      <c r="R9" s="132">
        <f t="shared" si="5"/>
        <v>0</v>
      </c>
      <c r="S9" s="193" t="str">
        <f>'[1]Los'!$B$31</f>
        <v>TJ Sokol Křemže "B"</v>
      </c>
    </row>
    <row r="10" spans="1:19" ht="30" customHeight="1">
      <c r="A10" s="128" t="s">
        <v>21</v>
      </c>
      <c r="B10" s="129" t="s">
        <v>196</v>
      </c>
      <c r="C10" s="129" t="s">
        <v>211</v>
      </c>
      <c r="D10" s="130">
        <v>21</v>
      </c>
      <c r="E10" s="130" t="s">
        <v>22</v>
      </c>
      <c r="F10" s="132">
        <v>11</v>
      </c>
      <c r="G10" s="130">
        <v>21</v>
      </c>
      <c r="H10" s="130" t="s">
        <v>22</v>
      </c>
      <c r="I10" s="132">
        <v>12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23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3" t="str">
        <f>'[1]Los'!$B$31</f>
        <v>TJ Sokol Křemže "B"</v>
      </c>
    </row>
    <row r="11" spans="1:19" ht="30" customHeight="1">
      <c r="A11" s="128" t="s">
        <v>112</v>
      </c>
      <c r="B11" s="129" t="s">
        <v>198</v>
      </c>
      <c r="C11" s="129" t="s">
        <v>234</v>
      </c>
      <c r="D11" s="130">
        <v>21</v>
      </c>
      <c r="E11" s="130" t="s">
        <v>22</v>
      </c>
      <c r="F11" s="132">
        <v>9</v>
      </c>
      <c r="G11" s="130">
        <v>21</v>
      </c>
      <c r="H11" s="130" t="s">
        <v>22</v>
      </c>
      <c r="I11" s="132">
        <v>6</v>
      </c>
      <c r="J11" s="130"/>
      <c r="K11" s="130" t="s">
        <v>22</v>
      </c>
      <c r="L11" s="132"/>
      <c r="M11" s="133">
        <f t="shared" si="0"/>
        <v>42</v>
      </c>
      <c r="N11" s="134">
        <f t="shared" si="1"/>
        <v>15</v>
      </c>
      <c r="O11" s="135">
        <f t="shared" si="2"/>
        <v>2</v>
      </c>
      <c r="P11" s="132">
        <f t="shared" si="3"/>
        <v>0</v>
      </c>
      <c r="Q11" s="135">
        <f t="shared" si="4"/>
        <v>1</v>
      </c>
      <c r="R11" s="132">
        <f t="shared" si="5"/>
        <v>0</v>
      </c>
      <c r="S11" s="193" t="str">
        <f>'[1]Los'!$B$31</f>
        <v>TJ Sokol Křemže "B"</v>
      </c>
    </row>
    <row r="12" spans="1:19" ht="30" customHeight="1">
      <c r="A12" s="128" t="s">
        <v>20</v>
      </c>
      <c r="B12" s="129" t="s">
        <v>200</v>
      </c>
      <c r="C12" s="129" t="s">
        <v>214</v>
      </c>
      <c r="D12" s="130">
        <v>0</v>
      </c>
      <c r="E12" s="130" t="s">
        <v>22</v>
      </c>
      <c r="F12" s="132">
        <v>21</v>
      </c>
      <c r="G12" s="130">
        <v>0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0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'[1]Los'!$B$31</f>
        <v>TJ Sokol Křemže "B"</v>
      </c>
    </row>
    <row r="13" spans="1:19" ht="30" customHeight="1">
      <c r="A13" s="128" t="s">
        <v>19</v>
      </c>
      <c r="B13" s="129" t="s">
        <v>202</v>
      </c>
      <c r="C13" s="129" t="s">
        <v>223</v>
      </c>
      <c r="D13" s="130">
        <v>21</v>
      </c>
      <c r="E13" s="130" t="s">
        <v>22</v>
      </c>
      <c r="F13" s="132">
        <v>19</v>
      </c>
      <c r="G13" s="130">
        <v>21</v>
      </c>
      <c r="H13" s="130" t="s">
        <v>22</v>
      </c>
      <c r="I13" s="132">
        <v>14</v>
      </c>
      <c r="J13" s="130"/>
      <c r="K13" s="130" t="s">
        <v>22</v>
      </c>
      <c r="L13" s="132"/>
      <c r="M13" s="133">
        <f>D13+G13+J13</f>
        <v>42</v>
      </c>
      <c r="N13" s="134">
        <f>F13+I13+L13</f>
        <v>33</v>
      </c>
      <c r="O13" s="135">
        <f t="shared" si="2"/>
        <v>2</v>
      </c>
      <c r="P13" s="132">
        <f t="shared" si="3"/>
        <v>0</v>
      </c>
      <c r="Q13" s="135">
        <f>IF(O13&gt;P13,1,0)</f>
        <v>1</v>
      </c>
      <c r="R13" s="132">
        <f>IF(P13&gt;O13,1,0)</f>
        <v>0</v>
      </c>
      <c r="S13" s="193" t="str">
        <f>'[1]Los'!$B$31</f>
        <v>TJ Sokol Křemže "B"</v>
      </c>
    </row>
    <row r="14" spans="1:19" ht="30" customHeight="1">
      <c r="A14" s="128" t="s">
        <v>23</v>
      </c>
      <c r="B14" s="129" t="s">
        <v>204</v>
      </c>
      <c r="C14" s="129" t="s">
        <v>237</v>
      </c>
      <c r="D14" s="130">
        <v>12</v>
      </c>
      <c r="E14" s="130" t="s">
        <v>22</v>
      </c>
      <c r="F14" s="132">
        <v>21</v>
      </c>
      <c r="G14" s="130">
        <v>11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23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'[1]Los'!$B$31</f>
        <v>TJ Sokol Křemže "B"</v>
      </c>
    </row>
    <row r="15" spans="1:19" ht="30" customHeight="1" thickBot="1">
      <c r="A15" s="128" t="s">
        <v>18</v>
      </c>
      <c r="B15" s="129" t="s">
        <v>59</v>
      </c>
      <c r="C15" s="129" t="s">
        <v>216</v>
      </c>
      <c r="D15" s="130">
        <v>21</v>
      </c>
      <c r="E15" s="130" t="s">
        <v>22</v>
      </c>
      <c r="F15" s="132">
        <v>15</v>
      </c>
      <c r="G15" s="130">
        <v>21</v>
      </c>
      <c r="H15" s="130" t="s">
        <v>22</v>
      </c>
      <c r="I15" s="132">
        <v>11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26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'[1]Los'!$B$31</f>
        <v>TJ Sokol Křemže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275</v>
      </c>
      <c r="N16" s="143">
        <f t="shared" si="6"/>
        <v>218</v>
      </c>
      <c r="O16" s="142">
        <f t="shared" si="6"/>
        <v>12</v>
      </c>
      <c r="P16" s="144">
        <f t="shared" si="6"/>
        <v>4</v>
      </c>
      <c r="Q16" s="142">
        <f t="shared" si="6"/>
        <v>6</v>
      </c>
      <c r="R16" s="143">
        <f t="shared" si="6"/>
        <v>2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2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12">
    <mergeCell ref="D6:L6"/>
    <mergeCell ref="M6:N6"/>
    <mergeCell ref="O6:P6"/>
    <mergeCell ref="Q6:R6"/>
    <mergeCell ref="P2:Q2"/>
    <mergeCell ref="R2:S2"/>
    <mergeCell ref="C2:O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182" t="s">
        <v>181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'[1]Los'!B13</f>
        <v>TJ Sokol Křemže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'[1]Los'!C13</f>
        <v>TJ ČZ Strakonice "A"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226</v>
      </c>
      <c r="C8" s="129" t="s">
        <v>227</v>
      </c>
      <c r="D8" s="130">
        <v>13</v>
      </c>
      <c r="E8" s="131" t="s">
        <v>22</v>
      </c>
      <c r="F8" s="132">
        <v>21</v>
      </c>
      <c r="G8" s="130">
        <v>19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32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95" t="str">
        <f>'[1]Los'!$B$11</f>
        <v>TJ Sokol Vodňany</v>
      </c>
    </row>
    <row r="9" spans="1:19" ht="30" customHeight="1">
      <c r="A9" s="128" t="s">
        <v>107</v>
      </c>
      <c r="B9" s="129" t="s">
        <v>228</v>
      </c>
      <c r="C9" s="129" t="s">
        <v>195</v>
      </c>
      <c r="D9" s="130">
        <v>20</v>
      </c>
      <c r="E9" s="130" t="s">
        <v>22</v>
      </c>
      <c r="F9" s="132">
        <v>22</v>
      </c>
      <c r="G9" s="130">
        <v>10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30</v>
      </c>
      <c r="N9" s="134">
        <f t="shared" si="1"/>
        <v>43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5" t="str">
        <f>'[1]Los'!$B$11</f>
        <v>TJ Sokol Vodňany</v>
      </c>
    </row>
    <row r="10" spans="1:19" ht="30" customHeight="1">
      <c r="A10" s="128" t="s">
        <v>21</v>
      </c>
      <c r="B10" s="129" t="s">
        <v>229</v>
      </c>
      <c r="C10" s="129" t="s">
        <v>196</v>
      </c>
      <c r="D10" s="130">
        <v>21</v>
      </c>
      <c r="E10" s="130" t="s">
        <v>22</v>
      </c>
      <c r="F10" s="132">
        <v>15</v>
      </c>
      <c r="G10" s="130">
        <v>21</v>
      </c>
      <c r="H10" s="130" t="s">
        <v>22</v>
      </c>
      <c r="I10" s="132">
        <v>12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27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5" t="str">
        <f>'[1]Los'!$B$11</f>
        <v>TJ Sokol Vodňany</v>
      </c>
    </row>
    <row r="11" spans="1:19" ht="30" customHeight="1">
      <c r="A11" s="128" t="s">
        <v>112</v>
      </c>
      <c r="B11" s="129" t="s">
        <v>186</v>
      </c>
      <c r="C11" s="129" t="s">
        <v>198</v>
      </c>
      <c r="D11" s="130">
        <v>12</v>
      </c>
      <c r="E11" s="130" t="s">
        <v>22</v>
      </c>
      <c r="F11" s="132">
        <v>21</v>
      </c>
      <c r="G11" s="130">
        <v>13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25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5" t="str">
        <f>'[1]Los'!$B$11</f>
        <v>TJ Sokol Vodňany</v>
      </c>
    </row>
    <row r="12" spans="1:19" ht="30" customHeight="1">
      <c r="A12" s="128" t="s">
        <v>20</v>
      </c>
      <c r="B12" s="129" t="s">
        <v>188</v>
      </c>
      <c r="C12" s="129" t="s">
        <v>200</v>
      </c>
      <c r="D12" s="130">
        <v>21</v>
      </c>
      <c r="E12" s="130" t="s">
        <v>22</v>
      </c>
      <c r="F12" s="132">
        <v>9</v>
      </c>
      <c r="G12" s="130">
        <v>21</v>
      </c>
      <c r="H12" s="130" t="s">
        <v>22</v>
      </c>
      <c r="I12" s="132">
        <v>12</v>
      </c>
      <c r="J12" s="130"/>
      <c r="K12" s="130" t="s">
        <v>22</v>
      </c>
      <c r="L12" s="132"/>
      <c r="M12" s="133">
        <f t="shared" si="0"/>
        <v>42</v>
      </c>
      <c r="N12" s="134">
        <f t="shared" si="1"/>
        <v>21</v>
      </c>
      <c r="O12" s="135">
        <f t="shared" si="2"/>
        <v>2</v>
      </c>
      <c r="P12" s="132">
        <f t="shared" si="3"/>
        <v>0</v>
      </c>
      <c r="Q12" s="135">
        <f t="shared" si="4"/>
        <v>1</v>
      </c>
      <c r="R12" s="132">
        <f t="shared" si="5"/>
        <v>0</v>
      </c>
      <c r="S12" s="195" t="str">
        <f>'[1]Los'!$B$11</f>
        <v>TJ Sokol Vodňany</v>
      </c>
    </row>
    <row r="13" spans="1:19" ht="30" customHeight="1">
      <c r="A13" s="128" t="s">
        <v>19</v>
      </c>
      <c r="B13" s="129" t="s">
        <v>190</v>
      </c>
      <c r="C13" s="129" t="s">
        <v>202</v>
      </c>
      <c r="D13" s="130">
        <v>10</v>
      </c>
      <c r="E13" s="130" t="s">
        <v>22</v>
      </c>
      <c r="F13" s="132">
        <v>21</v>
      </c>
      <c r="G13" s="130">
        <v>10</v>
      </c>
      <c r="H13" s="130" t="s">
        <v>22</v>
      </c>
      <c r="I13" s="132">
        <v>21</v>
      </c>
      <c r="J13" s="130"/>
      <c r="K13" s="130" t="s">
        <v>22</v>
      </c>
      <c r="L13" s="132"/>
      <c r="M13" s="133">
        <f>D13+G13+J13</f>
        <v>20</v>
      </c>
      <c r="N13" s="134">
        <f>F13+I13+L13</f>
        <v>42</v>
      </c>
      <c r="O13" s="135">
        <f t="shared" si="2"/>
        <v>0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5" t="str">
        <f>'[1]Los'!$B$11</f>
        <v>TJ Sokol Vodňany</v>
      </c>
    </row>
    <row r="14" spans="1:19" ht="30" customHeight="1">
      <c r="A14" s="128" t="s">
        <v>23</v>
      </c>
      <c r="B14" s="129" t="s">
        <v>62</v>
      </c>
      <c r="C14" s="129" t="s">
        <v>63</v>
      </c>
      <c r="D14" s="130">
        <v>14</v>
      </c>
      <c r="E14" s="130" t="s">
        <v>22</v>
      </c>
      <c r="F14" s="132">
        <v>21</v>
      </c>
      <c r="G14" s="130">
        <v>21</v>
      </c>
      <c r="H14" s="130" t="s">
        <v>22</v>
      </c>
      <c r="I14" s="132">
        <v>7</v>
      </c>
      <c r="J14" s="130">
        <v>21</v>
      </c>
      <c r="K14" s="130" t="s">
        <v>22</v>
      </c>
      <c r="L14" s="132">
        <v>10</v>
      </c>
      <c r="M14" s="133">
        <f t="shared" si="0"/>
        <v>56</v>
      </c>
      <c r="N14" s="134">
        <f t="shared" si="1"/>
        <v>38</v>
      </c>
      <c r="O14" s="135">
        <f t="shared" si="2"/>
        <v>2</v>
      </c>
      <c r="P14" s="132">
        <f t="shared" si="3"/>
        <v>1</v>
      </c>
      <c r="Q14" s="135">
        <f t="shared" si="4"/>
        <v>1</v>
      </c>
      <c r="R14" s="132">
        <f t="shared" si="5"/>
        <v>0</v>
      </c>
      <c r="S14" s="195" t="str">
        <f>'[1]Los'!$B$11</f>
        <v>TJ Sokol Vodňany</v>
      </c>
    </row>
    <row r="15" spans="1:19" ht="30" customHeight="1" thickBot="1">
      <c r="A15" s="128" t="s">
        <v>18</v>
      </c>
      <c r="B15" s="129" t="s">
        <v>61</v>
      </c>
      <c r="C15" s="129" t="s">
        <v>59</v>
      </c>
      <c r="D15" s="130">
        <v>8</v>
      </c>
      <c r="E15" s="130" t="s">
        <v>22</v>
      </c>
      <c r="F15" s="132">
        <v>21</v>
      </c>
      <c r="G15" s="130">
        <v>14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22</v>
      </c>
      <c r="N15" s="134">
        <f t="shared" si="1"/>
        <v>42</v>
      </c>
      <c r="O15" s="135">
        <f t="shared" si="2"/>
        <v>0</v>
      </c>
      <c r="P15" s="132">
        <f t="shared" si="3"/>
        <v>2</v>
      </c>
      <c r="Q15" s="135">
        <f t="shared" si="4"/>
        <v>0</v>
      </c>
      <c r="R15" s="132">
        <f t="shared" si="5"/>
        <v>1</v>
      </c>
      <c r="S15" s="195" t="str">
        <f>'[1]Los'!$B$11</f>
        <v>TJ Sokol Vodňany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269</v>
      </c>
      <c r="N16" s="143">
        <f t="shared" si="6"/>
        <v>297</v>
      </c>
      <c r="O16" s="142">
        <f t="shared" si="6"/>
        <v>6</v>
      </c>
      <c r="P16" s="144">
        <f t="shared" si="6"/>
        <v>11</v>
      </c>
      <c r="Q16" s="142">
        <f t="shared" si="6"/>
        <v>3</v>
      </c>
      <c r="R16" s="143">
        <f t="shared" si="6"/>
        <v>5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1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C11" name="Oblast1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182" t="s">
        <v>181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'[1]Los'!B28</f>
        <v>SK Badminton Tábor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'[1]Los'!C28</f>
        <v>TJ Sokol Křemže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217</v>
      </c>
      <c r="C8" s="129" t="s">
        <v>230</v>
      </c>
      <c r="D8" s="130">
        <v>19</v>
      </c>
      <c r="E8" s="131" t="s">
        <v>22</v>
      </c>
      <c r="F8" s="132">
        <v>21</v>
      </c>
      <c r="G8" s="130">
        <v>12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31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'[1]Los'!$C$26</f>
        <v>TJ ČZ Strakonice "B"</v>
      </c>
    </row>
    <row r="9" spans="1:19" ht="30" customHeight="1">
      <c r="A9" s="128" t="s">
        <v>107</v>
      </c>
      <c r="B9" s="129" t="s">
        <v>231</v>
      </c>
      <c r="C9" s="129" t="s">
        <v>232</v>
      </c>
      <c r="D9" s="130">
        <v>13</v>
      </c>
      <c r="E9" s="130" t="s">
        <v>22</v>
      </c>
      <c r="F9" s="132">
        <v>21</v>
      </c>
      <c r="G9" s="130">
        <v>14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27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'[1]Los'!$C$26</f>
        <v>TJ ČZ Strakonice "B"</v>
      </c>
    </row>
    <row r="10" spans="1:19" ht="30" customHeight="1">
      <c r="A10" s="128" t="s">
        <v>21</v>
      </c>
      <c r="B10" s="129" t="s">
        <v>219</v>
      </c>
      <c r="C10" s="129" t="s">
        <v>233</v>
      </c>
      <c r="D10" s="130">
        <v>6</v>
      </c>
      <c r="E10" s="130" t="s">
        <v>22</v>
      </c>
      <c r="F10" s="132">
        <v>21</v>
      </c>
      <c r="G10" s="130">
        <v>10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0"/>
        <v>16</v>
      </c>
      <c r="N10" s="134">
        <f t="shared" si="1"/>
        <v>42</v>
      </c>
      <c r="O10" s="135">
        <f t="shared" si="2"/>
        <v>0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'[1]Los'!$C$26</f>
        <v>TJ ČZ Strakonice "B"</v>
      </c>
    </row>
    <row r="11" spans="1:19" ht="30" customHeight="1">
      <c r="A11" s="128" t="s">
        <v>112</v>
      </c>
      <c r="B11" s="129" t="s">
        <v>234</v>
      </c>
      <c r="C11" s="129" t="s">
        <v>186</v>
      </c>
      <c r="D11" s="130">
        <v>18</v>
      </c>
      <c r="E11" s="130" t="s">
        <v>22</v>
      </c>
      <c r="F11" s="132">
        <v>21</v>
      </c>
      <c r="G11" s="130">
        <v>16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34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'[1]Los'!$C$26</f>
        <v>TJ ČZ Strakonice "B"</v>
      </c>
    </row>
    <row r="12" spans="1:19" ht="30" customHeight="1">
      <c r="A12" s="128" t="s">
        <v>20</v>
      </c>
      <c r="B12" s="129" t="s">
        <v>235</v>
      </c>
      <c r="C12" s="129" t="s">
        <v>60</v>
      </c>
      <c r="D12" s="130">
        <v>18</v>
      </c>
      <c r="E12" s="130" t="s">
        <v>22</v>
      </c>
      <c r="F12" s="132">
        <v>21</v>
      </c>
      <c r="G12" s="130">
        <v>12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30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'[1]Los'!$C$26</f>
        <v>TJ ČZ Strakonice "B"</v>
      </c>
    </row>
    <row r="13" spans="1:19" ht="30" customHeight="1">
      <c r="A13" s="128" t="s">
        <v>19</v>
      </c>
      <c r="B13" s="129" t="s">
        <v>223</v>
      </c>
      <c r="C13" s="129" t="s">
        <v>188</v>
      </c>
      <c r="D13" s="130">
        <v>15</v>
      </c>
      <c r="E13" s="130" t="s">
        <v>22</v>
      </c>
      <c r="F13" s="132">
        <v>21</v>
      </c>
      <c r="G13" s="130">
        <v>21</v>
      </c>
      <c r="H13" s="130" t="s">
        <v>22</v>
      </c>
      <c r="I13" s="132">
        <v>15</v>
      </c>
      <c r="J13" s="130">
        <v>12</v>
      </c>
      <c r="K13" s="130" t="s">
        <v>22</v>
      </c>
      <c r="L13" s="132">
        <v>21</v>
      </c>
      <c r="M13" s="133">
        <f>D13+G13+J13</f>
        <v>48</v>
      </c>
      <c r="N13" s="134">
        <f>F13+I13+L13</f>
        <v>57</v>
      </c>
      <c r="O13" s="135">
        <f t="shared" si="2"/>
        <v>1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'[1]Los'!$C$26</f>
        <v>TJ ČZ Strakonice "B"</v>
      </c>
    </row>
    <row r="14" spans="1:19" ht="30" customHeight="1">
      <c r="A14" s="128" t="s">
        <v>23</v>
      </c>
      <c r="B14" s="129" t="s">
        <v>236</v>
      </c>
      <c r="C14" s="129" t="s">
        <v>72</v>
      </c>
      <c r="D14" s="130">
        <v>4</v>
      </c>
      <c r="E14" s="130" t="s">
        <v>22</v>
      </c>
      <c r="F14" s="132">
        <v>21</v>
      </c>
      <c r="G14" s="130">
        <v>6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10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'[1]Los'!$C$26</f>
        <v>TJ ČZ Strakonice "B"</v>
      </c>
    </row>
    <row r="15" spans="1:19" ht="30" customHeight="1" thickBot="1">
      <c r="A15" s="128" t="s">
        <v>18</v>
      </c>
      <c r="B15" s="129" t="s">
        <v>216</v>
      </c>
      <c r="C15" s="129" t="s">
        <v>61</v>
      </c>
      <c r="D15" s="130">
        <v>21</v>
      </c>
      <c r="E15" s="130" t="s">
        <v>22</v>
      </c>
      <c r="F15" s="132">
        <v>11</v>
      </c>
      <c r="G15" s="130">
        <v>21</v>
      </c>
      <c r="H15" s="130" t="s">
        <v>22</v>
      </c>
      <c r="I15" s="132">
        <v>10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21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'[1]Los'!$C$26</f>
        <v>TJ ČZ Strakonice "B"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Křemže "B"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238</v>
      </c>
      <c r="N16" s="143">
        <f t="shared" si="6"/>
        <v>330</v>
      </c>
      <c r="O16" s="142">
        <f t="shared" si="6"/>
        <v>3</v>
      </c>
      <c r="P16" s="144">
        <f t="shared" si="6"/>
        <v>14</v>
      </c>
      <c r="Q16" s="142">
        <f t="shared" si="6"/>
        <v>1</v>
      </c>
      <c r="R16" s="143">
        <f t="shared" si="6"/>
        <v>7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0</v>
      </c>
      <c r="E41" s="151"/>
      <c r="F41" s="151">
        <f t="shared" si="8"/>
        <v>1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1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182" t="s">
        <v>181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'[1]Los'!B18</f>
        <v>TJ Sokol Vodňany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'[1]Los'!C18</f>
        <v>SK Badminton Tábor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69</v>
      </c>
      <c r="C8" s="129" t="s">
        <v>208</v>
      </c>
      <c r="D8" s="130">
        <v>21</v>
      </c>
      <c r="E8" s="131" t="s">
        <v>22</v>
      </c>
      <c r="F8" s="132">
        <v>7</v>
      </c>
      <c r="G8" s="130">
        <v>21</v>
      </c>
      <c r="H8" s="131" t="s">
        <v>22</v>
      </c>
      <c r="I8" s="132">
        <v>8</v>
      </c>
      <c r="J8" s="130"/>
      <c r="K8" s="131" t="s">
        <v>22</v>
      </c>
      <c r="L8" s="132"/>
      <c r="M8" s="133">
        <f aca="true" t="shared" si="0" ref="M8:M15">D8+G8+J8</f>
        <v>42</v>
      </c>
      <c r="N8" s="134">
        <f aca="true" t="shared" si="1" ref="N8:N15">F8+I8+L8</f>
        <v>15</v>
      </c>
      <c r="O8" s="135">
        <f aca="true" t="shared" si="2" ref="O8:O15">D36+G36+J36</f>
        <v>2</v>
      </c>
      <c r="P8" s="132">
        <f aca="true" t="shared" si="3" ref="P8:P15">F36+I36+L36</f>
        <v>0</v>
      </c>
      <c r="Q8" s="135">
        <f aca="true" t="shared" si="4" ref="Q8:Q15">IF(O8&gt;P8,1,0)</f>
        <v>1</v>
      </c>
      <c r="R8" s="132">
        <f aca="true" t="shared" si="5" ref="R8:R15">IF(P8&gt;O8,1,0)</f>
        <v>0</v>
      </c>
      <c r="S8" s="136" t="str">
        <f>'[1]Los'!$C$16</f>
        <v>TJ ČZ Strakonice "A"</v>
      </c>
    </row>
    <row r="9" spans="1:19" ht="30" customHeight="1">
      <c r="A9" s="128" t="s">
        <v>107</v>
      </c>
      <c r="B9" s="129" t="s">
        <v>209</v>
      </c>
      <c r="C9" s="129" t="s">
        <v>210</v>
      </c>
      <c r="D9" s="130">
        <v>21</v>
      </c>
      <c r="E9" s="130" t="s">
        <v>22</v>
      </c>
      <c r="F9" s="132">
        <v>6</v>
      </c>
      <c r="G9" s="130">
        <v>23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44</v>
      </c>
      <c r="N9" s="134">
        <f t="shared" si="1"/>
        <v>27</v>
      </c>
      <c r="O9" s="135">
        <f t="shared" si="2"/>
        <v>2</v>
      </c>
      <c r="P9" s="132">
        <f t="shared" si="3"/>
        <v>0</v>
      </c>
      <c r="Q9" s="135">
        <f t="shared" si="4"/>
        <v>1</v>
      </c>
      <c r="R9" s="132">
        <f t="shared" si="5"/>
        <v>0</v>
      </c>
      <c r="S9" s="193" t="str">
        <f>'[1]Los'!$C$16</f>
        <v>TJ ČZ Strakonice "A"</v>
      </c>
    </row>
    <row r="10" spans="1:19" ht="30" customHeight="1">
      <c r="A10" s="128" t="s">
        <v>21</v>
      </c>
      <c r="B10" s="129" t="s">
        <v>185</v>
      </c>
      <c r="C10" s="129" t="s">
        <v>211</v>
      </c>
      <c r="D10" s="130">
        <v>21</v>
      </c>
      <c r="E10" s="130" t="s">
        <v>22</v>
      </c>
      <c r="F10" s="132">
        <v>6</v>
      </c>
      <c r="G10" s="130">
        <v>21</v>
      </c>
      <c r="H10" s="130" t="s">
        <v>22</v>
      </c>
      <c r="I10" s="132">
        <v>6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12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3" t="str">
        <f>'[1]Los'!$C$16</f>
        <v>TJ ČZ Strakonice "A"</v>
      </c>
    </row>
    <row r="11" spans="1:19" ht="30" customHeight="1">
      <c r="A11" s="128" t="s">
        <v>112</v>
      </c>
      <c r="B11" s="129" t="s">
        <v>187</v>
      </c>
      <c r="C11" s="129" t="s">
        <v>212</v>
      </c>
      <c r="D11" s="130">
        <v>21</v>
      </c>
      <c r="E11" s="130" t="s">
        <v>22</v>
      </c>
      <c r="F11" s="132">
        <v>18</v>
      </c>
      <c r="G11" s="130">
        <v>21</v>
      </c>
      <c r="H11" s="130" t="s">
        <v>22</v>
      </c>
      <c r="I11" s="132">
        <v>15</v>
      </c>
      <c r="J11" s="130"/>
      <c r="K11" s="130" t="s">
        <v>22</v>
      </c>
      <c r="L11" s="132"/>
      <c r="M11" s="133">
        <f t="shared" si="0"/>
        <v>42</v>
      </c>
      <c r="N11" s="134">
        <f t="shared" si="1"/>
        <v>33</v>
      </c>
      <c r="O11" s="135">
        <f t="shared" si="2"/>
        <v>2</v>
      </c>
      <c r="P11" s="132">
        <f t="shared" si="3"/>
        <v>0</v>
      </c>
      <c r="Q11" s="135">
        <f t="shared" si="4"/>
        <v>1</v>
      </c>
      <c r="R11" s="132">
        <f t="shared" si="5"/>
        <v>0</v>
      </c>
      <c r="S11" s="193" t="str">
        <f>'[1]Los'!$C$16</f>
        <v>TJ ČZ Strakonice "A"</v>
      </c>
    </row>
    <row r="12" spans="1:19" ht="30" customHeight="1">
      <c r="A12" s="128" t="s">
        <v>20</v>
      </c>
      <c r="B12" s="129" t="s">
        <v>68</v>
      </c>
      <c r="C12" s="129" t="s">
        <v>213</v>
      </c>
      <c r="D12" s="130">
        <v>20</v>
      </c>
      <c r="E12" s="130" t="s">
        <v>22</v>
      </c>
      <c r="F12" s="132">
        <v>22</v>
      </c>
      <c r="G12" s="130">
        <v>21</v>
      </c>
      <c r="H12" s="130" t="s">
        <v>22</v>
      </c>
      <c r="I12" s="132">
        <v>19</v>
      </c>
      <c r="J12" s="130">
        <v>22</v>
      </c>
      <c r="K12" s="130" t="s">
        <v>22</v>
      </c>
      <c r="L12" s="132">
        <v>20</v>
      </c>
      <c r="M12" s="133">
        <f t="shared" si="0"/>
        <v>63</v>
      </c>
      <c r="N12" s="134">
        <f t="shared" si="1"/>
        <v>61</v>
      </c>
      <c r="O12" s="135">
        <f t="shared" si="2"/>
        <v>2</v>
      </c>
      <c r="P12" s="132">
        <f t="shared" si="3"/>
        <v>1</v>
      </c>
      <c r="Q12" s="135">
        <f t="shared" si="4"/>
        <v>1</v>
      </c>
      <c r="R12" s="132">
        <f t="shared" si="5"/>
        <v>0</v>
      </c>
      <c r="S12" s="193" t="str">
        <f>'[1]Los'!$C$16</f>
        <v>TJ ČZ Strakonice "A"</v>
      </c>
    </row>
    <row r="13" spans="1:19" ht="30" customHeight="1">
      <c r="A13" s="128" t="s">
        <v>19</v>
      </c>
      <c r="B13" s="129" t="s">
        <v>67</v>
      </c>
      <c r="C13" s="129" t="s">
        <v>214</v>
      </c>
      <c r="D13" s="130">
        <v>21</v>
      </c>
      <c r="E13" s="130" t="s">
        <v>22</v>
      </c>
      <c r="F13" s="132">
        <v>8</v>
      </c>
      <c r="G13" s="130">
        <v>21</v>
      </c>
      <c r="H13" s="130" t="s">
        <v>22</v>
      </c>
      <c r="I13" s="132">
        <v>14</v>
      </c>
      <c r="J13" s="130"/>
      <c r="K13" s="130" t="s">
        <v>22</v>
      </c>
      <c r="L13" s="132"/>
      <c r="M13" s="133">
        <f>D13+G13+J13</f>
        <v>42</v>
      </c>
      <c r="N13" s="134">
        <f>F13+I13+L13</f>
        <v>22</v>
      </c>
      <c r="O13" s="135">
        <f t="shared" si="2"/>
        <v>2</v>
      </c>
      <c r="P13" s="132">
        <f t="shared" si="3"/>
        <v>0</v>
      </c>
      <c r="Q13" s="135">
        <f>IF(O13&gt;P13,1,0)</f>
        <v>1</v>
      </c>
      <c r="R13" s="132">
        <f>IF(P13&gt;O13,1,0)</f>
        <v>0</v>
      </c>
      <c r="S13" s="193" t="str">
        <f>'[1]Los'!$C$16</f>
        <v>TJ ČZ Strakonice "A"</v>
      </c>
    </row>
    <row r="14" spans="1:21" ht="30" customHeight="1">
      <c r="A14" s="128" t="s">
        <v>23</v>
      </c>
      <c r="B14" s="129" t="s">
        <v>191</v>
      </c>
      <c r="C14" s="129" t="s">
        <v>215</v>
      </c>
      <c r="D14" s="130">
        <v>21</v>
      </c>
      <c r="E14" s="130" t="s">
        <v>22</v>
      </c>
      <c r="F14" s="132">
        <v>10</v>
      </c>
      <c r="G14" s="130">
        <v>21</v>
      </c>
      <c r="H14" s="130" t="s">
        <v>22</v>
      </c>
      <c r="I14" s="132">
        <v>8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18</v>
      </c>
      <c r="O14" s="135">
        <f t="shared" si="2"/>
        <v>2</v>
      </c>
      <c r="P14" s="132">
        <f t="shared" si="3"/>
        <v>0</v>
      </c>
      <c r="Q14" s="135">
        <f t="shared" si="4"/>
        <v>1</v>
      </c>
      <c r="R14" s="132">
        <f t="shared" si="5"/>
        <v>0</v>
      </c>
      <c r="S14" s="193" t="str">
        <f>'[1]Los'!$C$16</f>
        <v>TJ ČZ Strakonice "A"</v>
      </c>
      <c r="U14" s="1" t="s">
        <v>70</v>
      </c>
    </row>
    <row r="15" spans="1:19" ht="30" customHeight="1" thickBot="1">
      <c r="A15" s="128" t="s">
        <v>18</v>
      </c>
      <c r="B15" s="129" t="s">
        <v>71</v>
      </c>
      <c r="C15" s="129" t="s">
        <v>216</v>
      </c>
      <c r="D15" s="130">
        <v>21</v>
      </c>
      <c r="E15" s="130" t="s">
        <v>22</v>
      </c>
      <c r="F15" s="132">
        <v>12</v>
      </c>
      <c r="G15" s="130">
        <v>21</v>
      </c>
      <c r="H15" s="130" t="s">
        <v>22</v>
      </c>
      <c r="I15" s="132">
        <v>4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16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'[1]Los'!$C$16</f>
        <v>TJ ČZ Strakonice "A"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Vodňany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359</v>
      </c>
      <c r="N16" s="143">
        <f t="shared" si="6"/>
        <v>204</v>
      </c>
      <c r="O16" s="142">
        <f t="shared" si="6"/>
        <v>16</v>
      </c>
      <c r="P16" s="144">
        <f t="shared" si="6"/>
        <v>1</v>
      </c>
      <c r="Q16" s="142">
        <f t="shared" si="6"/>
        <v>8</v>
      </c>
      <c r="R16" s="143">
        <f t="shared" si="6"/>
        <v>0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1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182" t="s">
        <v>181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'[1]Los'!B22</f>
        <v>TJ Sokol Křemže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'[1]Los'!C22</f>
        <v>TJ Sokol Vodňany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182</v>
      </c>
      <c r="C8" s="129" t="s">
        <v>69</v>
      </c>
      <c r="D8" s="130">
        <v>13</v>
      </c>
      <c r="E8" s="131" t="s">
        <v>22</v>
      </c>
      <c r="F8" s="132">
        <v>21</v>
      </c>
      <c r="G8" s="130">
        <v>15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28</v>
      </c>
      <c r="N8" s="134">
        <f aca="true" t="shared" si="1" ref="N8:N15">F8+I8+L8</f>
        <v>42</v>
      </c>
      <c r="O8" s="135">
        <f>D36+G36+J36</f>
        <v>0</v>
      </c>
      <c r="P8" s="132">
        <f>F36+I36+L36</f>
        <v>2</v>
      </c>
      <c r="Q8" s="135">
        <f aca="true" t="shared" si="2" ref="Q8:Q15">IF(O8&gt;P8,1,0)</f>
        <v>0</v>
      </c>
      <c r="R8" s="132">
        <f aca="true" t="shared" si="3" ref="R8:R15">IF(P8&gt;O8,1,0)</f>
        <v>1</v>
      </c>
      <c r="S8" s="136" t="str">
        <f>'[1]Los'!$B$21</f>
        <v>SK Badminton Tábor</v>
      </c>
    </row>
    <row r="9" spans="1:19" ht="30" customHeight="1">
      <c r="A9" s="128" t="s">
        <v>107</v>
      </c>
      <c r="B9" s="129" t="s">
        <v>183</v>
      </c>
      <c r="C9" s="129" t="s">
        <v>184</v>
      </c>
      <c r="D9" s="130">
        <v>10</v>
      </c>
      <c r="E9" s="130" t="s">
        <v>22</v>
      </c>
      <c r="F9" s="132">
        <v>21</v>
      </c>
      <c r="G9" s="130">
        <v>17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27</v>
      </c>
      <c r="N9" s="134">
        <f t="shared" si="1"/>
        <v>42</v>
      </c>
      <c r="O9" s="135">
        <f aca="true" t="shared" si="4" ref="O9:O15">D37+G37+J37</f>
        <v>0</v>
      </c>
      <c r="P9" s="132">
        <f aca="true" t="shared" si="5" ref="P9:P15">F37+I37+L37</f>
        <v>2</v>
      </c>
      <c r="Q9" s="135">
        <f t="shared" si="2"/>
        <v>0</v>
      </c>
      <c r="R9" s="132">
        <f t="shared" si="3"/>
        <v>1</v>
      </c>
      <c r="S9" s="193" t="str">
        <f>'[1]Los'!$B$21</f>
        <v>SK Badminton Tábor</v>
      </c>
    </row>
    <row r="10" spans="1:19" ht="30" customHeight="1">
      <c r="A10" s="128" t="s">
        <v>21</v>
      </c>
      <c r="B10" s="129" t="s">
        <v>64</v>
      </c>
      <c r="C10" s="129" t="s">
        <v>185</v>
      </c>
      <c r="D10" s="130">
        <v>20</v>
      </c>
      <c r="E10" s="130" t="s">
        <v>22</v>
      </c>
      <c r="F10" s="132">
        <v>22</v>
      </c>
      <c r="G10" s="130">
        <v>21</v>
      </c>
      <c r="H10" s="130" t="s">
        <v>22</v>
      </c>
      <c r="I10" s="132">
        <v>15</v>
      </c>
      <c r="J10" s="130">
        <v>21</v>
      </c>
      <c r="K10" s="130" t="s">
        <v>22</v>
      </c>
      <c r="L10" s="132">
        <v>12</v>
      </c>
      <c r="M10" s="133">
        <f t="shared" si="0"/>
        <v>62</v>
      </c>
      <c r="N10" s="134">
        <f t="shared" si="1"/>
        <v>49</v>
      </c>
      <c r="O10" s="135">
        <f t="shared" si="4"/>
        <v>2</v>
      </c>
      <c r="P10" s="132">
        <f t="shared" si="5"/>
        <v>1</v>
      </c>
      <c r="Q10" s="135">
        <f t="shared" si="2"/>
        <v>1</v>
      </c>
      <c r="R10" s="132">
        <f t="shared" si="3"/>
        <v>0</v>
      </c>
      <c r="S10" s="193" t="str">
        <f>'[1]Los'!$B$21</f>
        <v>SK Badminton Tábor</v>
      </c>
    </row>
    <row r="11" spans="1:19" ht="30" customHeight="1">
      <c r="A11" s="128" t="s">
        <v>112</v>
      </c>
      <c r="B11" s="129" t="s">
        <v>186</v>
      </c>
      <c r="C11" s="129" t="s">
        <v>187</v>
      </c>
      <c r="D11" s="130">
        <v>14</v>
      </c>
      <c r="E11" s="130" t="s">
        <v>22</v>
      </c>
      <c r="F11" s="132">
        <v>21</v>
      </c>
      <c r="G11" s="130">
        <v>19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33</v>
      </c>
      <c r="N11" s="134">
        <f t="shared" si="1"/>
        <v>42</v>
      </c>
      <c r="O11" s="135">
        <f t="shared" si="4"/>
        <v>0</v>
      </c>
      <c r="P11" s="132">
        <f t="shared" si="5"/>
        <v>2</v>
      </c>
      <c r="Q11" s="135">
        <f t="shared" si="2"/>
        <v>0</v>
      </c>
      <c r="R11" s="132">
        <f t="shared" si="3"/>
        <v>1</v>
      </c>
      <c r="S11" s="193" t="str">
        <f>'[1]Los'!$B$21</f>
        <v>SK Badminton Tábor</v>
      </c>
    </row>
    <row r="12" spans="1:19" ht="30" customHeight="1">
      <c r="A12" s="128" t="s">
        <v>20</v>
      </c>
      <c r="B12" s="129" t="s">
        <v>188</v>
      </c>
      <c r="C12" s="129" t="s">
        <v>189</v>
      </c>
      <c r="D12" s="130">
        <v>21</v>
      </c>
      <c r="E12" s="130" t="s">
        <v>22</v>
      </c>
      <c r="F12" s="132">
        <v>19</v>
      </c>
      <c r="G12" s="130">
        <v>21</v>
      </c>
      <c r="H12" s="130" t="s">
        <v>22</v>
      </c>
      <c r="I12" s="132">
        <v>19</v>
      </c>
      <c r="J12" s="130"/>
      <c r="K12" s="130" t="s">
        <v>22</v>
      </c>
      <c r="L12" s="132"/>
      <c r="M12" s="133">
        <f t="shared" si="0"/>
        <v>42</v>
      </c>
      <c r="N12" s="134">
        <f t="shared" si="1"/>
        <v>38</v>
      </c>
      <c r="O12" s="135">
        <f t="shared" si="4"/>
        <v>2</v>
      </c>
      <c r="P12" s="132">
        <f t="shared" si="5"/>
        <v>0</v>
      </c>
      <c r="Q12" s="135">
        <f t="shared" si="2"/>
        <v>1</v>
      </c>
      <c r="R12" s="132">
        <f t="shared" si="3"/>
        <v>0</v>
      </c>
      <c r="S12" s="193" t="str">
        <f>'[1]Los'!$B$21</f>
        <v>SK Badminton Tábor</v>
      </c>
    </row>
    <row r="13" spans="1:19" ht="30" customHeight="1">
      <c r="A13" s="128" t="s">
        <v>19</v>
      </c>
      <c r="B13" s="129" t="s">
        <v>190</v>
      </c>
      <c r="C13" s="129" t="s">
        <v>68</v>
      </c>
      <c r="D13" s="130">
        <v>21</v>
      </c>
      <c r="E13" s="130" t="s">
        <v>22</v>
      </c>
      <c r="F13" s="132">
        <v>15</v>
      </c>
      <c r="G13" s="130">
        <v>12</v>
      </c>
      <c r="H13" s="130" t="s">
        <v>22</v>
      </c>
      <c r="I13" s="132">
        <v>21</v>
      </c>
      <c r="J13" s="130">
        <v>19</v>
      </c>
      <c r="K13" s="130" t="s">
        <v>22</v>
      </c>
      <c r="L13" s="132">
        <v>21</v>
      </c>
      <c r="M13" s="133">
        <f>D13+G13+J13</f>
        <v>52</v>
      </c>
      <c r="N13" s="134">
        <f>F13+I13+L13</f>
        <v>57</v>
      </c>
      <c r="O13" s="135">
        <f t="shared" si="4"/>
        <v>1</v>
      </c>
      <c r="P13" s="132">
        <f t="shared" si="5"/>
        <v>2</v>
      </c>
      <c r="Q13" s="135">
        <f>IF(O13&gt;P13,1,0)</f>
        <v>0</v>
      </c>
      <c r="R13" s="132">
        <f>IF(P13&gt;O13,1,0)</f>
        <v>1</v>
      </c>
      <c r="S13" s="193" t="str">
        <f>'[1]Los'!$B$21</f>
        <v>SK Badminton Tábor</v>
      </c>
    </row>
    <row r="14" spans="1:19" ht="30" customHeight="1">
      <c r="A14" s="128" t="s">
        <v>23</v>
      </c>
      <c r="B14" s="129" t="s">
        <v>72</v>
      </c>
      <c r="C14" s="129" t="s">
        <v>191</v>
      </c>
      <c r="D14" s="130">
        <v>21</v>
      </c>
      <c r="E14" s="130" t="s">
        <v>22</v>
      </c>
      <c r="F14" s="132">
        <v>12</v>
      </c>
      <c r="G14" s="130">
        <v>21</v>
      </c>
      <c r="H14" s="130" t="s">
        <v>22</v>
      </c>
      <c r="I14" s="132">
        <v>12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24</v>
      </c>
      <c r="O14" s="135">
        <f t="shared" si="4"/>
        <v>2</v>
      </c>
      <c r="P14" s="132">
        <f t="shared" si="5"/>
        <v>0</v>
      </c>
      <c r="Q14" s="135">
        <f t="shared" si="2"/>
        <v>1</v>
      </c>
      <c r="R14" s="132">
        <f t="shared" si="3"/>
        <v>0</v>
      </c>
      <c r="S14" s="193" t="str">
        <f>'[1]Los'!$B$21</f>
        <v>SK Badminton Tábor</v>
      </c>
    </row>
    <row r="15" spans="1:19" ht="30" customHeight="1" thickBot="1">
      <c r="A15" s="128" t="s">
        <v>18</v>
      </c>
      <c r="B15" s="129" t="s">
        <v>61</v>
      </c>
      <c r="C15" s="129" t="s">
        <v>192</v>
      </c>
      <c r="D15" s="130">
        <v>9</v>
      </c>
      <c r="E15" s="130" t="s">
        <v>22</v>
      </c>
      <c r="F15" s="132">
        <v>21</v>
      </c>
      <c r="G15" s="130">
        <v>16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25</v>
      </c>
      <c r="N15" s="134">
        <f t="shared" si="1"/>
        <v>42</v>
      </c>
      <c r="O15" s="135">
        <f t="shared" si="4"/>
        <v>0</v>
      </c>
      <c r="P15" s="132">
        <f t="shared" si="5"/>
        <v>2</v>
      </c>
      <c r="Q15" s="135">
        <f t="shared" si="2"/>
        <v>0</v>
      </c>
      <c r="R15" s="132">
        <f t="shared" si="3"/>
        <v>1</v>
      </c>
      <c r="S15" s="193" t="str">
        <f>'[1]Los'!$B$21</f>
        <v>SK Badminton Tábor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Vodňany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311</v>
      </c>
      <c r="N16" s="143">
        <f t="shared" si="6"/>
        <v>336</v>
      </c>
      <c r="O16" s="142">
        <f t="shared" si="6"/>
        <v>7</v>
      </c>
      <c r="P16" s="144">
        <f t="shared" si="6"/>
        <v>11</v>
      </c>
      <c r="Q16" s="142">
        <f t="shared" si="6"/>
        <v>3</v>
      </c>
      <c r="R16" s="143">
        <f t="shared" si="6"/>
        <v>5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1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1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11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P2:Q2"/>
    <mergeCell ref="R2:S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1" t="s">
        <v>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19.5" customHeight="1" thickBot="1">
      <c r="B3" s="5" t="s">
        <v>1</v>
      </c>
      <c r="C3" s="46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92" t="s">
        <v>100</v>
      </c>
      <c r="R3" s="293"/>
      <c r="S3" s="294" t="s">
        <v>101</v>
      </c>
      <c r="T3" s="295"/>
    </row>
    <row r="4" spans="2:20" ht="19.5" customHeight="1" thickTop="1">
      <c r="B4" s="6" t="s">
        <v>3</v>
      </c>
      <c r="C4" s="7"/>
      <c r="D4" s="296" t="s">
        <v>87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9" t="s">
        <v>14</v>
      </c>
      <c r="R4" s="300"/>
      <c r="S4" s="301" t="s">
        <v>102</v>
      </c>
      <c r="T4" s="302"/>
    </row>
    <row r="5" spans="2:20" ht="19.5" customHeight="1">
      <c r="B5" s="6" t="s">
        <v>4</v>
      </c>
      <c r="C5" s="47"/>
      <c r="D5" s="276" t="s">
        <v>29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2</v>
      </c>
      <c r="R5" s="280"/>
      <c r="S5" s="281" t="s">
        <v>103</v>
      </c>
      <c r="T5" s="282"/>
    </row>
    <row r="6" spans="2:20" ht="19.5" customHeight="1" thickBot="1">
      <c r="B6" s="8" t="s">
        <v>5</v>
      </c>
      <c r="C6" s="9"/>
      <c r="D6" s="283" t="s">
        <v>104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TJ Sokol Doubravka C</v>
      </c>
      <c r="D7" s="11" t="str">
        <f>D5</f>
        <v>TJ Sokol Doubravka D</v>
      </c>
      <c r="E7" s="286" t="s">
        <v>6</v>
      </c>
      <c r="F7" s="287"/>
      <c r="G7" s="287"/>
      <c r="H7" s="287"/>
      <c r="I7" s="287"/>
      <c r="J7" s="287"/>
      <c r="K7" s="287"/>
      <c r="L7" s="287"/>
      <c r="M7" s="288"/>
      <c r="N7" s="289" t="s">
        <v>15</v>
      </c>
      <c r="O7" s="290"/>
      <c r="P7" s="289" t="s">
        <v>16</v>
      </c>
      <c r="Q7" s="290"/>
      <c r="R7" s="289" t="s">
        <v>17</v>
      </c>
      <c r="S7" s="290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105</v>
      </c>
      <c r="D9" s="44" t="s">
        <v>106</v>
      </c>
      <c r="E9" s="39">
        <v>21</v>
      </c>
      <c r="F9" s="20" t="s">
        <v>22</v>
      </c>
      <c r="G9" s="40">
        <v>10</v>
      </c>
      <c r="H9" s="39">
        <v>21</v>
      </c>
      <c r="I9" s="20" t="s">
        <v>22</v>
      </c>
      <c r="J9" s="40">
        <v>12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107</v>
      </c>
      <c r="C10" s="43" t="s">
        <v>108</v>
      </c>
      <c r="D10" s="43" t="s">
        <v>109</v>
      </c>
      <c r="E10" s="39">
        <v>21</v>
      </c>
      <c r="F10" s="19" t="s">
        <v>22</v>
      </c>
      <c r="G10" s="40">
        <v>19</v>
      </c>
      <c r="H10" s="39">
        <v>22</v>
      </c>
      <c r="I10" s="19" t="s">
        <v>22</v>
      </c>
      <c r="J10" s="40">
        <v>20</v>
      </c>
      <c r="K10" s="39"/>
      <c r="L10" s="19" t="s">
        <v>22</v>
      </c>
      <c r="M10" s="40"/>
      <c r="N10" s="22">
        <f t="shared" si="0"/>
        <v>43</v>
      </c>
      <c r="O10" s="23">
        <f t="shared" si="1"/>
        <v>39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110</v>
      </c>
      <c r="D11" s="43" t="s">
        <v>111</v>
      </c>
      <c r="E11" s="39">
        <v>21</v>
      </c>
      <c r="F11" s="19" t="s">
        <v>22</v>
      </c>
      <c r="G11" s="40">
        <v>9</v>
      </c>
      <c r="H11" s="39">
        <v>21</v>
      </c>
      <c r="I11" s="19" t="s">
        <v>22</v>
      </c>
      <c r="J11" s="40">
        <v>10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19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112</v>
      </c>
      <c r="C12" s="43" t="s">
        <v>113</v>
      </c>
      <c r="D12" s="43" t="s">
        <v>114</v>
      </c>
      <c r="E12" s="39">
        <v>21</v>
      </c>
      <c r="F12" s="19" t="s">
        <v>22</v>
      </c>
      <c r="G12" s="40">
        <v>7</v>
      </c>
      <c r="H12" s="39">
        <v>21</v>
      </c>
      <c r="I12" s="19" t="s">
        <v>22</v>
      </c>
      <c r="J12" s="40">
        <v>16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115</v>
      </c>
      <c r="D13" s="43" t="s">
        <v>116</v>
      </c>
      <c r="E13" s="39">
        <v>14</v>
      </c>
      <c r="F13" s="19" t="s">
        <v>22</v>
      </c>
      <c r="G13" s="40">
        <v>21</v>
      </c>
      <c r="H13" s="39">
        <v>21</v>
      </c>
      <c r="I13" s="19" t="s">
        <v>22</v>
      </c>
      <c r="J13" s="40">
        <v>18</v>
      </c>
      <c r="K13" s="39">
        <v>18</v>
      </c>
      <c r="L13" s="19" t="s">
        <v>22</v>
      </c>
      <c r="M13" s="40">
        <v>21</v>
      </c>
      <c r="N13" s="22">
        <f t="shared" si="0"/>
        <v>53</v>
      </c>
      <c r="O13" s="23">
        <f t="shared" si="1"/>
        <v>60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19</v>
      </c>
      <c r="C14" s="43" t="s">
        <v>117</v>
      </c>
      <c r="D14" s="43" t="s">
        <v>27</v>
      </c>
      <c r="E14" s="39">
        <v>21</v>
      </c>
      <c r="F14" s="19" t="s">
        <v>22</v>
      </c>
      <c r="G14" s="40">
        <v>12</v>
      </c>
      <c r="H14" s="39">
        <v>17</v>
      </c>
      <c r="I14" s="19" t="s">
        <v>22</v>
      </c>
      <c r="J14" s="40">
        <v>21</v>
      </c>
      <c r="K14" s="39">
        <v>21</v>
      </c>
      <c r="L14" s="19" t="s">
        <v>22</v>
      </c>
      <c r="M14" s="40">
        <v>16</v>
      </c>
      <c r="N14" s="22">
        <f t="shared" si="0"/>
        <v>59</v>
      </c>
      <c r="O14" s="23">
        <f t="shared" si="1"/>
        <v>49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118</v>
      </c>
      <c r="D15" s="43" t="s">
        <v>28</v>
      </c>
      <c r="E15" s="39">
        <v>20</v>
      </c>
      <c r="F15" s="19" t="s">
        <v>22</v>
      </c>
      <c r="G15" s="40">
        <v>22</v>
      </c>
      <c r="H15" s="39">
        <v>15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35</v>
      </c>
      <c r="O15" s="23">
        <f>G15+J15+M15</f>
        <v>43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119</v>
      </c>
      <c r="D16" s="43" t="s">
        <v>120</v>
      </c>
      <c r="E16" s="39">
        <v>18</v>
      </c>
      <c r="F16" s="19" t="s">
        <v>22</v>
      </c>
      <c r="G16" s="40">
        <v>21</v>
      </c>
      <c r="H16" s="39">
        <v>24</v>
      </c>
      <c r="I16" s="19" t="s">
        <v>22</v>
      </c>
      <c r="J16" s="40">
        <v>22</v>
      </c>
      <c r="K16" s="39">
        <v>14</v>
      </c>
      <c r="L16" s="19" t="s">
        <v>22</v>
      </c>
      <c r="M16" s="40">
        <v>21</v>
      </c>
      <c r="N16" s="22">
        <f t="shared" si="0"/>
        <v>56</v>
      </c>
      <c r="O16" s="23">
        <f t="shared" si="1"/>
        <v>64</v>
      </c>
      <c r="P16" s="24">
        <f t="shared" si="2"/>
        <v>1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8</v>
      </c>
      <c r="C17" s="274" t="str">
        <f>IF(R17&gt;S17,D4,IF(S17&gt;R17,D5,"remíza"))</f>
        <v>TJ Sokol Doubravka C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5"/>
      <c r="N17" s="26">
        <f aca="true" t="shared" si="5" ref="N17:S17">SUM(N9:N16)</f>
        <v>372</v>
      </c>
      <c r="O17" s="27">
        <f t="shared" si="5"/>
        <v>319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1" t="s">
        <v>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19.5" customHeight="1" thickBot="1">
      <c r="B3" s="5" t="s">
        <v>1</v>
      </c>
      <c r="C3" s="46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92" t="s">
        <v>100</v>
      </c>
      <c r="R3" s="293"/>
      <c r="S3" s="294" t="s">
        <v>101</v>
      </c>
      <c r="T3" s="295"/>
    </row>
    <row r="4" spans="2:20" ht="19.5" customHeight="1" thickTop="1">
      <c r="B4" s="6" t="s">
        <v>3</v>
      </c>
      <c r="C4" s="7"/>
      <c r="D4" s="296" t="s">
        <v>30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9" t="s">
        <v>14</v>
      </c>
      <c r="R4" s="300"/>
      <c r="S4" s="301" t="s">
        <v>102</v>
      </c>
      <c r="T4" s="302"/>
    </row>
    <row r="5" spans="2:20" ht="19.5" customHeight="1">
      <c r="B5" s="6" t="s">
        <v>4</v>
      </c>
      <c r="C5" s="47"/>
      <c r="D5" s="276" t="s">
        <v>121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2</v>
      </c>
      <c r="R5" s="280"/>
      <c r="S5" s="281" t="s">
        <v>122</v>
      </c>
      <c r="T5" s="282"/>
    </row>
    <row r="6" spans="2:20" ht="19.5" customHeight="1" thickBot="1">
      <c r="B6" s="8" t="s">
        <v>5</v>
      </c>
      <c r="C6" s="9"/>
      <c r="D6" s="283" t="s">
        <v>123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286" t="s">
        <v>6</v>
      </c>
      <c r="F7" s="287"/>
      <c r="G7" s="287"/>
      <c r="H7" s="287"/>
      <c r="I7" s="287"/>
      <c r="J7" s="287"/>
      <c r="K7" s="287"/>
      <c r="L7" s="287"/>
      <c r="M7" s="288"/>
      <c r="N7" s="289" t="s">
        <v>15</v>
      </c>
      <c r="O7" s="290"/>
      <c r="P7" s="289" t="s">
        <v>16</v>
      </c>
      <c r="Q7" s="290"/>
      <c r="R7" s="289" t="s">
        <v>17</v>
      </c>
      <c r="S7" s="290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124</v>
      </c>
      <c r="D9" s="44" t="s">
        <v>125</v>
      </c>
      <c r="E9" s="39">
        <v>18</v>
      </c>
      <c r="F9" s="20" t="s">
        <v>22</v>
      </c>
      <c r="G9" s="40">
        <v>21</v>
      </c>
      <c r="H9" s="39">
        <v>17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35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107</v>
      </c>
      <c r="C10" s="43" t="s">
        <v>126</v>
      </c>
      <c r="D10" s="43" t="s">
        <v>127</v>
      </c>
      <c r="E10" s="39">
        <v>21</v>
      </c>
      <c r="F10" s="19" t="s">
        <v>22</v>
      </c>
      <c r="G10" s="40">
        <v>10</v>
      </c>
      <c r="H10" s="39">
        <v>24</v>
      </c>
      <c r="I10" s="19" t="s">
        <v>22</v>
      </c>
      <c r="J10" s="40">
        <v>22</v>
      </c>
      <c r="K10" s="39"/>
      <c r="L10" s="19" t="s">
        <v>22</v>
      </c>
      <c r="M10" s="40"/>
      <c r="N10" s="22">
        <f t="shared" si="0"/>
        <v>45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128</v>
      </c>
      <c r="D11" s="43" t="s">
        <v>129</v>
      </c>
      <c r="E11" s="39">
        <v>21</v>
      </c>
      <c r="F11" s="19" t="s">
        <v>22</v>
      </c>
      <c r="G11" s="40">
        <v>17</v>
      </c>
      <c r="H11" s="39">
        <v>16</v>
      </c>
      <c r="I11" s="19" t="s">
        <v>22</v>
      </c>
      <c r="J11" s="40">
        <v>21</v>
      </c>
      <c r="K11" s="39">
        <v>21</v>
      </c>
      <c r="L11" s="19" t="s">
        <v>22</v>
      </c>
      <c r="M11" s="40">
        <v>18</v>
      </c>
      <c r="N11" s="22">
        <f t="shared" si="0"/>
        <v>58</v>
      </c>
      <c r="O11" s="23">
        <f t="shared" si="1"/>
        <v>56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112</v>
      </c>
      <c r="C12" s="43" t="s">
        <v>130</v>
      </c>
      <c r="D12" s="43" t="s">
        <v>131</v>
      </c>
      <c r="E12" s="39">
        <v>11</v>
      </c>
      <c r="F12" s="19" t="s">
        <v>22</v>
      </c>
      <c r="G12" s="40">
        <v>21</v>
      </c>
      <c r="H12" s="39">
        <v>10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20</v>
      </c>
      <c r="C13" s="43" t="s">
        <v>33</v>
      </c>
      <c r="D13" s="43" t="s">
        <v>32</v>
      </c>
      <c r="E13" s="39">
        <v>21</v>
      </c>
      <c r="F13" s="19" t="s">
        <v>22</v>
      </c>
      <c r="G13" s="40">
        <v>7</v>
      </c>
      <c r="H13" s="39">
        <v>21</v>
      </c>
      <c r="I13" s="19" t="s">
        <v>22</v>
      </c>
      <c r="J13" s="40">
        <v>7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14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36</v>
      </c>
      <c r="D14" s="43" t="s">
        <v>37</v>
      </c>
      <c r="E14" s="39">
        <v>21</v>
      </c>
      <c r="F14" s="19" t="s">
        <v>22</v>
      </c>
      <c r="G14" s="40">
        <v>18</v>
      </c>
      <c r="H14" s="39">
        <v>21</v>
      </c>
      <c r="I14" s="19" t="s">
        <v>22</v>
      </c>
      <c r="J14" s="40">
        <v>12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35</v>
      </c>
      <c r="D15" s="43" t="s">
        <v>132</v>
      </c>
      <c r="E15" s="39">
        <v>21</v>
      </c>
      <c r="F15" s="19" t="s">
        <v>22</v>
      </c>
      <c r="G15" s="40">
        <v>19</v>
      </c>
      <c r="H15" s="39">
        <v>18</v>
      </c>
      <c r="I15" s="19" t="s">
        <v>22</v>
      </c>
      <c r="J15" s="40">
        <v>21</v>
      </c>
      <c r="K15" s="39">
        <v>7</v>
      </c>
      <c r="L15" s="19" t="s">
        <v>22</v>
      </c>
      <c r="M15" s="40">
        <v>21</v>
      </c>
      <c r="N15" s="22">
        <f>E15+H15+K15</f>
        <v>46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133</v>
      </c>
      <c r="D16" s="43" t="s">
        <v>34</v>
      </c>
      <c r="E16" s="39">
        <v>21</v>
      </c>
      <c r="F16" s="19" t="s">
        <v>22</v>
      </c>
      <c r="G16" s="40">
        <v>19</v>
      </c>
      <c r="H16" s="39">
        <v>21</v>
      </c>
      <c r="I16" s="19" t="s">
        <v>22</v>
      </c>
      <c r="J16" s="40">
        <v>11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30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74" t="str">
        <f>IF(R17&gt;S17,D4,IF(S17&gt;R17,D5,"remíza"))</f>
        <v>SK Jupiter A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5"/>
      <c r="N17" s="26">
        <f aca="true" t="shared" si="5" ref="N17:S17">SUM(N9:N16)</f>
        <v>331</v>
      </c>
      <c r="O17" s="27">
        <f t="shared" si="5"/>
        <v>307</v>
      </c>
      <c r="P17" s="26">
        <f t="shared" si="5"/>
        <v>11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153" customWidth="1"/>
    <col min="2" max="2" width="1.75390625" style="160" customWidth="1"/>
    <col min="3" max="3" width="15.375" style="153" customWidth="1"/>
    <col min="4" max="4" width="5.875" style="169" customWidth="1"/>
    <col min="5" max="5" width="15.625" style="153" customWidth="1"/>
    <col min="6" max="6" width="1.75390625" style="153" customWidth="1"/>
    <col min="7" max="7" width="15.375" style="153" customWidth="1"/>
    <col min="8" max="8" width="6.00390625" style="153" customWidth="1"/>
    <col min="9" max="9" width="15.25390625" style="153" customWidth="1"/>
    <col min="10" max="10" width="1.75390625" style="153" customWidth="1"/>
    <col min="11" max="11" width="15.625" style="153" customWidth="1"/>
    <col min="12" max="12" width="6.125" style="153" customWidth="1"/>
    <col min="13" max="16384" width="9.125" style="153" customWidth="1"/>
  </cols>
  <sheetData>
    <row r="2" spans="1:12" ht="23.25">
      <c r="A2" s="256" t="s">
        <v>81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8" ht="9.75" customHeight="1">
      <c r="A3" s="152"/>
      <c r="B3" s="152"/>
      <c r="C3" s="152"/>
      <c r="D3" s="152"/>
      <c r="E3" s="152"/>
      <c r="F3" s="152"/>
      <c r="G3" s="152"/>
      <c r="H3" s="152"/>
    </row>
    <row r="4" spans="1:11" ht="16.5" customHeight="1">
      <c r="A4" s="255" t="s">
        <v>96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8" ht="12" customHeight="1">
      <c r="A5" s="154"/>
      <c r="B5" s="154"/>
      <c r="C5" s="154"/>
      <c r="D5" s="154"/>
      <c r="E5" s="154"/>
      <c r="F5" s="154"/>
      <c r="G5" s="154"/>
      <c r="H5" s="154"/>
    </row>
    <row r="6" spans="1:11" ht="12" customHeight="1">
      <c r="A6" s="253" t="s">
        <v>77</v>
      </c>
      <c r="B6" s="253"/>
      <c r="C6" s="253"/>
      <c r="D6" s="165"/>
      <c r="E6" s="253" t="s">
        <v>88</v>
      </c>
      <c r="F6" s="253"/>
      <c r="G6" s="253"/>
      <c r="H6" s="160"/>
      <c r="I6" s="253" t="s">
        <v>78</v>
      </c>
      <c r="J6" s="253"/>
      <c r="K6" s="253"/>
    </row>
    <row r="7" spans="1:12" ht="12" customHeight="1">
      <c r="A7" s="155" t="s">
        <v>89</v>
      </c>
      <c r="B7" s="156" t="s">
        <v>75</v>
      </c>
      <c r="C7" s="159" t="s">
        <v>74</v>
      </c>
      <c r="D7" s="180" t="s">
        <v>90</v>
      </c>
      <c r="E7" s="155" t="s">
        <v>31</v>
      </c>
      <c r="F7" s="156" t="s">
        <v>75</v>
      </c>
      <c r="G7" s="159" t="s">
        <v>89</v>
      </c>
      <c r="H7" s="180" t="s">
        <v>90</v>
      </c>
      <c r="I7" s="155" t="s">
        <v>92</v>
      </c>
      <c r="J7" s="156" t="s">
        <v>75</v>
      </c>
      <c r="K7" s="159" t="s">
        <v>74</v>
      </c>
      <c r="L7" s="180" t="s">
        <v>94</v>
      </c>
    </row>
    <row r="8" spans="1:12" ht="12">
      <c r="A8" s="155" t="s">
        <v>30</v>
      </c>
      <c r="B8" s="156" t="s">
        <v>75</v>
      </c>
      <c r="C8" s="159" t="s">
        <v>31</v>
      </c>
      <c r="D8" s="180" t="s">
        <v>90</v>
      </c>
      <c r="E8" s="155" t="s">
        <v>92</v>
      </c>
      <c r="F8" s="156" t="s">
        <v>75</v>
      </c>
      <c r="G8" s="159" t="s">
        <v>30</v>
      </c>
      <c r="H8" s="180" t="s">
        <v>93</v>
      </c>
      <c r="I8" s="155" t="s">
        <v>89</v>
      </c>
      <c r="J8" s="156" t="s">
        <v>75</v>
      </c>
      <c r="K8" s="159" t="s">
        <v>95</v>
      </c>
      <c r="L8" s="180" t="s">
        <v>75</v>
      </c>
    </row>
    <row r="9" spans="1:12" ht="12">
      <c r="A9" s="155" t="s">
        <v>92</v>
      </c>
      <c r="B9" s="156" t="s">
        <v>75</v>
      </c>
      <c r="C9" s="159" t="s">
        <v>95</v>
      </c>
      <c r="D9" s="180" t="s">
        <v>75</v>
      </c>
      <c r="E9" s="155" t="s">
        <v>74</v>
      </c>
      <c r="F9" s="156" t="s">
        <v>75</v>
      </c>
      <c r="G9" s="159" t="s">
        <v>95</v>
      </c>
      <c r="H9" s="180" t="s">
        <v>75</v>
      </c>
      <c r="I9" s="155" t="s">
        <v>30</v>
      </c>
      <c r="J9" s="156" t="s">
        <v>75</v>
      </c>
      <c r="K9" s="159" t="s">
        <v>95</v>
      </c>
      <c r="L9" s="180" t="s">
        <v>75</v>
      </c>
    </row>
    <row r="10" spans="1:12" ht="12">
      <c r="A10" s="155"/>
      <c r="B10" s="156"/>
      <c r="C10" s="159"/>
      <c r="D10" s="180"/>
      <c r="E10" s="155"/>
      <c r="F10" s="156"/>
      <c r="G10" s="159"/>
      <c r="H10" s="180"/>
      <c r="I10" s="155" t="s">
        <v>31</v>
      </c>
      <c r="J10" s="156" t="s">
        <v>75</v>
      </c>
      <c r="K10" s="159" t="s">
        <v>95</v>
      </c>
      <c r="L10" s="180" t="s">
        <v>75</v>
      </c>
    </row>
    <row r="11" spans="1:12" ht="12">
      <c r="A11" s="155" t="s">
        <v>83</v>
      </c>
      <c r="B11" s="156" t="s">
        <v>75</v>
      </c>
      <c r="C11" s="159" t="s">
        <v>73</v>
      </c>
      <c r="D11" s="180" t="s">
        <v>244</v>
      </c>
      <c r="E11" s="155" t="s">
        <v>83</v>
      </c>
      <c r="F11" s="156" t="s">
        <v>75</v>
      </c>
      <c r="G11" s="159" t="s">
        <v>84</v>
      </c>
      <c r="H11" s="180" t="s">
        <v>91</v>
      </c>
      <c r="I11" s="155" t="s">
        <v>86</v>
      </c>
      <c r="J11" s="156" t="s">
        <v>75</v>
      </c>
      <c r="K11" s="159" t="s">
        <v>85</v>
      </c>
      <c r="L11" s="180" t="s">
        <v>245</v>
      </c>
    </row>
    <row r="12" spans="1:12" ht="12">
      <c r="A12" s="155" t="s">
        <v>84</v>
      </c>
      <c r="B12" s="156" t="s">
        <v>75</v>
      </c>
      <c r="C12" s="159" t="s">
        <v>86</v>
      </c>
      <c r="D12" s="180" t="s">
        <v>93</v>
      </c>
      <c r="E12" s="155" t="s">
        <v>84</v>
      </c>
      <c r="F12" s="156" t="s">
        <v>75</v>
      </c>
      <c r="G12" s="159" t="s">
        <v>85</v>
      </c>
      <c r="H12" s="180" t="s">
        <v>243</v>
      </c>
      <c r="I12" s="159" t="s">
        <v>73</v>
      </c>
      <c r="J12" s="156" t="s">
        <v>75</v>
      </c>
      <c r="K12" s="159" t="s">
        <v>84</v>
      </c>
      <c r="L12" s="180" t="s">
        <v>244</v>
      </c>
    </row>
    <row r="13" spans="1:12" ht="12">
      <c r="A13" s="155" t="s">
        <v>85</v>
      </c>
      <c r="B13" s="156" t="s">
        <v>75</v>
      </c>
      <c r="C13" s="159" t="s">
        <v>73</v>
      </c>
      <c r="D13" s="180" t="s">
        <v>91</v>
      </c>
      <c r="E13" s="155" t="s">
        <v>83</v>
      </c>
      <c r="F13" s="156" t="s">
        <v>75</v>
      </c>
      <c r="G13" s="159" t="s">
        <v>85</v>
      </c>
      <c r="H13" s="180" t="s">
        <v>246</v>
      </c>
      <c r="I13" s="155" t="s">
        <v>86</v>
      </c>
      <c r="J13" s="156" t="s">
        <v>75</v>
      </c>
      <c r="K13" s="159" t="s">
        <v>83</v>
      </c>
      <c r="L13" s="180" t="s">
        <v>245</v>
      </c>
    </row>
    <row r="14" spans="1:12" ht="12">
      <c r="A14" s="155"/>
      <c r="B14" s="156"/>
      <c r="C14" s="159"/>
      <c r="D14" s="161"/>
      <c r="E14" s="159" t="s">
        <v>73</v>
      </c>
      <c r="F14" s="156" t="s">
        <v>75</v>
      </c>
      <c r="G14" s="159" t="s">
        <v>86</v>
      </c>
      <c r="H14" s="180" t="s">
        <v>243</v>
      </c>
      <c r="I14" s="155"/>
      <c r="J14" s="156"/>
      <c r="K14" s="159"/>
      <c r="L14" s="180"/>
    </row>
    <row r="15" spans="1:11" ht="12">
      <c r="A15" s="181"/>
      <c r="B15" s="164"/>
      <c r="C15" s="159"/>
      <c r="D15" s="158"/>
      <c r="E15" s="155"/>
      <c r="F15" s="164"/>
      <c r="G15" s="159"/>
      <c r="H15" s="160"/>
      <c r="I15" s="160"/>
      <c r="J15" s="160"/>
      <c r="K15" s="160"/>
    </row>
    <row r="16" spans="1:11" ht="16.5" customHeight="1">
      <c r="A16" s="255" t="s">
        <v>97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</row>
    <row r="17" spans="1:11" ht="12" customHeight="1">
      <c r="A17" s="154"/>
      <c r="B17" s="154"/>
      <c r="C17" s="154"/>
      <c r="D17" s="154"/>
      <c r="E17" s="154"/>
      <c r="F17" s="154"/>
      <c r="G17" s="154"/>
      <c r="H17" s="154"/>
      <c r="I17" s="160"/>
      <c r="J17" s="160"/>
      <c r="K17" s="160"/>
    </row>
    <row r="18" spans="1:11" ht="12" customHeight="1">
      <c r="A18" s="253" t="s">
        <v>77</v>
      </c>
      <c r="B18" s="253"/>
      <c r="C18" s="253"/>
      <c r="D18" s="165"/>
      <c r="E18" s="253" t="s">
        <v>88</v>
      </c>
      <c r="F18" s="253"/>
      <c r="G18" s="253"/>
      <c r="H18" s="160"/>
      <c r="I18" s="253" t="s">
        <v>78</v>
      </c>
      <c r="J18" s="253"/>
      <c r="K18" s="253"/>
    </row>
    <row r="19" spans="1:13" ht="12" customHeight="1">
      <c r="A19" s="155" t="s">
        <v>74</v>
      </c>
      <c r="B19" s="156" t="s">
        <v>75</v>
      </c>
      <c r="C19" s="159" t="s">
        <v>31</v>
      </c>
      <c r="D19" s="180" t="s">
        <v>243</v>
      </c>
      <c r="E19" s="155" t="s">
        <v>30</v>
      </c>
      <c r="F19" s="156" t="s">
        <v>75</v>
      </c>
      <c r="G19" s="159" t="s">
        <v>89</v>
      </c>
      <c r="H19" s="180" t="s">
        <v>245</v>
      </c>
      <c r="I19" s="155" t="s">
        <v>89</v>
      </c>
      <c r="J19" s="156" t="s">
        <v>75</v>
      </c>
      <c r="K19" s="159" t="s">
        <v>92</v>
      </c>
      <c r="L19" s="180" t="s">
        <v>246</v>
      </c>
      <c r="M19" s="155"/>
    </row>
    <row r="20" spans="1:12" ht="12" customHeight="1">
      <c r="A20" s="155" t="s">
        <v>92</v>
      </c>
      <c r="B20" s="156" t="s">
        <v>75</v>
      </c>
      <c r="C20" s="159" t="s">
        <v>95</v>
      </c>
      <c r="D20" s="180" t="s">
        <v>75</v>
      </c>
      <c r="E20" s="155" t="s">
        <v>31</v>
      </c>
      <c r="F20" s="156" t="s">
        <v>75</v>
      </c>
      <c r="G20" s="159" t="s">
        <v>92</v>
      </c>
      <c r="H20" s="180" t="s">
        <v>246</v>
      </c>
      <c r="I20" s="155" t="s">
        <v>74</v>
      </c>
      <c r="J20" s="156" t="s">
        <v>75</v>
      </c>
      <c r="K20" s="159" t="s">
        <v>30</v>
      </c>
      <c r="L20" s="180" t="s">
        <v>243</v>
      </c>
    </row>
    <row r="21" spans="1:12" ht="12" customHeight="1">
      <c r="A21" s="155" t="s">
        <v>89</v>
      </c>
      <c r="B21" s="156" t="s">
        <v>75</v>
      </c>
      <c r="C21" s="159" t="s">
        <v>95</v>
      </c>
      <c r="D21" s="180" t="s">
        <v>75</v>
      </c>
      <c r="E21" s="155" t="s">
        <v>74</v>
      </c>
      <c r="F21" s="156" t="s">
        <v>75</v>
      </c>
      <c r="G21" s="159" t="s">
        <v>95</v>
      </c>
      <c r="H21" s="180" t="s">
        <v>75</v>
      </c>
      <c r="I21" s="155" t="s">
        <v>31</v>
      </c>
      <c r="J21" s="156" t="s">
        <v>75</v>
      </c>
      <c r="K21" s="159" t="s">
        <v>95</v>
      </c>
      <c r="L21" s="180" t="s">
        <v>75</v>
      </c>
    </row>
    <row r="22" spans="1:12" ht="12" customHeight="1">
      <c r="A22" s="155" t="s">
        <v>30</v>
      </c>
      <c r="B22" s="156" t="s">
        <v>75</v>
      </c>
      <c r="C22" s="159" t="s">
        <v>95</v>
      </c>
      <c r="D22" s="180" t="s">
        <v>75</v>
      </c>
      <c r="E22" s="155"/>
      <c r="F22" s="156"/>
      <c r="G22" s="159"/>
      <c r="H22" s="180"/>
      <c r="I22" s="155"/>
      <c r="J22" s="156"/>
      <c r="K22" s="159"/>
      <c r="L22" s="180"/>
    </row>
    <row r="23" spans="1:12" ht="12" customHeight="1">
      <c r="A23" s="162" t="s">
        <v>86</v>
      </c>
      <c r="B23" s="156" t="s">
        <v>75</v>
      </c>
      <c r="C23" s="159" t="s">
        <v>95</v>
      </c>
      <c r="D23" s="180" t="s">
        <v>75</v>
      </c>
      <c r="E23" s="162" t="s">
        <v>86</v>
      </c>
      <c r="F23" s="156" t="s">
        <v>75</v>
      </c>
      <c r="G23" s="159" t="s">
        <v>95</v>
      </c>
      <c r="H23" s="180" t="s">
        <v>75</v>
      </c>
      <c r="I23" s="162" t="s">
        <v>86</v>
      </c>
      <c r="J23" s="156" t="s">
        <v>75</v>
      </c>
      <c r="K23" s="159" t="s">
        <v>95</v>
      </c>
      <c r="L23" s="180" t="s">
        <v>75</v>
      </c>
    </row>
    <row r="24" spans="1:12" ht="12" customHeight="1">
      <c r="A24" s="162" t="s">
        <v>84</v>
      </c>
      <c r="B24" s="156" t="s">
        <v>75</v>
      </c>
      <c r="C24" s="159" t="s">
        <v>95</v>
      </c>
      <c r="D24" s="180" t="s">
        <v>75</v>
      </c>
      <c r="E24" s="162" t="s">
        <v>84</v>
      </c>
      <c r="F24" s="156" t="s">
        <v>75</v>
      </c>
      <c r="G24" s="159" t="s">
        <v>95</v>
      </c>
      <c r="H24" s="180" t="s">
        <v>75</v>
      </c>
      <c r="I24" s="162" t="s">
        <v>84</v>
      </c>
      <c r="J24" s="156" t="s">
        <v>75</v>
      </c>
      <c r="K24" s="159" t="s">
        <v>95</v>
      </c>
      <c r="L24" s="180" t="s">
        <v>75</v>
      </c>
    </row>
    <row r="25" spans="1:12" ht="12" customHeight="1">
      <c r="A25" s="162" t="s">
        <v>85</v>
      </c>
      <c r="B25" s="156" t="s">
        <v>75</v>
      </c>
      <c r="C25" s="159" t="s">
        <v>95</v>
      </c>
      <c r="D25" s="180" t="s">
        <v>75</v>
      </c>
      <c r="E25" s="162" t="s">
        <v>85</v>
      </c>
      <c r="F25" s="156" t="s">
        <v>75</v>
      </c>
      <c r="G25" s="159" t="s">
        <v>95</v>
      </c>
      <c r="H25" s="180" t="s">
        <v>75</v>
      </c>
      <c r="I25" s="162" t="s">
        <v>85</v>
      </c>
      <c r="J25" s="156" t="s">
        <v>75</v>
      </c>
      <c r="K25" s="159" t="s">
        <v>95</v>
      </c>
      <c r="L25" s="180" t="s">
        <v>75</v>
      </c>
    </row>
    <row r="26" spans="1:12" ht="12" customHeight="1">
      <c r="A26" s="162" t="s">
        <v>83</v>
      </c>
      <c r="B26" s="156" t="s">
        <v>75</v>
      </c>
      <c r="C26" s="159" t="s">
        <v>95</v>
      </c>
      <c r="D26" s="180" t="s">
        <v>75</v>
      </c>
      <c r="E26" s="162" t="s">
        <v>83</v>
      </c>
      <c r="F26" s="156" t="s">
        <v>75</v>
      </c>
      <c r="G26" s="159" t="s">
        <v>95</v>
      </c>
      <c r="H26" s="180" t="s">
        <v>75</v>
      </c>
      <c r="I26" s="162" t="s">
        <v>83</v>
      </c>
      <c r="J26" s="156" t="s">
        <v>75</v>
      </c>
      <c r="K26" s="159" t="s">
        <v>95</v>
      </c>
      <c r="L26" s="180" t="s">
        <v>75</v>
      </c>
    </row>
    <row r="27" spans="1:12" ht="12" customHeight="1">
      <c r="A27" s="162" t="s">
        <v>73</v>
      </c>
      <c r="B27" s="156" t="s">
        <v>75</v>
      </c>
      <c r="C27" s="159" t="s">
        <v>95</v>
      </c>
      <c r="D27" s="180" t="s">
        <v>75</v>
      </c>
      <c r="E27" s="162" t="s">
        <v>73</v>
      </c>
      <c r="F27" s="156" t="s">
        <v>75</v>
      </c>
      <c r="G27" s="159" t="s">
        <v>95</v>
      </c>
      <c r="H27" s="180" t="s">
        <v>75</v>
      </c>
      <c r="I27" s="162" t="s">
        <v>73</v>
      </c>
      <c r="J27" s="156" t="s">
        <v>75</v>
      </c>
      <c r="K27" s="159" t="s">
        <v>95</v>
      </c>
      <c r="L27" s="180" t="s">
        <v>75</v>
      </c>
    </row>
    <row r="28" spans="1:11" ht="12" customHeight="1">
      <c r="A28" s="155"/>
      <c r="B28" s="156"/>
      <c r="C28" s="159"/>
      <c r="D28" s="158"/>
      <c r="E28" s="155"/>
      <c r="F28" s="156"/>
      <c r="G28" s="159"/>
      <c r="H28" s="160"/>
      <c r="I28" s="155"/>
      <c r="J28" s="156"/>
      <c r="K28" s="159"/>
    </row>
    <row r="29" spans="1:11" ht="16.5" customHeight="1">
      <c r="A29" s="255" t="s">
        <v>98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1:11" ht="11.25" customHeight="1">
      <c r="A30" s="154"/>
      <c r="B30" s="154"/>
      <c r="C30" s="154"/>
      <c r="D30" s="154"/>
      <c r="E30" s="154"/>
      <c r="F30" s="154"/>
      <c r="G30" s="154"/>
      <c r="H30" s="154"/>
      <c r="I30" s="160"/>
      <c r="J30" s="160"/>
      <c r="K30" s="160"/>
    </row>
    <row r="31" spans="1:11" ht="12" customHeight="1">
      <c r="A31" s="253" t="s">
        <v>77</v>
      </c>
      <c r="B31" s="253"/>
      <c r="C31" s="253"/>
      <c r="D31" s="165"/>
      <c r="E31" s="253" t="s">
        <v>88</v>
      </c>
      <c r="F31" s="253"/>
      <c r="G31" s="253"/>
      <c r="H31" s="160"/>
      <c r="I31" s="253" t="s">
        <v>78</v>
      </c>
      <c r="J31" s="253"/>
      <c r="K31" s="253"/>
    </row>
    <row r="32" spans="1:12" ht="12">
      <c r="A32" s="155" t="s">
        <v>30</v>
      </c>
      <c r="B32" s="167" t="s">
        <v>75</v>
      </c>
      <c r="C32" s="163" t="s">
        <v>86</v>
      </c>
      <c r="D32" s="180" t="s">
        <v>76</v>
      </c>
      <c r="E32" s="155" t="s">
        <v>30</v>
      </c>
      <c r="F32" s="167" t="s">
        <v>75</v>
      </c>
      <c r="G32" s="163" t="s">
        <v>73</v>
      </c>
      <c r="H32" s="180" t="s">
        <v>76</v>
      </c>
      <c r="I32" s="155" t="s">
        <v>30</v>
      </c>
      <c r="J32" s="167" t="s">
        <v>75</v>
      </c>
      <c r="K32" s="163" t="s">
        <v>84</v>
      </c>
      <c r="L32" s="180" t="s">
        <v>76</v>
      </c>
    </row>
    <row r="33" spans="1:12" ht="12">
      <c r="A33" s="155" t="s">
        <v>31</v>
      </c>
      <c r="B33" s="167" t="s">
        <v>75</v>
      </c>
      <c r="C33" s="163" t="s">
        <v>84</v>
      </c>
      <c r="D33" s="180" t="s">
        <v>76</v>
      </c>
      <c r="E33" s="155" t="s">
        <v>31</v>
      </c>
      <c r="F33" s="167" t="s">
        <v>75</v>
      </c>
      <c r="G33" s="163" t="s">
        <v>86</v>
      </c>
      <c r="H33" s="180" t="s">
        <v>76</v>
      </c>
      <c r="I33" s="155" t="s">
        <v>31</v>
      </c>
      <c r="J33" s="167" t="s">
        <v>75</v>
      </c>
      <c r="K33" s="163" t="s">
        <v>73</v>
      </c>
      <c r="L33" s="180" t="s">
        <v>76</v>
      </c>
    </row>
    <row r="34" spans="1:12" ht="12">
      <c r="A34" s="155" t="s">
        <v>89</v>
      </c>
      <c r="B34" s="167" t="s">
        <v>75</v>
      </c>
      <c r="C34" s="163" t="s">
        <v>85</v>
      </c>
      <c r="D34" s="180" t="s">
        <v>76</v>
      </c>
      <c r="E34" s="155" t="s">
        <v>89</v>
      </c>
      <c r="F34" s="167" t="s">
        <v>75</v>
      </c>
      <c r="G34" s="163" t="s">
        <v>84</v>
      </c>
      <c r="H34" s="180" t="s">
        <v>76</v>
      </c>
      <c r="I34" s="155" t="s">
        <v>89</v>
      </c>
      <c r="J34" s="167" t="s">
        <v>75</v>
      </c>
      <c r="K34" s="163" t="s">
        <v>83</v>
      </c>
      <c r="L34" s="180" t="s">
        <v>76</v>
      </c>
    </row>
    <row r="35" spans="1:12" ht="12">
      <c r="A35" s="155" t="s">
        <v>74</v>
      </c>
      <c r="B35" s="167" t="s">
        <v>75</v>
      </c>
      <c r="C35" s="163" t="s">
        <v>83</v>
      </c>
      <c r="D35" s="180" t="s">
        <v>76</v>
      </c>
      <c r="E35" s="155" t="s">
        <v>74</v>
      </c>
      <c r="F35" s="167" t="s">
        <v>75</v>
      </c>
      <c r="G35" s="163" t="s">
        <v>85</v>
      </c>
      <c r="H35" s="180" t="s">
        <v>76</v>
      </c>
      <c r="I35" s="155" t="s">
        <v>74</v>
      </c>
      <c r="J35" s="167" t="s">
        <v>75</v>
      </c>
      <c r="K35" s="163" t="s">
        <v>86</v>
      </c>
      <c r="L35" s="180" t="s">
        <v>76</v>
      </c>
    </row>
    <row r="36" spans="1:12" ht="12">
      <c r="A36" s="155" t="s">
        <v>92</v>
      </c>
      <c r="B36" s="167" t="s">
        <v>75</v>
      </c>
      <c r="C36" s="163" t="s">
        <v>73</v>
      </c>
      <c r="D36" s="180" t="s">
        <v>76</v>
      </c>
      <c r="E36" s="155" t="s">
        <v>92</v>
      </c>
      <c r="F36" s="167" t="s">
        <v>75</v>
      </c>
      <c r="G36" s="163" t="s">
        <v>83</v>
      </c>
      <c r="H36" s="180" t="s">
        <v>76</v>
      </c>
      <c r="I36" s="155" t="s">
        <v>92</v>
      </c>
      <c r="J36" s="167" t="s">
        <v>75</v>
      </c>
      <c r="K36" s="163" t="s">
        <v>85</v>
      </c>
      <c r="L36" s="180" t="s">
        <v>76</v>
      </c>
    </row>
    <row r="37" spans="1:7" s="160" customFormat="1" ht="12">
      <c r="A37" s="254"/>
      <c r="B37" s="254"/>
      <c r="C37" s="254"/>
      <c r="D37" s="158"/>
      <c r="E37" s="155"/>
      <c r="F37" s="164"/>
      <c r="G37" s="157"/>
    </row>
    <row r="38" spans="1:11" ht="16.5" customHeight="1">
      <c r="A38" s="255" t="s">
        <v>99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  <row r="39" spans="1:11" ht="12" customHeight="1">
      <c r="A39" s="154"/>
      <c r="B39" s="154"/>
      <c r="C39" s="154"/>
      <c r="D39" s="154"/>
      <c r="E39" s="154"/>
      <c r="F39" s="154"/>
      <c r="G39" s="154"/>
      <c r="H39" s="154"/>
      <c r="I39" s="160"/>
      <c r="J39" s="160"/>
      <c r="K39" s="160"/>
    </row>
    <row r="40" spans="1:11" ht="12" customHeight="1">
      <c r="A40" s="253" t="s">
        <v>77</v>
      </c>
      <c r="B40" s="253"/>
      <c r="C40" s="253"/>
      <c r="D40" s="165"/>
      <c r="E40" s="253" t="s">
        <v>88</v>
      </c>
      <c r="F40" s="253"/>
      <c r="G40" s="253"/>
      <c r="H40" s="160"/>
      <c r="I40" s="253" t="s">
        <v>78</v>
      </c>
      <c r="J40" s="253"/>
      <c r="K40" s="253"/>
    </row>
    <row r="41" spans="1:12" ht="12">
      <c r="A41" s="162" t="s">
        <v>83</v>
      </c>
      <c r="B41" s="167" t="s">
        <v>75</v>
      </c>
      <c r="C41" s="159" t="s">
        <v>31</v>
      </c>
      <c r="D41" s="180" t="s">
        <v>76</v>
      </c>
      <c r="E41" s="162" t="s">
        <v>73</v>
      </c>
      <c r="F41" s="167" t="s">
        <v>75</v>
      </c>
      <c r="G41" s="159" t="s">
        <v>89</v>
      </c>
      <c r="H41" s="180" t="s">
        <v>76</v>
      </c>
      <c r="I41" s="162" t="s">
        <v>83</v>
      </c>
      <c r="J41" s="167" t="s">
        <v>75</v>
      </c>
      <c r="K41" s="159" t="s">
        <v>30</v>
      </c>
      <c r="L41" s="180" t="s">
        <v>76</v>
      </c>
    </row>
    <row r="42" spans="1:12" ht="12">
      <c r="A42" s="162" t="s">
        <v>85</v>
      </c>
      <c r="B42" s="167" t="s">
        <v>75</v>
      </c>
      <c r="C42" s="159" t="s">
        <v>30</v>
      </c>
      <c r="D42" s="180" t="s">
        <v>76</v>
      </c>
      <c r="E42" s="162" t="s">
        <v>84</v>
      </c>
      <c r="F42" s="167" t="s">
        <v>75</v>
      </c>
      <c r="G42" s="159" t="s">
        <v>92</v>
      </c>
      <c r="H42" s="180" t="s">
        <v>76</v>
      </c>
      <c r="I42" s="162" t="s">
        <v>85</v>
      </c>
      <c r="J42" s="167" t="s">
        <v>75</v>
      </c>
      <c r="K42" s="159" t="s">
        <v>31</v>
      </c>
      <c r="L42" s="180" t="s">
        <v>76</v>
      </c>
    </row>
    <row r="43" spans="1:12" ht="12.75" customHeight="1">
      <c r="A43" s="162" t="s">
        <v>86</v>
      </c>
      <c r="B43" s="167" t="s">
        <v>75</v>
      </c>
      <c r="C43" s="159" t="s">
        <v>92</v>
      </c>
      <c r="D43" s="180" t="s">
        <v>76</v>
      </c>
      <c r="E43" s="162" t="s">
        <v>83</v>
      </c>
      <c r="F43" s="167" t="s">
        <v>75</v>
      </c>
      <c r="G43" s="159" t="s">
        <v>95</v>
      </c>
      <c r="H43" s="180" t="s">
        <v>75</v>
      </c>
      <c r="I43" s="162" t="s">
        <v>86</v>
      </c>
      <c r="J43" s="167" t="s">
        <v>75</v>
      </c>
      <c r="K43" s="159" t="s">
        <v>89</v>
      </c>
      <c r="L43" s="180" t="s">
        <v>76</v>
      </c>
    </row>
    <row r="44" spans="1:12" s="160" customFormat="1" ht="12">
      <c r="A44" s="162" t="s">
        <v>84</v>
      </c>
      <c r="B44" s="167" t="s">
        <v>75</v>
      </c>
      <c r="C44" s="159" t="s">
        <v>74</v>
      </c>
      <c r="D44" s="180" t="s">
        <v>76</v>
      </c>
      <c r="E44" s="162" t="s">
        <v>85</v>
      </c>
      <c r="F44" s="167" t="s">
        <v>75</v>
      </c>
      <c r="G44" s="159" t="s">
        <v>95</v>
      </c>
      <c r="H44" s="180" t="s">
        <v>75</v>
      </c>
      <c r="I44" s="162" t="s">
        <v>73</v>
      </c>
      <c r="J44" s="167" t="s">
        <v>75</v>
      </c>
      <c r="K44" s="159" t="s">
        <v>74</v>
      </c>
      <c r="L44" s="180" t="s">
        <v>76</v>
      </c>
    </row>
    <row r="45" spans="1:12" s="160" customFormat="1" ht="12">
      <c r="A45" s="162" t="s">
        <v>73</v>
      </c>
      <c r="B45" s="167" t="s">
        <v>75</v>
      </c>
      <c r="C45" s="159" t="s">
        <v>95</v>
      </c>
      <c r="D45" s="180" t="s">
        <v>75</v>
      </c>
      <c r="E45" s="162" t="s">
        <v>86</v>
      </c>
      <c r="F45" s="167" t="s">
        <v>75</v>
      </c>
      <c r="G45" s="159" t="s">
        <v>95</v>
      </c>
      <c r="H45" s="180" t="s">
        <v>75</v>
      </c>
      <c r="I45" s="162" t="s">
        <v>84</v>
      </c>
      <c r="J45" s="167" t="s">
        <v>75</v>
      </c>
      <c r="K45" s="159" t="s">
        <v>95</v>
      </c>
      <c r="L45" s="180" t="s">
        <v>75</v>
      </c>
    </row>
    <row r="46" spans="1:12" s="160" customFormat="1" ht="12">
      <c r="A46" s="155" t="s">
        <v>89</v>
      </c>
      <c r="B46" s="167" t="s">
        <v>75</v>
      </c>
      <c r="C46" s="159" t="s">
        <v>95</v>
      </c>
      <c r="D46" s="180" t="s">
        <v>75</v>
      </c>
      <c r="E46" s="155" t="s">
        <v>30</v>
      </c>
      <c r="F46" s="167" t="s">
        <v>75</v>
      </c>
      <c r="G46" s="159" t="s">
        <v>95</v>
      </c>
      <c r="H46" s="180" t="s">
        <v>75</v>
      </c>
      <c r="I46" s="155" t="s">
        <v>92</v>
      </c>
      <c r="J46" s="167" t="s">
        <v>75</v>
      </c>
      <c r="K46" s="159" t="s">
        <v>95</v>
      </c>
      <c r="L46" s="180" t="s">
        <v>75</v>
      </c>
    </row>
    <row r="47" spans="1:11" s="160" customFormat="1" ht="12">
      <c r="A47" s="166"/>
      <c r="B47" s="167"/>
      <c r="C47" s="163"/>
      <c r="D47" s="168"/>
      <c r="E47" s="155" t="s">
        <v>31</v>
      </c>
      <c r="F47" s="167" t="s">
        <v>75</v>
      </c>
      <c r="G47" s="159" t="s">
        <v>95</v>
      </c>
      <c r="H47" s="180" t="s">
        <v>75</v>
      </c>
      <c r="I47" s="155"/>
      <c r="J47" s="167"/>
      <c r="K47" s="159"/>
    </row>
    <row r="48" spans="1:11" s="160" customFormat="1" ht="12">
      <c r="A48" s="166"/>
      <c r="B48" s="167"/>
      <c r="C48" s="163"/>
      <c r="D48" s="168"/>
      <c r="E48" s="155" t="s">
        <v>74</v>
      </c>
      <c r="F48" s="167" t="s">
        <v>75</v>
      </c>
      <c r="G48" s="159" t="s">
        <v>95</v>
      </c>
      <c r="H48" s="180" t="s">
        <v>75</v>
      </c>
      <c r="I48" s="155"/>
      <c r="J48" s="167"/>
      <c r="K48" s="159"/>
    </row>
    <row r="49" spans="1:11" s="160" customFormat="1" ht="12">
      <c r="A49" s="166"/>
      <c r="B49" s="167"/>
      <c r="C49" s="163"/>
      <c r="D49" s="168"/>
      <c r="E49" s="166"/>
      <c r="F49" s="167"/>
      <c r="G49" s="163"/>
      <c r="I49" s="155"/>
      <c r="J49" s="167"/>
      <c r="K49" s="159"/>
    </row>
    <row r="50" spans="1:11" ht="12">
      <c r="A50" s="160"/>
      <c r="C50" s="160"/>
      <c r="E50" s="160"/>
      <c r="F50" s="160"/>
      <c r="G50" s="160"/>
      <c r="H50" s="160"/>
      <c r="I50" s="160"/>
      <c r="J50" s="160"/>
      <c r="K50" s="160"/>
    </row>
  </sheetData>
  <sheetProtection password="CC26" sheet="1"/>
  <mergeCells count="18">
    <mergeCell ref="A2:L2"/>
    <mergeCell ref="E31:G31"/>
    <mergeCell ref="I31:K31"/>
    <mergeCell ref="A4:K4"/>
    <mergeCell ref="A6:C6"/>
    <mergeCell ref="E6:G6"/>
    <mergeCell ref="I6:K6"/>
    <mergeCell ref="A16:K16"/>
    <mergeCell ref="A40:C40"/>
    <mergeCell ref="E40:G40"/>
    <mergeCell ref="I40:K40"/>
    <mergeCell ref="A37:C37"/>
    <mergeCell ref="A38:K38"/>
    <mergeCell ref="A18:C18"/>
    <mergeCell ref="E18:G18"/>
    <mergeCell ref="I18:K18"/>
    <mergeCell ref="A29:K29"/>
    <mergeCell ref="A31:C31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1" t="s">
        <v>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19.5" customHeight="1" thickBot="1">
      <c r="B3" s="5" t="s">
        <v>1</v>
      </c>
      <c r="C3" s="46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92" t="s">
        <v>100</v>
      </c>
      <c r="R3" s="293"/>
      <c r="S3" s="294" t="s">
        <v>101</v>
      </c>
      <c r="T3" s="295"/>
    </row>
    <row r="4" spans="2:20" ht="19.5" customHeight="1" thickTop="1">
      <c r="B4" s="6" t="s">
        <v>3</v>
      </c>
      <c r="C4" s="7"/>
      <c r="D4" s="296" t="s">
        <v>134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9" t="s">
        <v>14</v>
      </c>
      <c r="R4" s="300"/>
      <c r="S4" s="301" t="s">
        <v>102</v>
      </c>
      <c r="T4" s="302"/>
    </row>
    <row r="5" spans="2:20" ht="19.5" customHeight="1">
      <c r="B5" s="6" t="s">
        <v>4</v>
      </c>
      <c r="C5" s="47"/>
      <c r="D5" s="276" t="s">
        <v>135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2</v>
      </c>
      <c r="R5" s="280"/>
      <c r="S5" s="281" t="s">
        <v>136</v>
      </c>
      <c r="T5" s="282"/>
    </row>
    <row r="6" spans="2:20" ht="19.5" customHeight="1" thickBot="1">
      <c r="B6" s="8" t="s">
        <v>5</v>
      </c>
      <c r="C6" s="9"/>
      <c r="D6" s="283" t="s">
        <v>37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TJ SPARTAK CHRÁST</v>
      </c>
      <c r="D7" s="11" t="str">
        <f>D5</f>
        <v>TJ SOKOL DOUBRAVKA C</v>
      </c>
      <c r="E7" s="286" t="s">
        <v>6</v>
      </c>
      <c r="F7" s="287"/>
      <c r="G7" s="287"/>
      <c r="H7" s="287"/>
      <c r="I7" s="287"/>
      <c r="J7" s="287"/>
      <c r="K7" s="287"/>
      <c r="L7" s="287"/>
      <c r="M7" s="288"/>
      <c r="N7" s="289" t="s">
        <v>15</v>
      </c>
      <c r="O7" s="290"/>
      <c r="P7" s="289" t="s">
        <v>16</v>
      </c>
      <c r="Q7" s="290"/>
      <c r="R7" s="289" t="s">
        <v>17</v>
      </c>
      <c r="S7" s="290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137</v>
      </c>
      <c r="D9" s="44" t="s">
        <v>138</v>
      </c>
      <c r="E9" s="39">
        <v>21</v>
      </c>
      <c r="F9" s="20" t="s">
        <v>22</v>
      </c>
      <c r="G9" s="40">
        <v>19</v>
      </c>
      <c r="H9" s="39">
        <v>21</v>
      </c>
      <c r="I9" s="20" t="s">
        <v>22</v>
      </c>
      <c r="J9" s="40">
        <v>18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37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107</v>
      </c>
      <c r="C10" s="43" t="s">
        <v>139</v>
      </c>
      <c r="D10" s="43" t="s">
        <v>140</v>
      </c>
      <c r="E10" s="39">
        <v>21</v>
      </c>
      <c r="F10" s="19" t="s">
        <v>22</v>
      </c>
      <c r="G10" s="40">
        <v>12</v>
      </c>
      <c r="H10" s="39">
        <v>19</v>
      </c>
      <c r="I10" s="19" t="s">
        <v>22</v>
      </c>
      <c r="J10" s="40">
        <v>21</v>
      </c>
      <c r="K10" s="39">
        <v>17</v>
      </c>
      <c r="L10" s="19" t="s">
        <v>22</v>
      </c>
      <c r="M10" s="40">
        <v>21</v>
      </c>
      <c r="N10" s="22">
        <f t="shared" si="0"/>
        <v>57</v>
      </c>
      <c r="O10" s="23">
        <f t="shared" si="1"/>
        <v>54</v>
      </c>
      <c r="P10" s="24">
        <f t="shared" si="2"/>
        <v>1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141</v>
      </c>
      <c r="D11" s="43" t="s">
        <v>142</v>
      </c>
      <c r="E11" s="39">
        <v>19</v>
      </c>
      <c r="F11" s="19" t="s">
        <v>22</v>
      </c>
      <c r="G11" s="40">
        <v>21</v>
      </c>
      <c r="H11" s="39">
        <v>21</v>
      </c>
      <c r="I11" s="19" t="s">
        <v>22</v>
      </c>
      <c r="J11" s="40">
        <v>13</v>
      </c>
      <c r="K11" s="39">
        <v>21</v>
      </c>
      <c r="L11" s="19" t="s">
        <v>22</v>
      </c>
      <c r="M11" s="40">
        <v>16</v>
      </c>
      <c r="N11" s="22">
        <f t="shared" si="0"/>
        <v>61</v>
      </c>
      <c r="O11" s="23">
        <f t="shared" si="1"/>
        <v>50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112</v>
      </c>
      <c r="C12" s="43" t="s">
        <v>143</v>
      </c>
      <c r="D12" s="43" t="s">
        <v>144</v>
      </c>
      <c r="E12" s="39">
        <v>21</v>
      </c>
      <c r="F12" s="19" t="s">
        <v>22</v>
      </c>
      <c r="G12" s="40">
        <v>14</v>
      </c>
      <c r="H12" s="39">
        <v>21</v>
      </c>
      <c r="I12" s="19" t="s">
        <v>22</v>
      </c>
      <c r="J12" s="40">
        <v>11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145</v>
      </c>
      <c r="D13" s="43" t="s">
        <v>115</v>
      </c>
      <c r="E13" s="39">
        <v>21</v>
      </c>
      <c r="F13" s="19" t="s">
        <v>22</v>
      </c>
      <c r="G13" s="40">
        <v>14</v>
      </c>
      <c r="H13" s="39">
        <v>21</v>
      </c>
      <c r="I13" s="19" t="s">
        <v>22</v>
      </c>
      <c r="J13" s="40">
        <v>11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146</v>
      </c>
      <c r="D14" s="43" t="s">
        <v>117</v>
      </c>
      <c r="E14" s="39">
        <v>21</v>
      </c>
      <c r="F14" s="19" t="s">
        <v>22</v>
      </c>
      <c r="G14" s="40">
        <v>11</v>
      </c>
      <c r="H14" s="39">
        <v>12</v>
      </c>
      <c r="I14" s="19" t="s">
        <v>22</v>
      </c>
      <c r="J14" s="40">
        <v>21</v>
      </c>
      <c r="K14" s="39">
        <v>17</v>
      </c>
      <c r="L14" s="19" t="s">
        <v>22</v>
      </c>
      <c r="M14" s="40">
        <v>21</v>
      </c>
      <c r="N14" s="22">
        <f t="shared" si="0"/>
        <v>50</v>
      </c>
      <c r="O14" s="23">
        <f t="shared" si="1"/>
        <v>53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23</v>
      </c>
      <c r="C15" s="43" t="s">
        <v>147</v>
      </c>
      <c r="D15" s="43" t="s">
        <v>148</v>
      </c>
      <c r="E15" s="39">
        <v>15</v>
      </c>
      <c r="F15" s="19" t="s">
        <v>22</v>
      </c>
      <c r="G15" s="40">
        <v>21</v>
      </c>
      <c r="H15" s="39">
        <v>13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149</v>
      </c>
      <c r="D16" s="43" t="s">
        <v>119</v>
      </c>
      <c r="E16" s="39">
        <v>21</v>
      </c>
      <c r="F16" s="19" t="s">
        <v>22</v>
      </c>
      <c r="G16" s="40">
        <v>5</v>
      </c>
      <c r="H16" s="39">
        <v>21</v>
      </c>
      <c r="I16" s="19" t="s">
        <v>22</v>
      </c>
      <c r="J16" s="40">
        <v>18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23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74" t="str">
        <f>IF(R17&gt;S17,D4,IF(S17&gt;R17,D5,"remíza"))</f>
        <v>TJ SPARTAK CHRÁST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5"/>
      <c r="N17" s="26">
        <f aca="true" t="shared" si="5" ref="N17:S17">SUM(N9:N16)</f>
        <v>364</v>
      </c>
      <c r="O17" s="27">
        <f t="shared" si="5"/>
        <v>309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1" t="s">
        <v>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19.5" customHeight="1" thickBot="1">
      <c r="B3" s="5" t="s">
        <v>1</v>
      </c>
      <c r="C3" s="46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92" t="s">
        <v>100</v>
      </c>
      <c r="R3" s="293"/>
      <c r="S3" s="294" t="s">
        <v>101</v>
      </c>
      <c r="T3" s="295"/>
    </row>
    <row r="4" spans="2:20" ht="19.5" customHeight="1" thickTop="1">
      <c r="B4" s="6" t="s">
        <v>3</v>
      </c>
      <c r="C4" s="7"/>
      <c r="D4" s="296" t="s">
        <v>82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9" t="s">
        <v>14</v>
      </c>
      <c r="R4" s="300"/>
      <c r="S4" s="301" t="s">
        <v>102</v>
      </c>
      <c r="T4" s="302"/>
    </row>
    <row r="5" spans="2:20" ht="19.5" customHeight="1">
      <c r="B5" s="6" t="s">
        <v>4</v>
      </c>
      <c r="C5" s="47"/>
      <c r="D5" s="276" t="s">
        <v>30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2</v>
      </c>
      <c r="R5" s="280"/>
      <c r="S5" s="281" t="s">
        <v>150</v>
      </c>
      <c r="T5" s="282"/>
    </row>
    <row r="6" spans="2:20" ht="19.5" customHeight="1" thickBot="1">
      <c r="B6" s="8" t="s">
        <v>5</v>
      </c>
      <c r="C6" s="9"/>
      <c r="D6" s="283" t="s">
        <v>151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286" t="s">
        <v>6</v>
      </c>
      <c r="F7" s="287"/>
      <c r="G7" s="287"/>
      <c r="H7" s="287"/>
      <c r="I7" s="287"/>
      <c r="J7" s="287"/>
      <c r="K7" s="287"/>
      <c r="L7" s="287"/>
      <c r="M7" s="288"/>
      <c r="N7" s="289" t="s">
        <v>15</v>
      </c>
      <c r="O7" s="290"/>
      <c r="P7" s="289" t="s">
        <v>16</v>
      </c>
      <c r="Q7" s="290"/>
      <c r="R7" s="289" t="s">
        <v>17</v>
      </c>
      <c r="S7" s="290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152</v>
      </c>
      <c r="D9" s="44" t="s">
        <v>124</v>
      </c>
      <c r="E9" s="39">
        <v>7</v>
      </c>
      <c r="F9" s="20" t="s">
        <v>22</v>
      </c>
      <c r="G9" s="40">
        <v>21</v>
      </c>
      <c r="H9" s="39">
        <v>7</v>
      </c>
      <c r="I9" s="20" t="s">
        <v>22</v>
      </c>
      <c r="J9" s="40">
        <v>21</v>
      </c>
      <c r="K9" s="39"/>
      <c r="L9" s="20" t="s">
        <v>22</v>
      </c>
      <c r="M9" s="40"/>
      <c r="N9" s="22">
        <f aca="true" t="shared" si="0" ref="N9:N16">E9+H9+K9</f>
        <v>14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 t="s">
        <v>153</v>
      </c>
    </row>
    <row r="10" spans="2:20" ht="30" customHeight="1">
      <c r="B10" s="18" t="s">
        <v>107</v>
      </c>
      <c r="C10" s="43" t="s">
        <v>154</v>
      </c>
      <c r="D10" s="43" t="s">
        <v>79</v>
      </c>
      <c r="E10" s="39">
        <v>18</v>
      </c>
      <c r="F10" s="19" t="s">
        <v>22</v>
      </c>
      <c r="G10" s="40">
        <v>21</v>
      </c>
      <c r="H10" s="39">
        <v>10</v>
      </c>
      <c r="I10" s="19" t="s">
        <v>22</v>
      </c>
      <c r="J10" s="40">
        <v>21</v>
      </c>
      <c r="K10" s="39"/>
      <c r="L10" s="19" t="s">
        <v>22</v>
      </c>
      <c r="M10" s="40"/>
      <c r="N10" s="22">
        <f t="shared" si="0"/>
        <v>28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 t="s">
        <v>155</v>
      </c>
    </row>
    <row r="11" spans="2:20" ht="30" customHeight="1">
      <c r="B11" s="18" t="s">
        <v>21</v>
      </c>
      <c r="C11" s="43" t="s">
        <v>156</v>
      </c>
      <c r="D11" s="43" t="s">
        <v>157</v>
      </c>
      <c r="E11" s="39">
        <v>16</v>
      </c>
      <c r="F11" s="19" t="s">
        <v>22</v>
      </c>
      <c r="G11" s="40">
        <v>21</v>
      </c>
      <c r="H11" s="39">
        <v>19</v>
      </c>
      <c r="I11" s="19" t="s">
        <v>22</v>
      </c>
      <c r="J11" s="40">
        <v>21</v>
      </c>
      <c r="K11" s="39"/>
      <c r="L11" s="19" t="s">
        <v>22</v>
      </c>
      <c r="M11" s="40"/>
      <c r="N11" s="22">
        <f t="shared" si="0"/>
        <v>35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155</v>
      </c>
    </row>
    <row r="12" spans="2:20" ht="30" customHeight="1">
      <c r="B12" s="18" t="s">
        <v>112</v>
      </c>
      <c r="C12" s="43" t="s">
        <v>158</v>
      </c>
      <c r="D12" s="43" t="s">
        <v>159</v>
      </c>
      <c r="E12" s="39">
        <v>19</v>
      </c>
      <c r="F12" s="19" t="s">
        <v>22</v>
      </c>
      <c r="G12" s="40">
        <v>21</v>
      </c>
      <c r="H12" s="39">
        <v>19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38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153</v>
      </c>
    </row>
    <row r="13" spans="2:20" ht="30" customHeight="1">
      <c r="B13" s="18" t="s">
        <v>20</v>
      </c>
      <c r="C13" s="43" t="s">
        <v>160</v>
      </c>
      <c r="D13" s="43" t="s">
        <v>33</v>
      </c>
      <c r="E13" s="39">
        <v>17</v>
      </c>
      <c r="F13" s="19" t="s">
        <v>22</v>
      </c>
      <c r="G13" s="40">
        <v>21</v>
      </c>
      <c r="H13" s="39">
        <v>15</v>
      </c>
      <c r="I13" s="19" t="s">
        <v>22</v>
      </c>
      <c r="J13" s="40">
        <v>21</v>
      </c>
      <c r="K13" s="39"/>
      <c r="L13" s="19" t="s">
        <v>22</v>
      </c>
      <c r="M13" s="40"/>
      <c r="N13" s="22">
        <f t="shared" si="0"/>
        <v>32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161</v>
      </c>
    </row>
    <row r="14" spans="2:20" ht="30" customHeight="1">
      <c r="B14" s="18" t="s">
        <v>19</v>
      </c>
      <c r="C14" s="43" t="s">
        <v>162</v>
      </c>
      <c r="D14" s="43" t="s">
        <v>163</v>
      </c>
      <c r="E14" s="39">
        <v>20</v>
      </c>
      <c r="F14" s="19" t="s">
        <v>22</v>
      </c>
      <c r="G14" s="40">
        <v>22</v>
      </c>
      <c r="H14" s="39">
        <v>14</v>
      </c>
      <c r="I14" s="19" t="s">
        <v>22</v>
      </c>
      <c r="J14" s="40">
        <v>21</v>
      </c>
      <c r="K14" s="39"/>
      <c r="L14" s="19" t="s">
        <v>22</v>
      </c>
      <c r="M14" s="40"/>
      <c r="N14" s="22">
        <f t="shared" si="0"/>
        <v>34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153</v>
      </c>
    </row>
    <row r="15" spans="2:20" ht="30" customHeight="1">
      <c r="B15" s="18" t="s">
        <v>23</v>
      </c>
      <c r="C15" s="43" t="s">
        <v>164</v>
      </c>
      <c r="D15" s="43" t="s">
        <v>165</v>
      </c>
      <c r="E15" s="39">
        <v>13</v>
      </c>
      <c r="F15" s="19" t="s">
        <v>22</v>
      </c>
      <c r="G15" s="40">
        <v>21</v>
      </c>
      <c r="H15" s="39">
        <v>21</v>
      </c>
      <c r="I15" s="19" t="s">
        <v>22</v>
      </c>
      <c r="J15" s="40">
        <v>17</v>
      </c>
      <c r="K15" s="39">
        <v>20</v>
      </c>
      <c r="L15" s="19" t="s">
        <v>22</v>
      </c>
      <c r="M15" s="40">
        <v>22</v>
      </c>
      <c r="N15" s="22">
        <f>E15+H15+K15</f>
        <v>54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155</v>
      </c>
    </row>
    <row r="16" spans="2:20" ht="30" customHeight="1" thickBot="1">
      <c r="B16" s="18" t="s">
        <v>18</v>
      </c>
      <c r="C16" s="43" t="s">
        <v>166</v>
      </c>
      <c r="D16" s="43" t="s">
        <v>133</v>
      </c>
      <c r="E16" s="39">
        <v>10</v>
      </c>
      <c r="F16" s="19" t="s">
        <v>22</v>
      </c>
      <c r="G16" s="40">
        <v>21</v>
      </c>
      <c r="H16" s="39">
        <v>14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24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167</v>
      </c>
    </row>
    <row r="17" spans="2:20" ht="34.5" customHeight="1" thickBot="1">
      <c r="B17" s="25" t="s">
        <v>8</v>
      </c>
      <c r="C17" s="274" t="str">
        <f>IF(R17&gt;S17,D4,IF(S17&gt;R17,D5,"remíza"))</f>
        <v>SK Jupiter A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5"/>
      <c r="N17" s="26">
        <f aca="true" t="shared" si="5" ref="N17:S17">SUM(N9:N16)</f>
        <v>259</v>
      </c>
      <c r="O17" s="27">
        <f t="shared" si="5"/>
        <v>355</v>
      </c>
      <c r="P17" s="26">
        <f t="shared" si="5"/>
        <v>1</v>
      </c>
      <c r="Q17" s="28">
        <f t="shared" si="5"/>
        <v>16</v>
      </c>
      <c r="R17" s="26">
        <f t="shared" si="5"/>
        <v>0</v>
      </c>
      <c r="S17" s="27">
        <f t="shared" si="5"/>
        <v>8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1" t="s">
        <v>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19.5" customHeight="1" thickBot="1">
      <c r="B3" s="5" t="s">
        <v>1</v>
      </c>
      <c r="C3" s="46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92" t="s">
        <v>100</v>
      </c>
      <c r="R3" s="293"/>
      <c r="S3" s="294" t="s">
        <v>101</v>
      </c>
      <c r="T3" s="295"/>
    </row>
    <row r="4" spans="2:20" ht="19.5" customHeight="1" thickTop="1">
      <c r="B4" s="6" t="s">
        <v>3</v>
      </c>
      <c r="C4" s="7"/>
      <c r="D4" s="296" t="s">
        <v>82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9" t="s">
        <v>14</v>
      </c>
      <c r="R4" s="300"/>
      <c r="S4" s="301" t="s">
        <v>102</v>
      </c>
      <c r="T4" s="302"/>
    </row>
    <row r="5" spans="2:20" ht="19.5" customHeight="1">
      <c r="B5" s="6" t="s">
        <v>4</v>
      </c>
      <c r="C5" s="47"/>
      <c r="D5" s="276" t="s">
        <v>29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2</v>
      </c>
      <c r="R5" s="280"/>
      <c r="S5" s="281" t="s">
        <v>150</v>
      </c>
      <c r="T5" s="282"/>
    </row>
    <row r="6" spans="2:20" ht="19.5" customHeight="1" thickBot="1">
      <c r="B6" s="8" t="s">
        <v>5</v>
      </c>
      <c r="C6" s="9"/>
      <c r="D6" s="283" t="s">
        <v>151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48"/>
      <c r="R6" s="49"/>
      <c r="S6" s="185" t="s">
        <v>26</v>
      </c>
      <c r="T6" s="38" t="s">
        <v>25</v>
      </c>
    </row>
    <row r="7" spans="2:20" ht="24.75" customHeight="1">
      <c r="B7" s="10"/>
      <c r="C7" s="11" t="str">
        <f>D4</f>
        <v>ZÚ Badminton Klatovy</v>
      </c>
      <c r="D7" s="11" t="str">
        <f>D5</f>
        <v>TJ Sokol Doubravka D</v>
      </c>
      <c r="E7" s="286" t="s">
        <v>6</v>
      </c>
      <c r="F7" s="287"/>
      <c r="G7" s="287"/>
      <c r="H7" s="287"/>
      <c r="I7" s="287"/>
      <c r="J7" s="287"/>
      <c r="K7" s="287"/>
      <c r="L7" s="287"/>
      <c r="M7" s="288"/>
      <c r="N7" s="289" t="s">
        <v>15</v>
      </c>
      <c r="O7" s="290"/>
      <c r="P7" s="289" t="s">
        <v>16</v>
      </c>
      <c r="Q7" s="290"/>
      <c r="R7" s="289" t="s">
        <v>17</v>
      </c>
      <c r="S7" s="290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168</v>
      </c>
      <c r="D9" s="44" t="s">
        <v>169</v>
      </c>
      <c r="E9" s="39">
        <v>21</v>
      </c>
      <c r="F9" s="20" t="s">
        <v>22</v>
      </c>
      <c r="G9" s="40">
        <v>16</v>
      </c>
      <c r="H9" s="39">
        <v>21</v>
      </c>
      <c r="I9" s="20" t="s">
        <v>22</v>
      </c>
      <c r="J9" s="40">
        <v>16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32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 t="s">
        <v>170</v>
      </c>
    </row>
    <row r="10" spans="2:20" ht="30" customHeight="1">
      <c r="B10" s="18" t="s">
        <v>107</v>
      </c>
      <c r="C10" s="43" t="s">
        <v>154</v>
      </c>
      <c r="D10" s="43" t="s">
        <v>171</v>
      </c>
      <c r="E10" s="39">
        <v>21</v>
      </c>
      <c r="F10" s="19" t="s">
        <v>22</v>
      </c>
      <c r="G10" s="40">
        <v>18</v>
      </c>
      <c r="H10" s="39">
        <v>18</v>
      </c>
      <c r="I10" s="19" t="s">
        <v>22</v>
      </c>
      <c r="J10" s="40">
        <v>21</v>
      </c>
      <c r="K10" s="39">
        <v>21</v>
      </c>
      <c r="L10" s="19" t="s">
        <v>22</v>
      </c>
      <c r="M10" s="40">
        <v>9</v>
      </c>
      <c r="N10" s="22">
        <f t="shared" si="0"/>
        <v>60</v>
      </c>
      <c r="O10" s="23">
        <f t="shared" si="1"/>
        <v>48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 t="s">
        <v>170</v>
      </c>
    </row>
    <row r="11" spans="2:20" ht="30" customHeight="1">
      <c r="B11" s="18" t="s">
        <v>21</v>
      </c>
      <c r="C11" s="43" t="s">
        <v>156</v>
      </c>
      <c r="D11" s="43" t="s">
        <v>172</v>
      </c>
      <c r="E11" s="39">
        <v>21</v>
      </c>
      <c r="F11" s="19" t="s">
        <v>22</v>
      </c>
      <c r="G11" s="40">
        <v>19</v>
      </c>
      <c r="H11" s="39">
        <v>14</v>
      </c>
      <c r="I11" s="19" t="s">
        <v>22</v>
      </c>
      <c r="J11" s="40">
        <v>21</v>
      </c>
      <c r="K11" s="39">
        <v>19</v>
      </c>
      <c r="L11" s="19" t="s">
        <v>22</v>
      </c>
      <c r="M11" s="40">
        <v>21</v>
      </c>
      <c r="N11" s="22">
        <f t="shared" si="0"/>
        <v>54</v>
      </c>
      <c r="O11" s="23">
        <f t="shared" si="1"/>
        <v>61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27</v>
      </c>
    </row>
    <row r="12" spans="2:20" ht="30" customHeight="1">
      <c r="B12" s="18" t="s">
        <v>112</v>
      </c>
      <c r="C12" s="43" t="s">
        <v>173</v>
      </c>
      <c r="D12" s="43" t="s">
        <v>174</v>
      </c>
      <c r="E12" s="39">
        <v>14</v>
      </c>
      <c r="F12" s="19" t="s">
        <v>22</v>
      </c>
      <c r="G12" s="40">
        <v>21</v>
      </c>
      <c r="H12" s="39">
        <v>22</v>
      </c>
      <c r="I12" s="19" t="s">
        <v>22</v>
      </c>
      <c r="J12" s="40">
        <v>24</v>
      </c>
      <c r="K12" s="39"/>
      <c r="L12" s="19" t="s">
        <v>22</v>
      </c>
      <c r="M12" s="40"/>
      <c r="N12" s="22">
        <f t="shared" si="0"/>
        <v>36</v>
      </c>
      <c r="O12" s="23">
        <f t="shared" si="1"/>
        <v>45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170</v>
      </c>
    </row>
    <row r="13" spans="2:20" ht="30" customHeight="1">
      <c r="B13" s="18" t="s">
        <v>20</v>
      </c>
      <c r="C13" s="43" t="s">
        <v>160</v>
      </c>
      <c r="D13" s="43" t="s">
        <v>175</v>
      </c>
      <c r="E13" s="39">
        <v>21</v>
      </c>
      <c r="F13" s="19" t="s">
        <v>22</v>
      </c>
      <c r="G13" s="40">
        <v>14</v>
      </c>
      <c r="H13" s="39">
        <v>15</v>
      </c>
      <c r="I13" s="19" t="s">
        <v>22</v>
      </c>
      <c r="J13" s="40">
        <v>21</v>
      </c>
      <c r="K13" s="39">
        <v>12</v>
      </c>
      <c r="L13" s="19" t="s">
        <v>22</v>
      </c>
      <c r="M13" s="40">
        <v>21</v>
      </c>
      <c r="N13" s="22">
        <f t="shared" si="0"/>
        <v>48</v>
      </c>
      <c r="O13" s="23">
        <f t="shared" si="1"/>
        <v>56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161</v>
      </c>
    </row>
    <row r="14" spans="2:20" ht="30" customHeight="1">
      <c r="B14" s="18" t="s">
        <v>19</v>
      </c>
      <c r="C14" s="43" t="s">
        <v>162</v>
      </c>
      <c r="D14" s="43" t="s">
        <v>176</v>
      </c>
      <c r="E14" s="39">
        <v>21</v>
      </c>
      <c r="F14" s="19" t="s">
        <v>22</v>
      </c>
      <c r="G14" s="40">
        <v>17</v>
      </c>
      <c r="H14" s="39">
        <v>16</v>
      </c>
      <c r="I14" s="19" t="s">
        <v>22</v>
      </c>
      <c r="J14" s="40">
        <v>21</v>
      </c>
      <c r="K14" s="39">
        <v>14</v>
      </c>
      <c r="L14" s="19" t="s">
        <v>22</v>
      </c>
      <c r="M14" s="40">
        <v>21</v>
      </c>
      <c r="N14" s="22">
        <f t="shared" si="0"/>
        <v>51</v>
      </c>
      <c r="O14" s="23">
        <f t="shared" si="1"/>
        <v>59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170</v>
      </c>
    </row>
    <row r="15" spans="2:20" ht="30" customHeight="1">
      <c r="B15" s="18" t="s">
        <v>23</v>
      </c>
      <c r="C15" s="43" t="s">
        <v>164</v>
      </c>
      <c r="D15" s="43" t="s">
        <v>177</v>
      </c>
      <c r="E15" s="39">
        <v>18</v>
      </c>
      <c r="F15" s="19" t="s">
        <v>22</v>
      </c>
      <c r="G15" s="40">
        <v>21</v>
      </c>
      <c r="H15" s="39">
        <v>14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32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178</v>
      </c>
    </row>
    <row r="16" spans="2:20" ht="30" customHeight="1" thickBot="1">
      <c r="B16" s="18" t="s">
        <v>18</v>
      </c>
      <c r="C16" s="43" t="s">
        <v>166</v>
      </c>
      <c r="D16" s="43" t="s">
        <v>179</v>
      </c>
      <c r="E16" s="39">
        <v>18</v>
      </c>
      <c r="F16" s="19" t="s">
        <v>22</v>
      </c>
      <c r="G16" s="40">
        <v>21</v>
      </c>
      <c r="H16" s="39">
        <v>17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35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180</v>
      </c>
    </row>
    <row r="17" spans="2:20" ht="34.5" customHeight="1" thickBot="1">
      <c r="B17" s="25" t="s">
        <v>8</v>
      </c>
      <c r="C17" s="274" t="str">
        <f>IF(R17&gt;S17,D4,IF(S17&gt;R17,D5,"remíza"))</f>
        <v>TJ Sokol Doubravka D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5"/>
      <c r="N17" s="26">
        <f aca="true" t="shared" si="5" ref="N17:S17">SUM(N9:N16)</f>
        <v>358</v>
      </c>
      <c r="O17" s="27">
        <f t="shared" si="5"/>
        <v>385</v>
      </c>
      <c r="P17" s="26">
        <f t="shared" si="5"/>
        <v>7</v>
      </c>
      <c r="Q17" s="28">
        <f t="shared" si="5"/>
        <v>13</v>
      </c>
      <c r="R17" s="26">
        <f t="shared" si="5"/>
        <v>2</v>
      </c>
      <c r="S17" s="27">
        <f t="shared" si="5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customHeight="1" thickBot="1">
      <c r="B2" s="265" t="s">
        <v>250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2:20" ht="19.5" customHeight="1" thickBot="1">
      <c r="B3" s="199" t="s">
        <v>1</v>
      </c>
      <c r="C3" s="200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69" t="s">
        <v>100</v>
      </c>
      <c r="R3" s="269"/>
      <c r="S3" s="270" t="s">
        <v>101</v>
      </c>
      <c r="T3" s="270"/>
    </row>
    <row r="4" spans="2:20" ht="19.5" customHeight="1" thickTop="1">
      <c r="B4" s="201" t="s">
        <v>3</v>
      </c>
      <c r="C4" s="202"/>
      <c r="D4" s="271" t="s">
        <v>29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2" t="s">
        <v>14</v>
      </c>
      <c r="R4" s="272"/>
      <c r="S4" s="273" t="s">
        <v>251</v>
      </c>
      <c r="T4" s="273"/>
    </row>
    <row r="5" spans="2:20" ht="19.5" customHeight="1">
      <c r="B5" s="201" t="s">
        <v>4</v>
      </c>
      <c r="C5" s="203"/>
      <c r="D5" s="259" t="s">
        <v>121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60" t="s">
        <v>2</v>
      </c>
      <c r="R5" s="260"/>
      <c r="S5" s="261" t="s">
        <v>252</v>
      </c>
      <c r="T5" s="261"/>
    </row>
    <row r="6" spans="2:20" ht="19.5" customHeight="1" thickBot="1">
      <c r="B6" s="204" t="s">
        <v>5</v>
      </c>
      <c r="C6" s="205"/>
      <c r="D6" s="262" t="s">
        <v>253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06"/>
      <c r="R6" s="207"/>
      <c r="S6" s="208">
        <v>2</v>
      </c>
      <c r="T6" s="209" t="s">
        <v>25</v>
      </c>
    </row>
    <row r="7" spans="2:20" ht="24.75" customHeight="1">
      <c r="B7" s="210"/>
      <c r="C7" s="211" t="str">
        <f>D4</f>
        <v>TJ Sokol Doubravka D</v>
      </c>
      <c r="D7" s="211" t="str">
        <f>D5</f>
        <v>TJ Spartak Chrást</v>
      </c>
      <c r="E7" s="263" t="s">
        <v>6</v>
      </c>
      <c r="F7" s="263"/>
      <c r="G7" s="263"/>
      <c r="H7" s="263"/>
      <c r="I7" s="263"/>
      <c r="J7" s="263"/>
      <c r="K7" s="263"/>
      <c r="L7" s="263"/>
      <c r="M7" s="263"/>
      <c r="N7" s="264" t="s">
        <v>15</v>
      </c>
      <c r="O7" s="264"/>
      <c r="P7" s="264" t="s">
        <v>16</v>
      </c>
      <c r="Q7" s="264"/>
      <c r="R7" s="264" t="s">
        <v>17</v>
      </c>
      <c r="S7" s="264"/>
      <c r="T7" s="212" t="s">
        <v>7</v>
      </c>
    </row>
    <row r="8" spans="2:20" ht="9.75" customHeight="1" thickBot="1">
      <c r="B8" s="213"/>
      <c r="C8" s="214"/>
      <c r="D8" s="215"/>
      <c r="E8" s="257">
        <v>1</v>
      </c>
      <c r="F8" s="257"/>
      <c r="G8" s="257"/>
      <c r="H8" s="257">
        <v>2</v>
      </c>
      <c r="I8" s="257"/>
      <c r="J8" s="257"/>
      <c r="K8" s="257">
        <v>3</v>
      </c>
      <c r="L8" s="257"/>
      <c r="M8" s="257"/>
      <c r="N8" s="216"/>
      <c r="O8" s="217"/>
      <c r="P8" s="216"/>
      <c r="Q8" s="217"/>
      <c r="R8" s="216"/>
      <c r="S8" s="217"/>
      <c r="T8" s="218"/>
    </row>
    <row r="9" spans="2:20" ht="30" customHeight="1" thickTop="1">
      <c r="B9" s="219" t="s">
        <v>24</v>
      </c>
      <c r="C9" s="220" t="s">
        <v>106</v>
      </c>
      <c r="D9" s="221" t="s">
        <v>254</v>
      </c>
      <c r="E9" s="222">
        <v>15</v>
      </c>
      <c r="F9" s="223" t="s">
        <v>22</v>
      </c>
      <c r="G9" s="224">
        <v>21</v>
      </c>
      <c r="H9" s="222">
        <v>9</v>
      </c>
      <c r="I9" s="223" t="s">
        <v>22</v>
      </c>
      <c r="J9" s="224">
        <v>21</v>
      </c>
      <c r="K9" s="222"/>
      <c r="L9" s="223" t="s">
        <v>22</v>
      </c>
      <c r="M9" s="224"/>
      <c r="N9" s="225">
        <f aca="true" t="shared" si="0" ref="N9:N16">E9+H9+K9</f>
        <v>24</v>
      </c>
      <c r="O9" s="226">
        <f aca="true" t="shared" si="1" ref="O9:O16">G9+J9+M9</f>
        <v>42</v>
      </c>
      <c r="P9" s="227">
        <f aca="true" t="shared" si="2" ref="P9:P16">IF(E9&gt;G9,1,0)+IF(H9&gt;J9,1,0)+IF(K9&gt;M9,1,0)</f>
        <v>0</v>
      </c>
      <c r="Q9" s="228">
        <f aca="true" t="shared" si="3" ref="Q9:Q16">IF(E9&lt;G9,1,0)+IF(H9&lt;J9,1,0)+IF(K9&lt;M9,1,0)</f>
        <v>2</v>
      </c>
      <c r="R9" s="229">
        <f aca="true" t="shared" si="4" ref="R9:S16">IF(P9=2,1,0)</f>
        <v>0</v>
      </c>
      <c r="S9" s="230">
        <f t="shared" si="4"/>
        <v>1</v>
      </c>
      <c r="T9" s="231"/>
    </row>
    <row r="10" spans="2:20" ht="30" customHeight="1">
      <c r="B10" s="219" t="s">
        <v>107</v>
      </c>
      <c r="C10" s="220" t="s">
        <v>255</v>
      </c>
      <c r="D10" s="220" t="s">
        <v>256</v>
      </c>
      <c r="E10" s="222">
        <v>19</v>
      </c>
      <c r="F10" s="228" t="s">
        <v>22</v>
      </c>
      <c r="G10" s="224">
        <v>21</v>
      </c>
      <c r="H10" s="222">
        <v>18</v>
      </c>
      <c r="I10" s="228" t="s">
        <v>22</v>
      </c>
      <c r="J10" s="224">
        <v>21</v>
      </c>
      <c r="K10" s="222"/>
      <c r="L10" s="228" t="s">
        <v>22</v>
      </c>
      <c r="M10" s="224"/>
      <c r="N10" s="225">
        <f t="shared" si="0"/>
        <v>37</v>
      </c>
      <c r="O10" s="226">
        <f t="shared" si="1"/>
        <v>42</v>
      </c>
      <c r="P10" s="227">
        <f t="shared" si="2"/>
        <v>0</v>
      </c>
      <c r="Q10" s="228">
        <f t="shared" si="3"/>
        <v>2</v>
      </c>
      <c r="R10" s="232">
        <f t="shared" si="4"/>
        <v>0</v>
      </c>
      <c r="S10" s="230">
        <f t="shared" si="4"/>
        <v>1</v>
      </c>
      <c r="T10" s="231"/>
    </row>
    <row r="11" spans="2:20" ht="30" customHeight="1">
      <c r="B11" s="219" t="s">
        <v>21</v>
      </c>
      <c r="C11" s="220" t="s">
        <v>111</v>
      </c>
      <c r="D11" s="220" t="s">
        <v>257</v>
      </c>
      <c r="E11" s="222">
        <v>14</v>
      </c>
      <c r="F11" s="228" t="s">
        <v>22</v>
      </c>
      <c r="G11" s="224">
        <v>21</v>
      </c>
      <c r="H11" s="222">
        <v>15</v>
      </c>
      <c r="I11" s="228" t="s">
        <v>22</v>
      </c>
      <c r="J11" s="224">
        <v>21</v>
      </c>
      <c r="K11" s="222"/>
      <c r="L11" s="228" t="s">
        <v>22</v>
      </c>
      <c r="M11" s="224"/>
      <c r="N11" s="225">
        <f t="shared" si="0"/>
        <v>29</v>
      </c>
      <c r="O11" s="226">
        <f t="shared" si="1"/>
        <v>42</v>
      </c>
      <c r="P11" s="227">
        <f t="shared" si="2"/>
        <v>0</v>
      </c>
      <c r="Q11" s="228">
        <f t="shared" si="3"/>
        <v>2</v>
      </c>
      <c r="R11" s="232">
        <f t="shared" si="4"/>
        <v>0</v>
      </c>
      <c r="S11" s="230">
        <f t="shared" si="4"/>
        <v>1</v>
      </c>
      <c r="T11" s="231"/>
    </row>
    <row r="12" spans="2:20" ht="30" customHeight="1">
      <c r="B12" s="219" t="s">
        <v>112</v>
      </c>
      <c r="C12" s="220" t="s">
        <v>258</v>
      </c>
      <c r="D12" s="220" t="s">
        <v>259</v>
      </c>
      <c r="E12" s="222">
        <v>11</v>
      </c>
      <c r="F12" s="228" t="s">
        <v>22</v>
      </c>
      <c r="G12" s="224">
        <v>21</v>
      </c>
      <c r="H12" s="222">
        <v>17</v>
      </c>
      <c r="I12" s="228" t="s">
        <v>22</v>
      </c>
      <c r="J12" s="224">
        <v>21</v>
      </c>
      <c r="K12" s="222"/>
      <c r="L12" s="228" t="s">
        <v>22</v>
      </c>
      <c r="M12" s="224"/>
      <c r="N12" s="225">
        <f t="shared" si="0"/>
        <v>28</v>
      </c>
      <c r="O12" s="226">
        <f t="shared" si="1"/>
        <v>42</v>
      </c>
      <c r="P12" s="227">
        <f t="shared" si="2"/>
        <v>0</v>
      </c>
      <c r="Q12" s="228">
        <f t="shared" si="3"/>
        <v>2</v>
      </c>
      <c r="R12" s="232">
        <f t="shared" si="4"/>
        <v>0</v>
      </c>
      <c r="S12" s="230">
        <f t="shared" si="4"/>
        <v>1</v>
      </c>
      <c r="T12" s="231"/>
    </row>
    <row r="13" spans="2:20" ht="30" customHeight="1">
      <c r="B13" s="219" t="s">
        <v>20</v>
      </c>
      <c r="C13" s="220" t="s">
        <v>260</v>
      </c>
      <c r="D13" s="220" t="s">
        <v>261</v>
      </c>
      <c r="E13" s="222">
        <v>20</v>
      </c>
      <c r="F13" s="228" t="s">
        <v>22</v>
      </c>
      <c r="G13" s="224">
        <v>22</v>
      </c>
      <c r="H13" s="222">
        <v>9</v>
      </c>
      <c r="I13" s="228" t="s">
        <v>22</v>
      </c>
      <c r="J13" s="224">
        <v>21</v>
      </c>
      <c r="K13" s="222"/>
      <c r="L13" s="228" t="s">
        <v>22</v>
      </c>
      <c r="M13" s="224"/>
      <c r="N13" s="225">
        <f t="shared" si="0"/>
        <v>29</v>
      </c>
      <c r="O13" s="226">
        <f t="shared" si="1"/>
        <v>43</v>
      </c>
      <c r="P13" s="227">
        <f t="shared" si="2"/>
        <v>0</v>
      </c>
      <c r="Q13" s="228">
        <f t="shared" si="3"/>
        <v>2</v>
      </c>
      <c r="R13" s="232">
        <f t="shared" si="4"/>
        <v>0</v>
      </c>
      <c r="S13" s="230">
        <f t="shared" si="4"/>
        <v>1</v>
      </c>
      <c r="T13" s="231"/>
    </row>
    <row r="14" spans="2:20" ht="30" customHeight="1">
      <c r="B14" s="219" t="s">
        <v>19</v>
      </c>
      <c r="C14" s="220" t="s">
        <v>27</v>
      </c>
      <c r="D14" s="220" t="s">
        <v>145</v>
      </c>
      <c r="E14" s="222">
        <v>21</v>
      </c>
      <c r="F14" s="228" t="s">
        <v>22</v>
      </c>
      <c r="G14" s="224">
        <v>19</v>
      </c>
      <c r="H14" s="222">
        <v>21</v>
      </c>
      <c r="I14" s="228" t="s">
        <v>22</v>
      </c>
      <c r="J14" s="224">
        <v>12</v>
      </c>
      <c r="K14" s="222"/>
      <c r="L14" s="228" t="s">
        <v>22</v>
      </c>
      <c r="M14" s="224"/>
      <c r="N14" s="225">
        <f t="shared" si="0"/>
        <v>42</v>
      </c>
      <c r="O14" s="226">
        <f t="shared" si="1"/>
        <v>31</v>
      </c>
      <c r="P14" s="227">
        <f t="shared" si="2"/>
        <v>2</v>
      </c>
      <c r="Q14" s="228">
        <f t="shared" si="3"/>
        <v>0</v>
      </c>
      <c r="R14" s="232">
        <f t="shared" si="4"/>
        <v>1</v>
      </c>
      <c r="S14" s="230">
        <f t="shared" si="4"/>
        <v>0</v>
      </c>
      <c r="T14" s="231"/>
    </row>
    <row r="15" spans="2:20" ht="30" customHeight="1">
      <c r="B15" s="219" t="s">
        <v>23</v>
      </c>
      <c r="C15" s="220" t="s">
        <v>262</v>
      </c>
      <c r="D15" s="220" t="s">
        <v>263</v>
      </c>
      <c r="E15" s="222">
        <v>14</v>
      </c>
      <c r="F15" s="228" t="s">
        <v>22</v>
      </c>
      <c r="G15" s="224">
        <v>21</v>
      </c>
      <c r="H15" s="222">
        <v>14</v>
      </c>
      <c r="I15" s="228" t="s">
        <v>22</v>
      </c>
      <c r="J15" s="224">
        <v>21</v>
      </c>
      <c r="K15" s="222"/>
      <c r="L15" s="228" t="s">
        <v>22</v>
      </c>
      <c r="M15" s="224"/>
      <c r="N15" s="225">
        <f t="shared" si="0"/>
        <v>28</v>
      </c>
      <c r="O15" s="226">
        <f t="shared" si="1"/>
        <v>42</v>
      </c>
      <c r="P15" s="227">
        <f t="shared" si="2"/>
        <v>0</v>
      </c>
      <c r="Q15" s="228">
        <f t="shared" si="3"/>
        <v>2</v>
      </c>
      <c r="R15" s="232">
        <f t="shared" si="4"/>
        <v>0</v>
      </c>
      <c r="S15" s="230">
        <f t="shared" si="4"/>
        <v>1</v>
      </c>
      <c r="T15" s="231"/>
    </row>
    <row r="16" spans="2:20" ht="30" customHeight="1" thickBot="1">
      <c r="B16" s="219" t="s">
        <v>18</v>
      </c>
      <c r="C16" s="220" t="s">
        <v>120</v>
      </c>
      <c r="D16" s="220" t="s">
        <v>264</v>
      </c>
      <c r="E16" s="222">
        <v>11</v>
      </c>
      <c r="F16" s="228" t="s">
        <v>22</v>
      </c>
      <c r="G16" s="224">
        <v>21</v>
      </c>
      <c r="H16" s="222">
        <v>8</v>
      </c>
      <c r="I16" s="228" t="s">
        <v>22</v>
      </c>
      <c r="J16" s="224">
        <v>21</v>
      </c>
      <c r="K16" s="222"/>
      <c r="L16" s="228" t="s">
        <v>22</v>
      </c>
      <c r="M16" s="224"/>
      <c r="N16" s="225">
        <f t="shared" si="0"/>
        <v>19</v>
      </c>
      <c r="O16" s="226">
        <f t="shared" si="1"/>
        <v>42</v>
      </c>
      <c r="P16" s="227">
        <f t="shared" si="2"/>
        <v>0</v>
      </c>
      <c r="Q16" s="228">
        <f t="shared" si="3"/>
        <v>2</v>
      </c>
      <c r="R16" s="232">
        <f t="shared" si="4"/>
        <v>0</v>
      </c>
      <c r="S16" s="230">
        <f t="shared" si="4"/>
        <v>1</v>
      </c>
      <c r="T16" s="231"/>
    </row>
    <row r="17" spans="2:20" ht="34.5" customHeight="1" thickBot="1">
      <c r="B17" s="233" t="s">
        <v>8</v>
      </c>
      <c r="C17" s="258" t="str">
        <f>IF(R17&gt;S17,D4,IF(S17&gt;R17,D5,"remíza"))</f>
        <v>TJ Spartak Chrást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34">
        <f aca="true" t="shared" si="5" ref="N17:S17">SUM(N9:N16)</f>
        <v>236</v>
      </c>
      <c r="O17" s="235">
        <f t="shared" si="5"/>
        <v>326</v>
      </c>
      <c r="P17" s="234">
        <f t="shared" si="5"/>
        <v>2</v>
      </c>
      <c r="Q17" s="236">
        <f t="shared" si="5"/>
        <v>14</v>
      </c>
      <c r="R17" s="234">
        <f t="shared" si="5"/>
        <v>1</v>
      </c>
      <c r="S17" s="235">
        <f t="shared" si="5"/>
        <v>7</v>
      </c>
      <c r="T17" s="237"/>
    </row>
    <row r="18" spans="2:20" ht="15" customHeight="1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 customHeight="1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 customHeight="1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 customHeight="1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 customHeight="1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1" t="s">
        <v>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19.5" customHeight="1" thickBot="1">
      <c r="B3" s="5" t="s">
        <v>1</v>
      </c>
      <c r="C3" s="46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92" t="s">
        <v>100</v>
      </c>
      <c r="R3" s="293"/>
      <c r="S3" s="294" t="s">
        <v>101</v>
      </c>
      <c r="T3" s="295"/>
    </row>
    <row r="4" spans="2:20" ht="19.5" customHeight="1" thickTop="1">
      <c r="B4" s="6" t="s">
        <v>3</v>
      </c>
      <c r="C4" s="7"/>
      <c r="D4" s="296" t="s">
        <v>30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9" t="s">
        <v>14</v>
      </c>
      <c r="R4" s="300"/>
      <c r="S4" s="301" t="s">
        <v>251</v>
      </c>
      <c r="T4" s="302"/>
    </row>
    <row r="5" spans="2:20" ht="19.5" customHeight="1">
      <c r="B5" s="6" t="s">
        <v>4</v>
      </c>
      <c r="C5" s="47"/>
      <c r="D5" s="276" t="s">
        <v>87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2</v>
      </c>
      <c r="R5" s="280"/>
      <c r="S5" s="281" t="s">
        <v>252</v>
      </c>
      <c r="T5" s="282"/>
    </row>
    <row r="6" spans="2:20" ht="19.5" customHeight="1" thickBot="1">
      <c r="B6" s="8" t="s">
        <v>5</v>
      </c>
      <c r="C6" s="9"/>
      <c r="D6" s="283" t="s">
        <v>123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48"/>
      <c r="R6" s="49"/>
      <c r="S6" s="185" t="s">
        <v>43</v>
      </c>
      <c r="T6" s="38" t="s">
        <v>25</v>
      </c>
    </row>
    <row r="7" spans="2:20" ht="24.75" customHeight="1">
      <c r="B7" s="10"/>
      <c r="C7" s="11" t="str">
        <f>D4</f>
        <v>SK Jupiter A</v>
      </c>
      <c r="D7" s="11" t="str">
        <f>D5</f>
        <v>TJ Sokol Doubravka C</v>
      </c>
      <c r="E7" s="286" t="s">
        <v>6</v>
      </c>
      <c r="F7" s="287"/>
      <c r="G7" s="287"/>
      <c r="H7" s="287"/>
      <c r="I7" s="287"/>
      <c r="J7" s="287"/>
      <c r="K7" s="287"/>
      <c r="L7" s="287"/>
      <c r="M7" s="288"/>
      <c r="N7" s="289" t="s">
        <v>15</v>
      </c>
      <c r="O7" s="290"/>
      <c r="P7" s="289" t="s">
        <v>16</v>
      </c>
      <c r="Q7" s="290"/>
      <c r="R7" s="289" t="s">
        <v>17</v>
      </c>
      <c r="S7" s="290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265</v>
      </c>
      <c r="D9" s="44" t="s">
        <v>266</v>
      </c>
      <c r="E9" s="39">
        <v>21</v>
      </c>
      <c r="F9" s="20" t="s">
        <v>22</v>
      </c>
      <c r="G9" s="40">
        <v>19</v>
      </c>
      <c r="H9" s="39">
        <v>14</v>
      </c>
      <c r="I9" s="20" t="s">
        <v>22</v>
      </c>
      <c r="J9" s="40">
        <v>21</v>
      </c>
      <c r="K9" s="39">
        <v>14</v>
      </c>
      <c r="L9" s="20" t="s">
        <v>22</v>
      </c>
      <c r="M9" s="40">
        <v>21</v>
      </c>
      <c r="N9" s="22">
        <f aca="true" t="shared" si="0" ref="N9:N16">E9+H9+K9</f>
        <v>49</v>
      </c>
      <c r="O9" s="23">
        <f aca="true" t="shared" si="1" ref="O9:O16">G9+J9+M9</f>
        <v>61</v>
      </c>
      <c r="P9" s="24">
        <f aca="true" t="shared" si="2" ref="P9:P16">IF(E9&gt;G9,1,0)+IF(H9&gt;J9,1,0)+IF(K9&gt;M9,1,0)</f>
        <v>1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107</v>
      </c>
      <c r="C10" s="43" t="s">
        <v>79</v>
      </c>
      <c r="D10" s="43" t="s">
        <v>267</v>
      </c>
      <c r="E10" s="39">
        <v>15</v>
      </c>
      <c r="F10" s="19" t="s">
        <v>22</v>
      </c>
      <c r="G10" s="40">
        <v>21</v>
      </c>
      <c r="H10" s="39">
        <v>16</v>
      </c>
      <c r="I10" s="19" t="s">
        <v>22</v>
      </c>
      <c r="J10" s="40">
        <v>21</v>
      </c>
      <c r="K10" s="39"/>
      <c r="L10" s="19" t="s">
        <v>22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268</v>
      </c>
      <c r="D11" s="43" t="s">
        <v>269</v>
      </c>
      <c r="E11" s="39">
        <v>21</v>
      </c>
      <c r="F11" s="19" t="s">
        <v>22</v>
      </c>
      <c r="G11" s="40">
        <v>10</v>
      </c>
      <c r="H11" s="39">
        <v>21</v>
      </c>
      <c r="I11" s="19" t="s">
        <v>22</v>
      </c>
      <c r="J11" s="40">
        <v>10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20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112</v>
      </c>
      <c r="C12" s="43" t="s">
        <v>270</v>
      </c>
      <c r="D12" s="43" t="s">
        <v>271</v>
      </c>
      <c r="E12" s="39">
        <v>12</v>
      </c>
      <c r="F12" s="19" t="s">
        <v>22</v>
      </c>
      <c r="G12" s="40">
        <v>21</v>
      </c>
      <c r="H12" s="39">
        <v>13</v>
      </c>
      <c r="I12" s="19" t="s">
        <v>22</v>
      </c>
      <c r="J12" s="40">
        <v>21</v>
      </c>
      <c r="K12" s="39"/>
      <c r="L12" s="19" t="s">
        <v>22</v>
      </c>
      <c r="M12" s="40"/>
      <c r="N12" s="22">
        <f t="shared" si="0"/>
        <v>25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20</v>
      </c>
      <c r="C13" s="43" t="s">
        <v>33</v>
      </c>
      <c r="D13" s="43" t="s">
        <v>272</v>
      </c>
      <c r="E13" s="39">
        <v>18</v>
      </c>
      <c r="F13" s="19" t="s">
        <v>22</v>
      </c>
      <c r="G13" s="40">
        <v>21</v>
      </c>
      <c r="H13" s="39">
        <v>22</v>
      </c>
      <c r="I13" s="19" t="s">
        <v>22</v>
      </c>
      <c r="J13" s="40">
        <v>20</v>
      </c>
      <c r="K13" s="39">
        <v>21</v>
      </c>
      <c r="L13" s="19" t="s">
        <v>22</v>
      </c>
      <c r="M13" s="40">
        <v>14</v>
      </c>
      <c r="N13" s="22">
        <f t="shared" si="0"/>
        <v>61</v>
      </c>
      <c r="O13" s="23">
        <f t="shared" si="1"/>
        <v>55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36</v>
      </c>
      <c r="D14" s="43" t="s">
        <v>273</v>
      </c>
      <c r="E14" s="39">
        <v>21</v>
      </c>
      <c r="F14" s="19" t="s">
        <v>22</v>
      </c>
      <c r="G14" s="40">
        <v>7</v>
      </c>
      <c r="H14" s="39">
        <v>21</v>
      </c>
      <c r="I14" s="19" t="s">
        <v>22</v>
      </c>
      <c r="J14" s="40">
        <v>9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16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35</v>
      </c>
      <c r="D15" s="43" t="s">
        <v>274</v>
      </c>
      <c r="E15" s="39">
        <v>19</v>
      </c>
      <c r="F15" s="19" t="s">
        <v>22</v>
      </c>
      <c r="G15" s="40">
        <v>21</v>
      </c>
      <c r="H15" s="39">
        <v>13</v>
      </c>
      <c r="I15" s="19" t="s">
        <v>22</v>
      </c>
      <c r="J15" s="40">
        <v>21</v>
      </c>
      <c r="K15" s="39"/>
      <c r="L15" s="19" t="s">
        <v>22</v>
      </c>
      <c r="M15" s="40"/>
      <c r="N15" s="22">
        <f>E15+H15+K15</f>
        <v>32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18</v>
      </c>
      <c r="C16" s="43" t="s">
        <v>133</v>
      </c>
      <c r="D16" s="43" t="s">
        <v>275</v>
      </c>
      <c r="E16" s="39">
        <v>13</v>
      </c>
      <c r="F16" s="19" t="s">
        <v>22</v>
      </c>
      <c r="G16" s="40">
        <v>21</v>
      </c>
      <c r="H16" s="39">
        <v>19</v>
      </c>
      <c r="I16" s="19" t="s">
        <v>22</v>
      </c>
      <c r="J16" s="40">
        <v>21</v>
      </c>
      <c r="K16" s="39"/>
      <c r="L16" s="19" t="s">
        <v>22</v>
      </c>
      <c r="M16" s="40"/>
      <c r="N16" s="22">
        <f t="shared" si="0"/>
        <v>32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8</v>
      </c>
      <c r="C17" s="274" t="str">
        <f>IF(R17&gt;S17,D4,IF(S17&gt;R17,D5,"remíza"))</f>
        <v>TJ Sokol Doubravka C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5"/>
      <c r="N17" s="26">
        <f aca="true" t="shared" si="5" ref="N17:S17">SUM(N9:N16)</f>
        <v>314</v>
      </c>
      <c r="O17" s="27">
        <f t="shared" si="5"/>
        <v>320</v>
      </c>
      <c r="P17" s="26">
        <f t="shared" si="5"/>
        <v>7</v>
      </c>
      <c r="Q17" s="28">
        <f t="shared" si="5"/>
        <v>11</v>
      </c>
      <c r="R17" s="26">
        <f t="shared" si="5"/>
        <v>3</v>
      </c>
      <c r="S17" s="27">
        <f t="shared" si="5"/>
        <v>5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 t="s">
        <v>276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1" t="s">
        <v>250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19.5" customHeight="1" thickBot="1">
      <c r="B3" s="5" t="s">
        <v>1</v>
      </c>
      <c r="C3" s="46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92" t="s">
        <v>100</v>
      </c>
      <c r="R3" s="293"/>
      <c r="S3" s="294" t="s">
        <v>101</v>
      </c>
      <c r="T3" s="295"/>
    </row>
    <row r="4" spans="2:20" ht="19.5" customHeight="1" thickTop="1">
      <c r="B4" s="6" t="s">
        <v>3</v>
      </c>
      <c r="C4" s="7"/>
      <c r="D4" s="296" t="s">
        <v>121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9" t="s">
        <v>14</v>
      </c>
      <c r="R4" s="300"/>
      <c r="S4" s="301" t="s">
        <v>277</v>
      </c>
      <c r="T4" s="302"/>
    </row>
    <row r="5" spans="2:20" ht="19.5" customHeight="1">
      <c r="B5" s="6" t="s">
        <v>4</v>
      </c>
      <c r="C5" s="47"/>
      <c r="D5" s="276" t="s">
        <v>82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2</v>
      </c>
      <c r="R5" s="280"/>
      <c r="S5" s="281" t="s">
        <v>136</v>
      </c>
      <c r="T5" s="282"/>
    </row>
    <row r="6" spans="2:20" ht="19.5" customHeight="1" thickBot="1">
      <c r="B6" s="8" t="s">
        <v>5</v>
      </c>
      <c r="C6" s="9"/>
      <c r="D6" s="283" t="s">
        <v>278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48"/>
      <c r="R6" s="49"/>
      <c r="S6" s="185" t="s">
        <v>43</v>
      </c>
      <c r="T6" s="38" t="s">
        <v>25</v>
      </c>
    </row>
    <row r="7" spans="2:20" ht="24.75" customHeight="1">
      <c r="B7" s="10"/>
      <c r="C7" s="11" t="str">
        <f>D4</f>
        <v>TJ Spartak Chrást</v>
      </c>
      <c r="D7" s="11" t="str">
        <f>D5</f>
        <v>ZÚ Badminton Klatovy</v>
      </c>
      <c r="E7" s="286" t="s">
        <v>6</v>
      </c>
      <c r="F7" s="287"/>
      <c r="G7" s="287"/>
      <c r="H7" s="287"/>
      <c r="I7" s="287"/>
      <c r="J7" s="287"/>
      <c r="K7" s="287"/>
      <c r="L7" s="287"/>
      <c r="M7" s="288"/>
      <c r="N7" s="289" t="s">
        <v>15</v>
      </c>
      <c r="O7" s="290"/>
      <c r="P7" s="289" t="s">
        <v>16</v>
      </c>
      <c r="Q7" s="290"/>
      <c r="R7" s="289" t="s">
        <v>17</v>
      </c>
      <c r="S7" s="290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279</v>
      </c>
      <c r="D9" s="44" t="s">
        <v>280</v>
      </c>
      <c r="E9" s="39">
        <v>21</v>
      </c>
      <c r="F9" s="20" t="s">
        <v>22</v>
      </c>
      <c r="G9" s="40">
        <v>15</v>
      </c>
      <c r="H9" s="39">
        <v>21</v>
      </c>
      <c r="I9" s="20" t="s">
        <v>22</v>
      </c>
      <c r="J9" s="40">
        <v>12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27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107</v>
      </c>
      <c r="C10" s="43" t="s">
        <v>281</v>
      </c>
      <c r="D10" s="43" t="s">
        <v>282</v>
      </c>
      <c r="E10" s="39">
        <v>21</v>
      </c>
      <c r="F10" s="19" t="s">
        <v>22</v>
      </c>
      <c r="G10" s="40">
        <v>15</v>
      </c>
      <c r="H10" s="39">
        <v>21</v>
      </c>
      <c r="I10" s="19" t="s">
        <v>22</v>
      </c>
      <c r="J10" s="40">
        <v>17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283</v>
      </c>
      <c r="D11" s="43" t="s">
        <v>284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112</v>
      </c>
      <c r="C12" s="43" t="s">
        <v>285</v>
      </c>
      <c r="D12" s="43" t="s">
        <v>286</v>
      </c>
      <c r="E12" s="39">
        <v>21</v>
      </c>
      <c r="F12" s="19" t="s">
        <v>22</v>
      </c>
      <c r="G12" s="40">
        <v>14</v>
      </c>
      <c r="H12" s="39">
        <v>21</v>
      </c>
      <c r="I12" s="19" t="s">
        <v>22</v>
      </c>
      <c r="J12" s="40">
        <v>14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287</v>
      </c>
      <c r="D13" s="43" t="s">
        <v>288</v>
      </c>
      <c r="E13" s="39">
        <v>21</v>
      </c>
      <c r="F13" s="19" t="s">
        <v>22</v>
      </c>
      <c r="G13" s="40">
        <v>11</v>
      </c>
      <c r="H13" s="39">
        <v>21</v>
      </c>
      <c r="I13" s="19" t="s">
        <v>22</v>
      </c>
      <c r="J13" s="40">
        <v>14</v>
      </c>
      <c r="K13" s="39"/>
      <c r="L13" s="19" t="s">
        <v>22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19</v>
      </c>
      <c r="C14" s="43" t="s">
        <v>289</v>
      </c>
      <c r="D14" s="43" t="s">
        <v>290</v>
      </c>
      <c r="E14" s="39">
        <v>13</v>
      </c>
      <c r="F14" s="19" t="s">
        <v>22</v>
      </c>
      <c r="G14" s="40">
        <v>21</v>
      </c>
      <c r="H14" s="39">
        <v>14</v>
      </c>
      <c r="I14" s="19" t="s">
        <v>22</v>
      </c>
      <c r="J14" s="40">
        <v>21</v>
      </c>
      <c r="K14" s="39"/>
      <c r="L14" s="19" t="s">
        <v>22</v>
      </c>
      <c r="M14" s="40"/>
      <c r="N14" s="22">
        <f t="shared" si="0"/>
        <v>27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23</v>
      </c>
      <c r="C15" s="43" t="s">
        <v>291</v>
      </c>
      <c r="D15" s="43" t="s">
        <v>292</v>
      </c>
      <c r="E15" s="39">
        <v>21</v>
      </c>
      <c r="F15" s="19" t="s">
        <v>22</v>
      </c>
      <c r="G15" s="40">
        <v>11</v>
      </c>
      <c r="H15" s="39">
        <v>21</v>
      </c>
      <c r="I15" s="19" t="s">
        <v>22</v>
      </c>
      <c r="J15" s="40">
        <v>6</v>
      </c>
      <c r="K15" s="39"/>
      <c r="L15" s="19" t="s">
        <v>22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293</v>
      </c>
      <c r="D16" s="43" t="s">
        <v>294</v>
      </c>
      <c r="E16" s="39">
        <v>21</v>
      </c>
      <c r="F16" s="19" t="s">
        <v>22</v>
      </c>
      <c r="G16" s="40">
        <v>11</v>
      </c>
      <c r="H16" s="39">
        <v>22</v>
      </c>
      <c r="I16" s="19" t="s">
        <v>22</v>
      </c>
      <c r="J16" s="40">
        <v>24</v>
      </c>
      <c r="K16" s="39">
        <v>21</v>
      </c>
      <c r="L16" s="19" t="s">
        <v>22</v>
      </c>
      <c r="M16" s="40">
        <v>19</v>
      </c>
      <c r="N16" s="22">
        <f t="shared" si="0"/>
        <v>64</v>
      </c>
      <c r="O16" s="23">
        <f t="shared" si="1"/>
        <v>54</v>
      </c>
      <c r="P16" s="24">
        <f t="shared" si="2"/>
        <v>2</v>
      </c>
      <c r="Q16" s="19">
        <f t="shared" si="3"/>
        <v>1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74" t="str">
        <f>IF(R17&gt;S17,D4,IF(S17&gt;R17,D5,"remíza"))</f>
        <v>TJ Spartak Chrást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5"/>
      <c r="N17" s="26">
        <f aca="true" t="shared" si="5" ref="N17:S17">SUM(N9:N16)</f>
        <v>343</v>
      </c>
      <c r="O17" s="27">
        <f t="shared" si="5"/>
        <v>225</v>
      </c>
      <c r="P17" s="26">
        <f t="shared" si="5"/>
        <v>14</v>
      </c>
      <c r="Q17" s="28">
        <f t="shared" si="5"/>
        <v>3</v>
      </c>
      <c r="R17" s="26">
        <f t="shared" si="5"/>
        <v>7</v>
      </c>
      <c r="S17" s="27">
        <f t="shared" si="5"/>
        <v>1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91" t="s">
        <v>250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2:20" ht="19.5" customHeight="1" thickBot="1">
      <c r="B3" s="5" t="s">
        <v>1</v>
      </c>
      <c r="C3" s="46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92" t="s">
        <v>100</v>
      </c>
      <c r="R3" s="293"/>
      <c r="S3" s="294" t="s">
        <v>101</v>
      </c>
      <c r="T3" s="295"/>
    </row>
    <row r="4" spans="2:20" ht="19.5" customHeight="1" thickTop="1">
      <c r="B4" s="6" t="s">
        <v>3</v>
      </c>
      <c r="C4" s="7"/>
      <c r="D4" s="296" t="s">
        <v>87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9" t="s">
        <v>14</v>
      </c>
      <c r="R4" s="300"/>
      <c r="S4" s="301" t="s">
        <v>251</v>
      </c>
      <c r="T4" s="302"/>
    </row>
    <row r="5" spans="2:20" ht="19.5" customHeight="1">
      <c r="B5" s="6" t="s">
        <v>4</v>
      </c>
      <c r="C5" s="47"/>
      <c r="D5" s="276" t="s">
        <v>82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2</v>
      </c>
      <c r="R5" s="280"/>
      <c r="S5" s="281" t="s">
        <v>307</v>
      </c>
      <c r="T5" s="282"/>
    </row>
    <row r="6" spans="2:20" ht="19.5" customHeight="1" thickBot="1">
      <c r="B6" s="8" t="s">
        <v>5</v>
      </c>
      <c r="C6" s="9"/>
      <c r="D6" s="283" t="s">
        <v>104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48"/>
      <c r="R6" s="49"/>
      <c r="S6" s="185" t="s">
        <v>43</v>
      </c>
      <c r="T6" s="38" t="s">
        <v>25</v>
      </c>
    </row>
    <row r="7" spans="2:20" ht="24.75" customHeight="1">
      <c r="B7" s="10"/>
      <c r="C7" s="11" t="str">
        <f>D4</f>
        <v>TJ Sokol Doubravka C</v>
      </c>
      <c r="D7" s="11" t="str">
        <f>D5</f>
        <v>ZÚ Badminton Klatovy</v>
      </c>
      <c r="E7" s="286" t="s">
        <v>6</v>
      </c>
      <c r="F7" s="287"/>
      <c r="G7" s="287"/>
      <c r="H7" s="287"/>
      <c r="I7" s="287"/>
      <c r="J7" s="287"/>
      <c r="K7" s="287"/>
      <c r="L7" s="287"/>
      <c r="M7" s="288"/>
      <c r="N7" s="289" t="s">
        <v>15</v>
      </c>
      <c r="O7" s="290"/>
      <c r="P7" s="289" t="s">
        <v>16</v>
      </c>
      <c r="Q7" s="290"/>
      <c r="R7" s="289" t="s">
        <v>17</v>
      </c>
      <c r="S7" s="290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24</v>
      </c>
      <c r="C9" s="43" t="s">
        <v>105</v>
      </c>
      <c r="D9" s="44" t="s">
        <v>308</v>
      </c>
      <c r="E9" s="39">
        <v>21</v>
      </c>
      <c r="F9" s="20" t="s">
        <v>22</v>
      </c>
      <c r="G9" s="40">
        <v>9</v>
      </c>
      <c r="H9" s="39">
        <v>21</v>
      </c>
      <c r="I9" s="20" t="s">
        <v>22</v>
      </c>
      <c r="J9" s="40">
        <v>12</v>
      </c>
      <c r="K9" s="39"/>
      <c r="L9" s="20" t="s">
        <v>22</v>
      </c>
      <c r="M9" s="40"/>
      <c r="N9" s="22">
        <f aca="true" t="shared" si="0" ref="N9:N16">E9+H9+K9</f>
        <v>42</v>
      </c>
      <c r="O9" s="23">
        <f aca="true" t="shared" si="1" ref="O9:O16">G9+J9+M9</f>
        <v>21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107</v>
      </c>
      <c r="C10" s="43" t="s">
        <v>309</v>
      </c>
      <c r="D10" s="43" t="s">
        <v>310</v>
      </c>
      <c r="E10" s="39">
        <v>21</v>
      </c>
      <c r="F10" s="19" t="s">
        <v>22</v>
      </c>
      <c r="G10" s="40">
        <v>18</v>
      </c>
      <c r="H10" s="39">
        <v>21</v>
      </c>
      <c r="I10" s="19" t="s">
        <v>22</v>
      </c>
      <c r="J10" s="40">
        <v>17</v>
      </c>
      <c r="K10" s="39"/>
      <c r="L10" s="19" t="s">
        <v>22</v>
      </c>
      <c r="M10" s="40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311</v>
      </c>
      <c r="D11" s="43" t="s">
        <v>249</v>
      </c>
      <c r="E11" s="39">
        <v>21</v>
      </c>
      <c r="F11" s="19" t="s">
        <v>22</v>
      </c>
      <c r="G11" s="40">
        <v>0</v>
      </c>
      <c r="H11" s="39">
        <v>21</v>
      </c>
      <c r="I11" s="19" t="s">
        <v>22</v>
      </c>
      <c r="J11" s="40">
        <v>0</v>
      </c>
      <c r="K11" s="39"/>
      <c r="L11" s="19" t="s">
        <v>22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112</v>
      </c>
      <c r="C12" s="43" t="s">
        <v>113</v>
      </c>
      <c r="D12" s="43" t="s">
        <v>312</v>
      </c>
      <c r="E12" s="39">
        <v>21</v>
      </c>
      <c r="F12" s="19" t="s">
        <v>22</v>
      </c>
      <c r="G12" s="40">
        <v>14</v>
      </c>
      <c r="H12" s="39">
        <v>21</v>
      </c>
      <c r="I12" s="19" t="s">
        <v>22</v>
      </c>
      <c r="J12" s="40">
        <v>16</v>
      </c>
      <c r="K12" s="39"/>
      <c r="L12" s="19" t="s">
        <v>22</v>
      </c>
      <c r="M12" s="40"/>
      <c r="N12" s="22">
        <f t="shared" si="0"/>
        <v>42</v>
      </c>
      <c r="O12" s="23">
        <f t="shared" si="1"/>
        <v>30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20</v>
      </c>
      <c r="C13" s="43" t="s">
        <v>313</v>
      </c>
      <c r="D13" s="43" t="s">
        <v>161</v>
      </c>
      <c r="E13" s="39">
        <v>21</v>
      </c>
      <c r="F13" s="19" t="s">
        <v>22</v>
      </c>
      <c r="G13" s="40">
        <v>19</v>
      </c>
      <c r="H13" s="39">
        <v>26</v>
      </c>
      <c r="I13" s="19" t="s">
        <v>22</v>
      </c>
      <c r="J13" s="40">
        <v>28</v>
      </c>
      <c r="K13" s="39">
        <v>19</v>
      </c>
      <c r="L13" s="19" t="s">
        <v>22</v>
      </c>
      <c r="M13" s="40">
        <v>21</v>
      </c>
      <c r="N13" s="22">
        <f t="shared" si="0"/>
        <v>66</v>
      </c>
      <c r="O13" s="23">
        <f t="shared" si="1"/>
        <v>68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19</v>
      </c>
      <c r="C14" s="43" t="s">
        <v>117</v>
      </c>
      <c r="D14" s="43" t="s">
        <v>314</v>
      </c>
      <c r="E14" s="39">
        <v>21</v>
      </c>
      <c r="F14" s="19" t="s">
        <v>22</v>
      </c>
      <c r="G14" s="40">
        <v>14</v>
      </c>
      <c r="H14" s="39">
        <v>21</v>
      </c>
      <c r="I14" s="19" t="s">
        <v>22</v>
      </c>
      <c r="J14" s="40">
        <v>13</v>
      </c>
      <c r="K14" s="39"/>
      <c r="L14" s="19" t="s">
        <v>22</v>
      </c>
      <c r="M14" s="40"/>
      <c r="N14" s="22">
        <f t="shared" si="0"/>
        <v>42</v>
      </c>
      <c r="O14" s="23">
        <f t="shared" si="1"/>
        <v>27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23</v>
      </c>
      <c r="C15" s="43" t="s">
        <v>118</v>
      </c>
      <c r="D15" s="43" t="s">
        <v>315</v>
      </c>
      <c r="E15" s="39">
        <v>21</v>
      </c>
      <c r="F15" s="19" t="s">
        <v>22</v>
      </c>
      <c r="G15" s="40">
        <v>14</v>
      </c>
      <c r="H15" s="39">
        <v>18</v>
      </c>
      <c r="I15" s="19" t="s">
        <v>22</v>
      </c>
      <c r="J15" s="40">
        <v>21</v>
      </c>
      <c r="K15" s="39">
        <v>21</v>
      </c>
      <c r="L15" s="19" t="s">
        <v>22</v>
      </c>
      <c r="M15" s="40">
        <v>12</v>
      </c>
      <c r="N15" s="22">
        <f>E15+H15+K15</f>
        <v>60</v>
      </c>
      <c r="O15" s="23">
        <f>G15+J15+M15</f>
        <v>47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18</v>
      </c>
      <c r="C16" s="43" t="s">
        <v>316</v>
      </c>
      <c r="D16" s="43" t="s">
        <v>153</v>
      </c>
      <c r="E16" s="39">
        <v>21</v>
      </c>
      <c r="F16" s="19" t="s">
        <v>22</v>
      </c>
      <c r="G16" s="40">
        <v>12</v>
      </c>
      <c r="H16" s="39">
        <v>21</v>
      </c>
      <c r="I16" s="19" t="s">
        <v>22</v>
      </c>
      <c r="J16" s="40">
        <v>15</v>
      </c>
      <c r="K16" s="39"/>
      <c r="L16" s="19" t="s">
        <v>22</v>
      </c>
      <c r="M16" s="40"/>
      <c r="N16" s="22">
        <f t="shared" si="0"/>
        <v>42</v>
      </c>
      <c r="O16" s="23">
        <f t="shared" si="1"/>
        <v>27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8</v>
      </c>
      <c r="C17" s="274" t="str">
        <f>IF(R17&gt;S17,D4,IF(S17&gt;R17,D5,"remíza"))</f>
        <v>TJ Sokol Doubravka C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5"/>
      <c r="N17" s="26">
        <f aca="true" t="shared" si="5" ref="N17:S17">SUM(N9:N16)</f>
        <v>378</v>
      </c>
      <c r="O17" s="27">
        <f t="shared" si="5"/>
        <v>255</v>
      </c>
      <c r="P17" s="26">
        <f t="shared" si="5"/>
        <v>15</v>
      </c>
      <c r="Q17" s="28">
        <f t="shared" si="5"/>
        <v>3</v>
      </c>
      <c r="R17" s="26">
        <f t="shared" si="5"/>
        <v>7</v>
      </c>
      <c r="S17" s="27">
        <f t="shared" si="5"/>
        <v>1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9</v>
      </c>
    </row>
    <row r="19" spans="2:20" ht="12.75">
      <c r="B19" s="55" t="s"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12</v>
      </c>
      <c r="C24" s="54"/>
      <c r="D24" s="56"/>
      <c r="E24" s="33" t="s">
        <v>13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98" customWidth="1"/>
    <col min="2" max="2" width="10.75390625" style="198" customWidth="1"/>
    <col min="3" max="4" width="32.75390625" style="198" customWidth="1"/>
    <col min="5" max="5" width="3.75390625" style="198" customWidth="1"/>
    <col min="6" max="6" width="0.875" style="198" customWidth="1"/>
    <col min="7" max="8" width="3.75390625" style="198" customWidth="1"/>
    <col min="9" max="9" width="0.875" style="198" customWidth="1"/>
    <col min="10" max="11" width="3.75390625" style="198" customWidth="1"/>
    <col min="12" max="12" width="0.875" style="198" customWidth="1"/>
    <col min="13" max="13" width="3.75390625" style="198" customWidth="1"/>
    <col min="14" max="19" width="5.75390625" style="198" customWidth="1"/>
    <col min="20" max="20" width="15.00390625" style="198" customWidth="1"/>
    <col min="21" max="21" width="2.25390625" style="198" customWidth="1"/>
    <col min="22" max="16384" width="9.125" style="198" customWidth="1"/>
  </cols>
  <sheetData>
    <row r="2" spans="2:20" ht="27" thickBot="1">
      <c r="B2" s="265" t="s">
        <v>250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2:20" ht="19.5" customHeight="1" thickBot="1">
      <c r="B3" s="199" t="s">
        <v>1</v>
      </c>
      <c r="C3" s="200"/>
      <c r="D3" s="266" t="s">
        <v>181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69" t="s">
        <v>100</v>
      </c>
      <c r="R3" s="269"/>
      <c r="S3" s="270" t="s">
        <v>101</v>
      </c>
      <c r="T3" s="270"/>
    </row>
    <row r="4" spans="2:20" ht="19.5" customHeight="1" thickTop="1">
      <c r="B4" s="201" t="s">
        <v>3</v>
      </c>
      <c r="C4" s="202"/>
      <c r="D4" s="271" t="s">
        <v>29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2" t="s">
        <v>14</v>
      </c>
      <c r="R4" s="272"/>
      <c r="S4" s="273" t="s">
        <v>251</v>
      </c>
      <c r="T4" s="273"/>
    </row>
    <row r="5" spans="2:20" ht="19.5" customHeight="1">
      <c r="B5" s="201" t="s">
        <v>4</v>
      </c>
      <c r="C5" s="203"/>
      <c r="D5" s="259" t="s">
        <v>30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60" t="s">
        <v>2</v>
      </c>
      <c r="R5" s="260"/>
      <c r="S5" s="281" t="s">
        <v>252</v>
      </c>
      <c r="T5" s="282"/>
    </row>
    <row r="6" spans="2:20" ht="19.5" customHeight="1" thickBot="1">
      <c r="B6" s="204" t="s">
        <v>5</v>
      </c>
      <c r="C6" s="205"/>
      <c r="D6" s="262" t="s">
        <v>123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06"/>
      <c r="R6" s="207"/>
      <c r="S6" s="208" t="s">
        <v>43</v>
      </c>
      <c r="T6" s="209" t="s">
        <v>25</v>
      </c>
    </row>
    <row r="7" spans="2:20" ht="24.75" customHeight="1">
      <c r="B7" s="210"/>
      <c r="C7" s="211" t="str">
        <f>D4</f>
        <v>TJ Sokol Doubravka D</v>
      </c>
      <c r="D7" s="211" t="str">
        <f>D5</f>
        <v>SK Jupiter A</v>
      </c>
      <c r="E7" s="263" t="s">
        <v>6</v>
      </c>
      <c r="F7" s="263"/>
      <c r="G7" s="263"/>
      <c r="H7" s="263"/>
      <c r="I7" s="263"/>
      <c r="J7" s="263"/>
      <c r="K7" s="263"/>
      <c r="L7" s="263"/>
      <c r="M7" s="263"/>
      <c r="N7" s="264" t="s">
        <v>15</v>
      </c>
      <c r="O7" s="264"/>
      <c r="P7" s="264" t="s">
        <v>16</v>
      </c>
      <c r="Q7" s="264"/>
      <c r="R7" s="264" t="s">
        <v>17</v>
      </c>
      <c r="S7" s="264"/>
      <c r="T7" s="212" t="s">
        <v>7</v>
      </c>
    </row>
    <row r="8" spans="2:20" ht="9.75" customHeight="1" thickBot="1">
      <c r="B8" s="213"/>
      <c r="C8" s="214"/>
      <c r="D8" s="215"/>
      <c r="E8" s="257">
        <v>1</v>
      </c>
      <c r="F8" s="257"/>
      <c r="G8" s="257"/>
      <c r="H8" s="257">
        <v>2</v>
      </c>
      <c r="I8" s="257"/>
      <c r="J8" s="257"/>
      <c r="K8" s="257">
        <v>3</v>
      </c>
      <c r="L8" s="257"/>
      <c r="M8" s="257"/>
      <c r="N8" s="216"/>
      <c r="O8" s="217"/>
      <c r="P8" s="216"/>
      <c r="Q8" s="217"/>
      <c r="R8" s="216"/>
      <c r="S8" s="217"/>
      <c r="T8" s="218"/>
    </row>
    <row r="9" spans="2:20" ht="30" customHeight="1" thickTop="1">
      <c r="B9" s="219" t="s">
        <v>24</v>
      </c>
      <c r="C9" s="220" t="s">
        <v>106</v>
      </c>
      <c r="D9" s="221" t="s">
        <v>295</v>
      </c>
      <c r="E9" s="222">
        <v>10</v>
      </c>
      <c r="F9" s="223" t="s">
        <v>22</v>
      </c>
      <c r="G9" s="224">
        <v>21</v>
      </c>
      <c r="H9" s="222">
        <v>6</v>
      </c>
      <c r="I9" s="223" t="s">
        <v>22</v>
      </c>
      <c r="J9" s="224">
        <v>21</v>
      </c>
      <c r="K9" s="222"/>
      <c r="L9" s="223" t="s">
        <v>22</v>
      </c>
      <c r="M9" s="224"/>
      <c r="N9" s="225">
        <f aca="true" t="shared" si="0" ref="N9:N16">E9+H9+K9</f>
        <v>16</v>
      </c>
      <c r="O9" s="226">
        <f aca="true" t="shared" si="1" ref="O9:O16">G9+J9+M9</f>
        <v>42</v>
      </c>
      <c r="P9" s="227">
        <f aca="true" t="shared" si="2" ref="P9:P16">IF(E9&gt;G9,1,0)+IF(H9&gt;J9,1,0)+IF(K9&gt;M9,1,0)</f>
        <v>0</v>
      </c>
      <c r="Q9" s="228">
        <f aca="true" t="shared" si="3" ref="Q9:Q16">IF(E9&lt;G9,1,0)+IF(H9&lt;J9,1,0)+IF(K9&lt;M9,1,0)</f>
        <v>2</v>
      </c>
      <c r="R9" s="229">
        <f aca="true" t="shared" si="4" ref="R9:S16">IF(P9=2,1,0)</f>
        <v>0</v>
      </c>
      <c r="S9" s="230">
        <f t="shared" si="4"/>
        <v>1</v>
      </c>
      <c r="T9" s="231"/>
    </row>
    <row r="10" spans="2:20" ht="30" customHeight="1">
      <c r="B10" s="219" t="s">
        <v>107</v>
      </c>
      <c r="C10" s="220" t="s">
        <v>296</v>
      </c>
      <c r="D10" s="245" t="s">
        <v>297</v>
      </c>
      <c r="E10" s="222">
        <v>11</v>
      </c>
      <c r="F10" s="228" t="s">
        <v>22</v>
      </c>
      <c r="G10" s="224">
        <v>21</v>
      </c>
      <c r="H10" s="222">
        <v>12</v>
      </c>
      <c r="I10" s="228" t="s">
        <v>22</v>
      </c>
      <c r="J10" s="224">
        <v>21</v>
      </c>
      <c r="K10" s="222"/>
      <c r="L10" s="228" t="s">
        <v>22</v>
      </c>
      <c r="M10" s="224"/>
      <c r="N10" s="225">
        <f t="shared" si="0"/>
        <v>23</v>
      </c>
      <c r="O10" s="226">
        <f t="shared" si="1"/>
        <v>42</v>
      </c>
      <c r="P10" s="227">
        <f t="shared" si="2"/>
        <v>0</v>
      </c>
      <c r="Q10" s="228">
        <f t="shared" si="3"/>
        <v>2</v>
      </c>
      <c r="R10" s="232">
        <f t="shared" si="4"/>
        <v>0</v>
      </c>
      <c r="S10" s="230">
        <f t="shared" si="4"/>
        <v>1</v>
      </c>
      <c r="T10" s="231"/>
    </row>
    <row r="11" spans="2:20" ht="30" customHeight="1">
      <c r="B11" s="219" t="s">
        <v>21</v>
      </c>
      <c r="C11" s="220" t="s">
        <v>111</v>
      </c>
      <c r="D11" s="220" t="s">
        <v>298</v>
      </c>
      <c r="E11" s="222">
        <v>9</v>
      </c>
      <c r="F11" s="228" t="s">
        <v>22</v>
      </c>
      <c r="G11" s="224">
        <v>21</v>
      </c>
      <c r="H11" s="222">
        <v>10</v>
      </c>
      <c r="I11" s="228" t="s">
        <v>22</v>
      </c>
      <c r="J11" s="224">
        <v>21</v>
      </c>
      <c r="K11" s="222"/>
      <c r="L11" s="228" t="s">
        <v>22</v>
      </c>
      <c r="M11" s="224"/>
      <c r="N11" s="225">
        <f t="shared" si="0"/>
        <v>19</v>
      </c>
      <c r="O11" s="226">
        <f t="shared" si="1"/>
        <v>42</v>
      </c>
      <c r="P11" s="227">
        <f t="shared" si="2"/>
        <v>0</v>
      </c>
      <c r="Q11" s="228">
        <f t="shared" si="3"/>
        <v>2</v>
      </c>
      <c r="R11" s="232">
        <f t="shared" si="4"/>
        <v>0</v>
      </c>
      <c r="S11" s="230">
        <f t="shared" si="4"/>
        <v>1</v>
      </c>
      <c r="T11" s="231"/>
    </row>
    <row r="12" spans="2:20" ht="30" customHeight="1">
      <c r="B12" s="219" t="s">
        <v>112</v>
      </c>
      <c r="C12" s="220" t="s">
        <v>299</v>
      </c>
      <c r="D12" s="220" t="s">
        <v>300</v>
      </c>
      <c r="E12" s="222">
        <v>19</v>
      </c>
      <c r="F12" s="228" t="s">
        <v>22</v>
      </c>
      <c r="G12" s="224">
        <v>21</v>
      </c>
      <c r="H12" s="222">
        <v>16</v>
      </c>
      <c r="I12" s="228" t="s">
        <v>22</v>
      </c>
      <c r="J12" s="224">
        <v>21</v>
      </c>
      <c r="K12" s="222"/>
      <c r="L12" s="228" t="s">
        <v>22</v>
      </c>
      <c r="M12" s="224"/>
      <c r="N12" s="225">
        <f t="shared" si="0"/>
        <v>35</v>
      </c>
      <c r="O12" s="226">
        <f t="shared" si="1"/>
        <v>42</v>
      </c>
      <c r="P12" s="227">
        <f t="shared" si="2"/>
        <v>0</v>
      </c>
      <c r="Q12" s="228">
        <f t="shared" si="3"/>
        <v>2</v>
      </c>
      <c r="R12" s="232">
        <f t="shared" si="4"/>
        <v>0</v>
      </c>
      <c r="S12" s="230">
        <f t="shared" si="4"/>
        <v>1</v>
      </c>
      <c r="T12" s="231"/>
    </row>
    <row r="13" spans="2:20" ht="30" customHeight="1">
      <c r="B13" s="219" t="s">
        <v>20</v>
      </c>
      <c r="C13" s="220" t="s">
        <v>116</v>
      </c>
      <c r="D13" s="220" t="s">
        <v>301</v>
      </c>
      <c r="E13" s="222">
        <v>18</v>
      </c>
      <c r="F13" s="228" t="s">
        <v>22</v>
      </c>
      <c r="G13" s="224">
        <v>21</v>
      </c>
      <c r="H13" s="222">
        <v>21</v>
      </c>
      <c r="I13" s="228" t="s">
        <v>22</v>
      </c>
      <c r="J13" s="224">
        <v>18</v>
      </c>
      <c r="K13" s="222">
        <v>12</v>
      </c>
      <c r="L13" s="228" t="s">
        <v>22</v>
      </c>
      <c r="M13" s="224">
        <v>21</v>
      </c>
      <c r="N13" s="225">
        <f t="shared" si="0"/>
        <v>51</v>
      </c>
      <c r="O13" s="226">
        <f t="shared" si="1"/>
        <v>60</v>
      </c>
      <c r="P13" s="227">
        <f t="shared" si="2"/>
        <v>1</v>
      </c>
      <c r="Q13" s="228">
        <f t="shared" si="3"/>
        <v>2</v>
      </c>
      <c r="R13" s="232">
        <f t="shared" si="4"/>
        <v>0</v>
      </c>
      <c r="S13" s="230">
        <f t="shared" si="4"/>
        <v>1</v>
      </c>
      <c r="T13" s="231"/>
    </row>
    <row r="14" spans="2:20" ht="30" customHeight="1">
      <c r="B14" s="219" t="s">
        <v>19</v>
      </c>
      <c r="C14" s="220" t="s">
        <v>302</v>
      </c>
      <c r="D14" s="220" t="s">
        <v>303</v>
      </c>
      <c r="E14" s="222">
        <v>9</v>
      </c>
      <c r="F14" s="228" t="s">
        <v>22</v>
      </c>
      <c r="G14" s="224">
        <v>21</v>
      </c>
      <c r="H14" s="222">
        <v>10</v>
      </c>
      <c r="I14" s="228" t="s">
        <v>22</v>
      </c>
      <c r="J14" s="224">
        <v>21</v>
      </c>
      <c r="K14" s="222"/>
      <c r="L14" s="228" t="s">
        <v>22</v>
      </c>
      <c r="M14" s="224"/>
      <c r="N14" s="225">
        <f t="shared" si="0"/>
        <v>19</v>
      </c>
      <c r="O14" s="226">
        <f t="shared" si="1"/>
        <v>42</v>
      </c>
      <c r="P14" s="227">
        <f t="shared" si="2"/>
        <v>0</v>
      </c>
      <c r="Q14" s="228">
        <f t="shared" si="3"/>
        <v>2</v>
      </c>
      <c r="R14" s="232">
        <f t="shared" si="4"/>
        <v>0</v>
      </c>
      <c r="S14" s="230">
        <f t="shared" si="4"/>
        <v>1</v>
      </c>
      <c r="T14" s="231"/>
    </row>
    <row r="15" spans="2:20" ht="30" customHeight="1">
      <c r="B15" s="219" t="s">
        <v>23</v>
      </c>
      <c r="C15" s="220" t="s">
        <v>262</v>
      </c>
      <c r="D15" s="220" t="s">
        <v>304</v>
      </c>
      <c r="E15" s="222">
        <v>21</v>
      </c>
      <c r="F15" s="228" t="s">
        <v>22</v>
      </c>
      <c r="G15" s="224">
        <v>19</v>
      </c>
      <c r="H15" s="222">
        <v>21</v>
      </c>
      <c r="I15" s="228" t="s">
        <v>22</v>
      </c>
      <c r="J15" s="224">
        <v>14</v>
      </c>
      <c r="K15" s="222"/>
      <c r="L15" s="228" t="s">
        <v>22</v>
      </c>
      <c r="M15" s="224"/>
      <c r="N15" s="225">
        <f t="shared" si="0"/>
        <v>42</v>
      </c>
      <c r="O15" s="226">
        <f t="shared" si="1"/>
        <v>33</v>
      </c>
      <c r="P15" s="227">
        <f t="shared" si="2"/>
        <v>2</v>
      </c>
      <c r="Q15" s="228">
        <f t="shared" si="3"/>
        <v>0</v>
      </c>
      <c r="R15" s="232">
        <f t="shared" si="4"/>
        <v>1</v>
      </c>
      <c r="S15" s="230">
        <f t="shared" si="4"/>
        <v>0</v>
      </c>
      <c r="T15" s="231"/>
    </row>
    <row r="16" spans="2:20" ht="30" customHeight="1" thickBot="1">
      <c r="B16" s="219" t="s">
        <v>18</v>
      </c>
      <c r="C16" s="220" t="s">
        <v>27</v>
      </c>
      <c r="D16" s="220" t="s">
        <v>305</v>
      </c>
      <c r="E16" s="222">
        <v>18</v>
      </c>
      <c r="F16" s="228" t="s">
        <v>22</v>
      </c>
      <c r="G16" s="224">
        <v>21</v>
      </c>
      <c r="H16" s="222">
        <v>17</v>
      </c>
      <c r="I16" s="228" t="s">
        <v>22</v>
      </c>
      <c r="J16" s="224">
        <v>21</v>
      </c>
      <c r="K16" s="222"/>
      <c r="L16" s="228" t="s">
        <v>22</v>
      </c>
      <c r="M16" s="224"/>
      <c r="N16" s="225">
        <f t="shared" si="0"/>
        <v>35</v>
      </c>
      <c r="O16" s="226">
        <f t="shared" si="1"/>
        <v>42</v>
      </c>
      <c r="P16" s="227">
        <f t="shared" si="2"/>
        <v>0</v>
      </c>
      <c r="Q16" s="228">
        <f t="shared" si="3"/>
        <v>2</v>
      </c>
      <c r="R16" s="232">
        <f t="shared" si="4"/>
        <v>0</v>
      </c>
      <c r="S16" s="230">
        <f t="shared" si="4"/>
        <v>1</v>
      </c>
      <c r="T16" s="231"/>
    </row>
    <row r="17" spans="2:20" ht="34.5" customHeight="1" thickBot="1">
      <c r="B17" s="233" t="s">
        <v>8</v>
      </c>
      <c r="C17" s="258" t="str">
        <f>IF(R17&gt;S17,D4,IF(S17&gt;R17,D5,"remíza"))</f>
        <v>SK Jupiter A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34">
        <f aca="true" t="shared" si="5" ref="N17:S17">SUM(N9:N16)</f>
        <v>240</v>
      </c>
      <c r="O17" s="235">
        <f t="shared" si="5"/>
        <v>345</v>
      </c>
      <c r="P17" s="234">
        <f t="shared" si="5"/>
        <v>3</v>
      </c>
      <c r="Q17" s="236">
        <f t="shared" si="5"/>
        <v>14</v>
      </c>
      <c r="R17" s="234">
        <f t="shared" si="5"/>
        <v>1</v>
      </c>
      <c r="S17" s="235">
        <f t="shared" si="5"/>
        <v>7</v>
      </c>
      <c r="T17" s="237"/>
    </row>
    <row r="18" spans="2:20" ht="15">
      <c r="B18" s="238"/>
      <c r="C18" s="239"/>
      <c r="D18" s="23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40" t="s">
        <v>9</v>
      </c>
    </row>
    <row r="19" spans="2:20" ht="12.75">
      <c r="B19" s="55" t="s">
        <v>10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2:20" ht="12.75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2:20" ht="19.5" customHeight="1">
      <c r="B21" s="31" t="s">
        <v>11</v>
      </c>
      <c r="C21" s="241" t="s">
        <v>306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</row>
    <row r="22" spans="2:20" ht="19.5" customHeight="1">
      <c r="B22" s="3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</row>
    <row r="23" spans="2:20" ht="12.75"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2:21" ht="12.75">
      <c r="B24" s="33" t="s">
        <v>12</v>
      </c>
      <c r="C24" s="239"/>
      <c r="D24" s="243"/>
      <c r="E24" s="33" t="s">
        <v>13</v>
      </c>
      <c r="F24" s="33"/>
      <c r="G24" s="3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</row>
    <row r="65536" ht="12.75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182" t="s">
        <v>181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'[1]Los'!B23</f>
        <v>TJ ČZ Strakonice "A"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'[1]Los'!C23</f>
        <v>TJ ČZ Strakonice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193</v>
      </c>
      <c r="C8" s="129" t="s">
        <v>194</v>
      </c>
      <c r="D8" s="130">
        <v>21</v>
      </c>
      <c r="E8" s="131" t="s">
        <v>22</v>
      </c>
      <c r="F8" s="132">
        <v>13</v>
      </c>
      <c r="G8" s="130">
        <v>21</v>
      </c>
      <c r="H8" s="131" t="s">
        <v>22</v>
      </c>
      <c r="I8" s="132">
        <v>4</v>
      </c>
      <c r="J8" s="130"/>
      <c r="K8" s="131" t="s">
        <v>22</v>
      </c>
      <c r="L8" s="132"/>
      <c r="M8" s="133">
        <f aca="true" t="shared" si="0" ref="M8:M15">D8+G8+J8</f>
        <v>42</v>
      </c>
      <c r="N8" s="134">
        <f aca="true" t="shared" si="1" ref="N8:N15">F8+I8+L8</f>
        <v>17</v>
      </c>
      <c r="O8" s="135">
        <f aca="true" t="shared" si="2" ref="O8:O15">D36+G36+J36</f>
        <v>2</v>
      </c>
      <c r="P8" s="132">
        <f aca="true" t="shared" si="3" ref="P8:P15">F36+I36+L36</f>
        <v>0</v>
      </c>
      <c r="Q8" s="135">
        <f aca="true" t="shared" si="4" ref="Q8:Q15">IF(O8&gt;P8,1,0)</f>
        <v>1</v>
      </c>
      <c r="R8" s="132">
        <f aca="true" t="shared" si="5" ref="R8:R15">IF(P8&gt;O8,1,0)</f>
        <v>0</v>
      </c>
      <c r="S8" s="136" t="str">
        <f>'[1]Los'!$B$21</f>
        <v>SK Badminton Tábor</v>
      </c>
    </row>
    <row r="9" spans="1:19" ht="30" customHeight="1">
      <c r="A9" s="128" t="s">
        <v>107</v>
      </c>
      <c r="B9" s="129" t="s">
        <v>195</v>
      </c>
      <c r="C9" s="129" t="s">
        <v>249</v>
      </c>
      <c r="D9" s="130">
        <v>21</v>
      </c>
      <c r="E9" s="130" t="s">
        <v>22</v>
      </c>
      <c r="F9" s="132">
        <v>0</v>
      </c>
      <c r="G9" s="130">
        <v>21</v>
      </c>
      <c r="H9" s="130" t="s">
        <v>22</v>
      </c>
      <c r="I9" s="132">
        <v>0</v>
      </c>
      <c r="J9" s="130"/>
      <c r="K9" s="130" t="s">
        <v>22</v>
      </c>
      <c r="L9" s="132"/>
      <c r="M9" s="133">
        <f t="shared" si="0"/>
        <v>42</v>
      </c>
      <c r="N9" s="134">
        <f t="shared" si="1"/>
        <v>0</v>
      </c>
      <c r="O9" s="135">
        <f t="shared" si="2"/>
        <v>2</v>
      </c>
      <c r="P9" s="132">
        <f t="shared" si="3"/>
        <v>0</v>
      </c>
      <c r="Q9" s="135">
        <f t="shared" si="4"/>
        <v>1</v>
      </c>
      <c r="R9" s="132">
        <f t="shared" si="5"/>
        <v>0</v>
      </c>
      <c r="S9" s="193" t="str">
        <f>'[1]Los'!$B$21</f>
        <v>SK Badminton Tábor</v>
      </c>
    </row>
    <row r="10" spans="1:19" ht="30" customHeight="1">
      <c r="A10" s="128" t="s">
        <v>21</v>
      </c>
      <c r="B10" s="129" t="s">
        <v>196</v>
      </c>
      <c r="C10" s="129" t="s">
        <v>197</v>
      </c>
      <c r="D10" s="130">
        <v>21</v>
      </c>
      <c r="E10" s="130" t="s">
        <v>22</v>
      </c>
      <c r="F10" s="132">
        <v>5</v>
      </c>
      <c r="G10" s="130">
        <v>21</v>
      </c>
      <c r="H10" s="130" t="s">
        <v>22</v>
      </c>
      <c r="I10" s="132">
        <v>18</v>
      </c>
      <c r="J10" s="130"/>
      <c r="K10" s="130" t="s">
        <v>22</v>
      </c>
      <c r="L10" s="132"/>
      <c r="M10" s="133">
        <f t="shared" si="0"/>
        <v>42</v>
      </c>
      <c r="N10" s="134">
        <f t="shared" si="1"/>
        <v>23</v>
      </c>
      <c r="O10" s="135">
        <f t="shared" si="2"/>
        <v>2</v>
      </c>
      <c r="P10" s="132">
        <f t="shared" si="3"/>
        <v>0</v>
      </c>
      <c r="Q10" s="135">
        <f t="shared" si="4"/>
        <v>1</v>
      </c>
      <c r="R10" s="132">
        <f t="shared" si="5"/>
        <v>0</v>
      </c>
      <c r="S10" s="193" t="str">
        <f>'[1]Los'!$B$21</f>
        <v>SK Badminton Tábor</v>
      </c>
    </row>
    <row r="11" spans="1:19" ht="30" customHeight="1">
      <c r="A11" s="128" t="s">
        <v>112</v>
      </c>
      <c r="B11" s="129" t="s">
        <v>198</v>
      </c>
      <c r="C11" s="129" t="s">
        <v>199</v>
      </c>
      <c r="D11" s="130">
        <v>21</v>
      </c>
      <c r="E11" s="130" t="s">
        <v>22</v>
      </c>
      <c r="F11" s="132">
        <v>6</v>
      </c>
      <c r="G11" s="130">
        <v>21</v>
      </c>
      <c r="H11" s="130" t="s">
        <v>22</v>
      </c>
      <c r="I11" s="132">
        <v>9</v>
      </c>
      <c r="J11" s="130"/>
      <c r="K11" s="130" t="s">
        <v>22</v>
      </c>
      <c r="L11" s="132"/>
      <c r="M11" s="133">
        <f t="shared" si="0"/>
        <v>42</v>
      </c>
      <c r="N11" s="134">
        <f t="shared" si="1"/>
        <v>15</v>
      </c>
      <c r="O11" s="135">
        <f t="shared" si="2"/>
        <v>2</v>
      </c>
      <c r="P11" s="132">
        <f t="shared" si="3"/>
        <v>0</v>
      </c>
      <c r="Q11" s="135">
        <f t="shared" si="4"/>
        <v>1</v>
      </c>
      <c r="R11" s="132">
        <f t="shared" si="5"/>
        <v>0</v>
      </c>
      <c r="S11" s="193" t="str">
        <f>'[1]Los'!$B$21</f>
        <v>SK Badminton Tábor</v>
      </c>
    </row>
    <row r="12" spans="1:19" ht="30" customHeight="1">
      <c r="A12" s="128" t="s">
        <v>20</v>
      </c>
      <c r="B12" s="129" t="s">
        <v>200</v>
      </c>
      <c r="C12" s="129" t="s">
        <v>201</v>
      </c>
      <c r="D12" s="130">
        <v>21</v>
      </c>
      <c r="E12" s="130" t="s">
        <v>22</v>
      </c>
      <c r="F12" s="132">
        <v>8</v>
      </c>
      <c r="G12" s="130">
        <v>21</v>
      </c>
      <c r="H12" s="130" t="s">
        <v>22</v>
      </c>
      <c r="I12" s="132">
        <v>9</v>
      </c>
      <c r="J12" s="130"/>
      <c r="K12" s="130" t="s">
        <v>22</v>
      </c>
      <c r="L12" s="132"/>
      <c r="M12" s="133">
        <f t="shared" si="0"/>
        <v>42</v>
      </c>
      <c r="N12" s="134">
        <f t="shared" si="1"/>
        <v>17</v>
      </c>
      <c r="O12" s="135">
        <f t="shared" si="2"/>
        <v>2</v>
      </c>
      <c r="P12" s="132">
        <f t="shared" si="3"/>
        <v>0</v>
      </c>
      <c r="Q12" s="135">
        <f t="shared" si="4"/>
        <v>1</v>
      </c>
      <c r="R12" s="132">
        <f t="shared" si="5"/>
        <v>0</v>
      </c>
      <c r="S12" s="193" t="str">
        <f>'[1]Los'!$B$21</f>
        <v>SK Badminton Tábor</v>
      </c>
    </row>
    <row r="13" spans="1:19" ht="30" customHeight="1">
      <c r="A13" s="128" t="s">
        <v>19</v>
      </c>
      <c r="B13" s="129" t="s">
        <v>202</v>
      </c>
      <c r="C13" s="129" t="s">
        <v>203</v>
      </c>
      <c r="D13" s="130">
        <v>21</v>
      </c>
      <c r="E13" s="130" t="s">
        <v>22</v>
      </c>
      <c r="F13" s="132">
        <v>10</v>
      </c>
      <c r="G13" s="130">
        <v>21</v>
      </c>
      <c r="H13" s="130" t="s">
        <v>22</v>
      </c>
      <c r="I13" s="132">
        <v>8</v>
      </c>
      <c r="J13" s="130"/>
      <c r="K13" s="130" t="s">
        <v>22</v>
      </c>
      <c r="L13" s="132"/>
      <c r="M13" s="133">
        <f>D13+G13+J13</f>
        <v>42</v>
      </c>
      <c r="N13" s="134">
        <f>F13+I13+L13</f>
        <v>18</v>
      </c>
      <c r="O13" s="135">
        <f t="shared" si="2"/>
        <v>2</v>
      </c>
      <c r="P13" s="132">
        <f t="shared" si="3"/>
        <v>0</v>
      </c>
      <c r="Q13" s="135">
        <f>IF(O13&gt;P13,1,0)</f>
        <v>1</v>
      </c>
      <c r="R13" s="132">
        <f>IF(P13&gt;O13,1,0)</f>
        <v>0</v>
      </c>
      <c r="S13" s="193" t="str">
        <f>'[1]Los'!$B$21</f>
        <v>SK Badminton Tábor</v>
      </c>
    </row>
    <row r="14" spans="1:19" ht="30" customHeight="1">
      <c r="A14" s="128" t="s">
        <v>23</v>
      </c>
      <c r="B14" s="129" t="s">
        <v>204</v>
      </c>
      <c r="C14" s="129" t="s">
        <v>205</v>
      </c>
      <c r="D14" s="130">
        <v>21</v>
      </c>
      <c r="E14" s="130" t="s">
        <v>22</v>
      </c>
      <c r="F14" s="132">
        <v>10</v>
      </c>
      <c r="G14" s="130">
        <v>21</v>
      </c>
      <c r="H14" s="130" t="s">
        <v>22</v>
      </c>
      <c r="I14" s="132">
        <v>17</v>
      </c>
      <c r="J14" s="130"/>
      <c r="K14" s="130" t="s">
        <v>22</v>
      </c>
      <c r="L14" s="132"/>
      <c r="M14" s="133">
        <f t="shared" si="0"/>
        <v>42</v>
      </c>
      <c r="N14" s="134">
        <f t="shared" si="1"/>
        <v>27</v>
      </c>
      <c r="O14" s="135">
        <f t="shared" si="2"/>
        <v>2</v>
      </c>
      <c r="P14" s="132">
        <f t="shared" si="3"/>
        <v>0</v>
      </c>
      <c r="Q14" s="135">
        <f t="shared" si="4"/>
        <v>1</v>
      </c>
      <c r="R14" s="132">
        <f t="shared" si="5"/>
        <v>0</v>
      </c>
      <c r="S14" s="193" t="str">
        <f>'[1]Los'!$B$21</f>
        <v>SK Badminton Tábor</v>
      </c>
    </row>
    <row r="15" spans="1:19" ht="30" customHeight="1" thickBot="1">
      <c r="A15" s="128" t="s">
        <v>18</v>
      </c>
      <c r="B15" s="129" t="s">
        <v>59</v>
      </c>
      <c r="C15" s="129" t="s">
        <v>206</v>
      </c>
      <c r="D15" s="130">
        <v>21</v>
      </c>
      <c r="E15" s="130" t="s">
        <v>22</v>
      </c>
      <c r="F15" s="132">
        <v>10</v>
      </c>
      <c r="G15" s="130">
        <v>21</v>
      </c>
      <c r="H15" s="130" t="s">
        <v>22</v>
      </c>
      <c r="I15" s="132">
        <v>8</v>
      </c>
      <c r="J15" s="130"/>
      <c r="K15" s="130" t="s">
        <v>22</v>
      </c>
      <c r="L15" s="132"/>
      <c r="M15" s="133">
        <f t="shared" si="0"/>
        <v>42</v>
      </c>
      <c r="N15" s="134">
        <f t="shared" si="1"/>
        <v>18</v>
      </c>
      <c r="O15" s="135">
        <f t="shared" si="2"/>
        <v>2</v>
      </c>
      <c r="P15" s="132">
        <f t="shared" si="3"/>
        <v>0</v>
      </c>
      <c r="Q15" s="135">
        <f t="shared" si="4"/>
        <v>1</v>
      </c>
      <c r="R15" s="132">
        <f t="shared" si="5"/>
        <v>0</v>
      </c>
      <c r="S15" s="193" t="str">
        <f>'[1]Los'!$B$21</f>
        <v>SK Badminton Tábor</v>
      </c>
    </row>
    <row r="16" spans="1:19" ht="34.5" customHeight="1" thickBot="1">
      <c r="A16" s="137" t="s">
        <v>8</v>
      </c>
      <c r="B16" s="138" t="str">
        <f>IF(Q16+R16=0,C45,IF(Q16=R16,C44,IF(Q16&gt;R16,C3,C4)))</f>
        <v>TJ ČZ Strakonice "A"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336</v>
      </c>
      <c r="N16" s="143">
        <f t="shared" si="6"/>
        <v>135</v>
      </c>
      <c r="O16" s="142">
        <f t="shared" si="6"/>
        <v>16</v>
      </c>
      <c r="P16" s="144">
        <f t="shared" si="6"/>
        <v>0</v>
      </c>
      <c r="Q16" s="142">
        <f t="shared" si="6"/>
        <v>8</v>
      </c>
      <c r="R16" s="143">
        <f t="shared" si="6"/>
        <v>0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1</v>
      </c>
      <c r="E36" s="151"/>
      <c r="F36" s="151">
        <f>IF(F8&gt;D8,1,0)</f>
        <v>0</v>
      </c>
      <c r="G36" s="151">
        <f>IF(G8&gt;I8,1,0)</f>
        <v>1</v>
      </c>
      <c r="H36" s="151"/>
      <c r="I36" s="151">
        <f>IF(I8&gt;G8,1,0)</f>
        <v>0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1</v>
      </c>
      <c r="E37" s="151"/>
      <c r="F37" s="151">
        <f aca="true" t="shared" si="8" ref="F37:F43">IF(F9&gt;D9,1,0)</f>
        <v>0</v>
      </c>
      <c r="G37" s="151">
        <f aca="true" t="shared" si="9" ref="G37:G43">IF(G9&gt;I9,1,0)</f>
        <v>1</v>
      </c>
      <c r="H37" s="151"/>
      <c r="I37" s="151">
        <f aca="true" t="shared" si="10" ref="I37:I43">IF(I9&gt;G9,1,0)</f>
        <v>0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1</v>
      </c>
      <c r="E38" s="151"/>
      <c r="F38" s="151">
        <f t="shared" si="8"/>
        <v>0</v>
      </c>
      <c r="G38" s="151">
        <f t="shared" si="9"/>
        <v>1</v>
      </c>
      <c r="H38" s="151"/>
      <c r="I38" s="151">
        <f t="shared" si="10"/>
        <v>0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1</v>
      </c>
      <c r="E39" s="151"/>
      <c r="F39" s="151">
        <f t="shared" si="8"/>
        <v>0</v>
      </c>
      <c r="G39" s="151">
        <f t="shared" si="9"/>
        <v>1</v>
      </c>
      <c r="H39" s="151"/>
      <c r="I39" s="151">
        <f t="shared" si="10"/>
        <v>0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1</v>
      </c>
      <c r="E40" s="151"/>
      <c r="F40" s="151">
        <f t="shared" si="8"/>
        <v>0</v>
      </c>
      <c r="G40" s="151">
        <f t="shared" si="9"/>
        <v>1</v>
      </c>
      <c r="H40" s="151"/>
      <c r="I40" s="151">
        <f t="shared" si="10"/>
        <v>0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1</v>
      </c>
      <c r="H41" s="151"/>
      <c r="I41" s="151">
        <f t="shared" si="10"/>
        <v>0</v>
      </c>
      <c r="J41" s="151">
        <f t="shared" si="11"/>
        <v>0</v>
      </c>
      <c r="K41" s="151"/>
      <c r="L41" s="151">
        <f t="shared" si="12"/>
        <v>0</v>
      </c>
    </row>
    <row r="42" spans="3:12" ht="12.75" hidden="1">
      <c r="C42" s="1" t="s">
        <v>23</v>
      </c>
      <c r="D42" s="151">
        <f t="shared" si="7"/>
        <v>1</v>
      </c>
      <c r="E42" s="151"/>
      <c r="F42" s="151">
        <f t="shared" si="8"/>
        <v>0</v>
      </c>
      <c r="G42" s="151">
        <f t="shared" si="9"/>
        <v>1</v>
      </c>
      <c r="H42" s="151"/>
      <c r="I42" s="151">
        <f t="shared" si="10"/>
        <v>0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1</v>
      </c>
      <c r="E43" s="151"/>
      <c r="F43" s="151">
        <f t="shared" si="8"/>
        <v>0</v>
      </c>
      <c r="G43" s="151">
        <f t="shared" si="9"/>
        <v>1</v>
      </c>
      <c r="H43" s="151"/>
      <c r="I43" s="151">
        <f t="shared" si="10"/>
        <v>0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_2"/>
    <protectedRange sqref="C8:C11" name="Oblast1_3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9.5" customHeight="1" thickBot="1">
      <c r="A2" s="99" t="s">
        <v>1</v>
      </c>
      <c r="B2" s="100"/>
      <c r="C2" s="182" t="s">
        <v>181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317" t="s">
        <v>100</v>
      </c>
      <c r="Q2" s="318"/>
      <c r="R2" s="294" t="s">
        <v>101</v>
      </c>
      <c r="S2" s="295"/>
    </row>
    <row r="3" spans="1:19" ht="19.5" customHeight="1" thickTop="1">
      <c r="A3" s="101" t="s">
        <v>3</v>
      </c>
      <c r="B3" s="102"/>
      <c r="C3" s="103" t="str">
        <f>'[1]Los'!B17</f>
        <v>TJ ČZ Strakonice "B"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  <c r="O3" s="104"/>
      <c r="P3" s="304" t="s">
        <v>14</v>
      </c>
      <c r="Q3" s="305"/>
      <c r="R3" s="306">
        <f>'[1]Los'!C37</f>
        <v>43022</v>
      </c>
      <c r="S3" s="307"/>
    </row>
    <row r="4" spans="1:19" ht="19.5" customHeight="1">
      <c r="A4" s="101" t="s">
        <v>4</v>
      </c>
      <c r="B4" s="106"/>
      <c r="C4" s="107" t="str">
        <f>'[1]Los'!C17</f>
        <v>TJ Sokol Křemže "B"</v>
      </c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  <c r="P4" s="308" t="s">
        <v>2</v>
      </c>
      <c r="Q4" s="309"/>
      <c r="R4" s="310" t="str">
        <f>'[1]Los'!C42</f>
        <v>Vodňany</v>
      </c>
      <c r="S4" s="311"/>
    </row>
    <row r="5" spans="1:19" ht="19.5" customHeight="1" thickBot="1">
      <c r="A5" s="108" t="s">
        <v>5</v>
      </c>
      <c r="B5" s="109"/>
      <c r="C5" s="110" t="str">
        <f>'[1]Los'!B37</f>
        <v>Vladimír Marek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3"/>
      <c r="Q5" s="114"/>
      <c r="R5" s="194" t="s">
        <v>26</v>
      </c>
      <c r="S5" s="115" t="s">
        <v>25</v>
      </c>
    </row>
    <row r="6" spans="1:19" ht="24.75" customHeight="1">
      <c r="A6" s="116"/>
      <c r="B6" s="117" t="s">
        <v>57</v>
      </c>
      <c r="C6" s="117" t="s">
        <v>58</v>
      </c>
      <c r="D6" s="312" t="s">
        <v>6</v>
      </c>
      <c r="E6" s="313"/>
      <c r="F6" s="313"/>
      <c r="G6" s="313"/>
      <c r="H6" s="313"/>
      <c r="I6" s="313"/>
      <c r="J6" s="313"/>
      <c r="K6" s="313"/>
      <c r="L6" s="314"/>
      <c r="M6" s="315" t="s">
        <v>15</v>
      </c>
      <c r="N6" s="316"/>
      <c r="O6" s="315" t="s">
        <v>16</v>
      </c>
      <c r="P6" s="316"/>
      <c r="Q6" s="315" t="s">
        <v>17</v>
      </c>
      <c r="R6" s="316"/>
      <c r="S6" s="118" t="s">
        <v>7</v>
      </c>
    </row>
    <row r="7" spans="1:19" ht="9.75" customHeight="1" thickBot="1">
      <c r="A7" s="119"/>
      <c r="B7" s="120"/>
      <c r="C7" s="121"/>
      <c r="D7" s="122">
        <v>1</v>
      </c>
      <c r="E7" s="122"/>
      <c r="F7" s="122"/>
      <c r="G7" s="122">
        <v>2</v>
      </c>
      <c r="H7" s="122"/>
      <c r="I7" s="122"/>
      <c r="J7" s="122">
        <v>3</v>
      </c>
      <c r="K7" s="123"/>
      <c r="L7" s="124"/>
      <c r="M7" s="125"/>
      <c r="N7" s="126"/>
      <c r="O7" s="125"/>
      <c r="P7" s="126"/>
      <c r="Q7" s="125"/>
      <c r="R7" s="126"/>
      <c r="S7" s="127"/>
    </row>
    <row r="8" spans="1:19" ht="30" customHeight="1" thickTop="1">
      <c r="A8" s="128" t="s">
        <v>24</v>
      </c>
      <c r="B8" s="129" t="s">
        <v>194</v>
      </c>
      <c r="C8" s="129" t="s">
        <v>182</v>
      </c>
      <c r="D8" s="130">
        <v>6</v>
      </c>
      <c r="E8" s="131" t="s">
        <v>22</v>
      </c>
      <c r="F8" s="132">
        <v>21</v>
      </c>
      <c r="G8" s="130">
        <v>8</v>
      </c>
      <c r="H8" s="131" t="s">
        <v>22</v>
      </c>
      <c r="I8" s="132">
        <v>21</v>
      </c>
      <c r="J8" s="130"/>
      <c r="K8" s="131" t="s">
        <v>22</v>
      </c>
      <c r="L8" s="132"/>
      <c r="M8" s="133">
        <f aca="true" t="shared" si="0" ref="M8:M15">D8+G8+J8</f>
        <v>14</v>
      </c>
      <c r="N8" s="134">
        <f aca="true" t="shared" si="1" ref="N8:N15">F8+I8+L8</f>
        <v>42</v>
      </c>
      <c r="O8" s="135">
        <f aca="true" t="shared" si="2" ref="O8:O15">D36+G36+J36</f>
        <v>0</v>
      </c>
      <c r="P8" s="132">
        <f aca="true" t="shared" si="3" ref="P8:P15">F36+I36+L36</f>
        <v>2</v>
      </c>
      <c r="Q8" s="135">
        <f aca="true" t="shared" si="4" ref="Q8:Q15">IF(O8&gt;P8,1,0)</f>
        <v>0</v>
      </c>
      <c r="R8" s="132">
        <f aca="true" t="shared" si="5" ref="R8:R15">IF(P8&gt;O8,1,0)</f>
        <v>1</v>
      </c>
      <c r="S8" s="136" t="str">
        <f>'[1]Los'!$C$16</f>
        <v>TJ ČZ Strakonice "A"</v>
      </c>
    </row>
    <row r="9" spans="1:19" ht="30" customHeight="1">
      <c r="A9" s="128" t="s">
        <v>107</v>
      </c>
      <c r="B9" s="129" t="s">
        <v>249</v>
      </c>
      <c r="C9" s="129" t="s">
        <v>183</v>
      </c>
      <c r="D9" s="130">
        <v>0</v>
      </c>
      <c r="E9" s="130" t="s">
        <v>22</v>
      </c>
      <c r="F9" s="132">
        <v>21</v>
      </c>
      <c r="G9" s="130">
        <v>0</v>
      </c>
      <c r="H9" s="130" t="s">
        <v>22</v>
      </c>
      <c r="I9" s="132">
        <v>21</v>
      </c>
      <c r="J9" s="130"/>
      <c r="K9" s="130" t="s">
        <v>22</v>
      </c>
      <c r="L9" s="132"/>
      <c r="M9" s="133">
        <f t="shared" si="0"/>
        <v>0</v>
      </c>
      <c r="N9" s="134">
        <f t="shared" si="1"/>
        <v>42</v>
      </c>
      <c r="O9" s="135">
        <f t="shared" si="2"/>
        <v>0</v>
      </c>
      <c r="P9" s="132">
        <f t="shared" si="3"/>
        <v>2</v>
      </c>
      <c r="Q9" s="135">
        <f t="shared" si="4"/>
        <v>0</v>
      </c>
      <c r="R9" s="132">
        <f t="shared" si="5"/>
        <v>1</v>
      </c>
      <c r="S9" s="193" t="str">
        <f>'[1]Los'!$C$16</f>
        <v>TJ ČZ Strakonice "A"</v>
      </c>
    </row>
    <row r="10" spans="1:19" ht="30" customHeight="1">
      <c r="A10" s="128" t="s">
        <v>21</v>
      </c>
      <c r="B10" s="129" t="s">
        <v>197</v>
      </c>
      <c r="C10" s="129" t="s">
        <v>64</v>
      </c>
      <c r="D10" s="130">
        <v>14</v>
      </c>
      <c r="E10" s="130" t="s">
        <v>22</v>
      </c>
      <c r="F10" s="132">
        <v>21</v>
      </c>
      <c r="G10" s="130">
        <v>11</v>
      </c>
      <c r="H10" s="130" t="s">
        <v>22</v>
      </c>
      <c r="I10" s="132">
        <v>21</v>
      </c>
      <c r="J10" s="130"/>
      <c r="K10" s="130" t="s">
        <v>22</v>
      </c>
      <c r="L10" s="132"/>
      <c r="M10" s="133">
        <f t="shared" si="0"/>
        <v>25</v>
      </c>
      <c r="N10" s="134">
        <f t="shared" si="1"/>
        <v>42</v>
      </c>
      <c r="O10" s="135">
        <f t="shared" si="2"/>
        <v>0</v>
      </c>
      <c r="P10" s="132">
        <f t="shared" si="3"/>
        <v>2</v>
      </c>
      <c r="Q10" s="135">
        <f t="shared" si="4"/>
        <v>0</v>
      </c>
      <c r="R10" s="132">
        <f t="shared" si="5"/>
        <v>1</v>
      </c>
      <c r="S10" s="193" t="str">
        <f>'[1]Los'!$C$16</f>
        <v>TJ ČZ Strakonice "A"</v>
      </c>
    </row>
    <row r="11" spans="1:19" ht="30" customHeight="1">
      <c r="A11" s="128" t="s">
        <v>112</v>
      </c>
      <c r="B11" s="129" t="s">
        <v>199</v>
      </c>
      <c r="C11" s="129" t="s">
        <v>186</v>
      </c>
      <c r="D11" s="130">
        <v>7</v>
      </c>
      <c r="E11" s="130" t="s">
        <v>22</v>
      </c>
      <c r="F11" s="132">
        <v>21</v>
      </c>
      <c r="G11" s="130">
        <v>15</v>
      </c>
      <c r="H11" s="130" t="s">
        <v>22</v>
      </c>
      <c r="I11" s="132">
        <v>21</v>
      </c>
      <c r="J11" s="130"/>
      <c r="K11" s="130" t="s">
        <v>22</v>
      </c>
      <c r="L11" s="132"/>
      <c r="M11" s="133">
        <f t="shared" si="0"/>
        <v>22</v>
      </c>
      <c r="N11" s="134">
        <f t="shared" si="1"/>
        <v>42</v>
      </c>
      <c r="O11" s="135">
        <f t="shared" si="2"/>
        <v>0</v>
      </c>
      <c r="P11" s="132">
        <f t="shared" si="3"/>
        <v>2</v>
      </c>
      <c r="Q11" s="135">
        <f t="shared" si="4"/>
        <v>0</v>
      </c>
      <c r="R11" s="132">
        <f t="shared" si="5"/>
        <v>1</v>
      </c>
      <c r="S11" s="193" t="str">
        <f>'[1]Los'!$C$16</f>
        <v>TJ ČZ Strakonice "A"</v>
      </c>
    </row>
    <row r="12" spans="1:19" ht="30" customHeight="1">
      <c r="A12" s="128" t="s">
        <v>20</v>
      </c>
      <c r="B12" s="129" t="s">
        <v>201</v>
      </c>
      <c r="C12" s="129" t="s">
        <v>188</v>
      </c>
      <c r="D12" s="130">
        <v>18</v>
      </c>
      <c r="E12" s="130" t="s">
        <v>22</v>
      </c>
      <c r="F12" s="132">
        <v>21</v>
      </c>
      <c r="G12" s="130">
        <v>8</v>
      </c>
      <c r="H12" s="130" t="s">
        <v>22</v>
      </c>
      <c r="I12" s="132">
        <v>21</v>
      </c>
      <c r="J12" s="130"/>
      <c r="K12" s="130" t="s">
        <v>22</v>
      </c>
      <c r="L12" s="132"/>
      <c r="M12" s="133">
        <f t="shared" si="0"/>
        <v>26</v>
      </c>
      <c r="N12" s="134">
        <f t="shared" si="1"/>
        <v>42</v>
      </c>
      <c r="O12" s="135">
        <f t="shared" si="2"/>
        <v>0</v>
      </c>
      <c r="P12" s="132">
        <f t="shared" si="3"/>
        <v>2</v>
      </c>
      <c r="Q12" s="135">
        <f t="shared" si="4"/>
        <v>0</v>
      </c>
      <c r="R12" s="132">
        <f t="shared" si="5"/>
        <v>1</v>
      </c>
      <c r="S12" s="193" t="str">
        <f>'[1]Los'!$C$16</f>
        <v>TJ ČZ Strakonice "A"</v>
      </c>
    </row>
    <row r="13" spans="1:19" ht="30" customHeight="1">
      <c r="A13" s="128" t="s">
        <v>19</v>
      </c>
      <c r="B13" s="129" t="s">
        <v>203</v>
      </c>
      <c r="C13" s="129" t="s">
        <v>190</v>
      </c>
      <c r="D13" s="130">
        <v>21</v>
      </c>
      <c r="E13" s="130" t="s">
        <v>22</v>
      </c>
      <c r="F13" s="132">
        <v>16</v>
      </c>
      <c r="G13" s="130">
        <v>14</v>
      </c>
      <c r="H13" s="130" t="s">
        <v>22</v>
      </c>
      <c r="I13" s="132">
        <v>21</v>
      </c>
      <c r="J13" s="130">
        <v>14</v>
      </c>
      <c r="K13" s="130" t="s">
        <v>22</v>
      </c>
      <c r="L13" s="132">
        <v>21</v>
      </c>
      <c r="M13" s="133">
        <f>D13+G13+J13</f>
        <v>49</v>
      </c>
      <c r="N13" s="134">
        <f>F13+I13+L13</f>
        <v>58</v>
      </c>
      <c r="O13" s="135">
        <f t="shared" si="2"/>
        <v>1</v>
      </c>
      <c r="P13" s="132">
        <f t="shared" si="3"/>
        <v>2</v>
      </c>
      <c r="Q13" s="135">
        <f>IF(O13&gt;P13,1,0)</f>
        <v>0</v>
      </c>
      <c r="R13" s="132">
        <f>IF(P13&gt;O13,1,0)</f>
        <v>1</v>
      </c>
      <c r="S13" s="193" t="str">
        <f>'[1]Los'!$C$16</f>
        <v>TJ ČZ Strakonice "A"</v>
      </c>
    </row>
    <row r="14" spans="1:19" ht="30" customHeight="1">
      <c r="A14" s="128" t="s">
        <v>23</v>
      </c>
      <c r="B14" s="129" t="s">
        <v>205</v>
      </c>
      <c r="C14" s="129" t="s">
        <v>207</v>
      </c>
      <c r="D14" s="130">
        <v>8</v>
      </c>
      <c r="E14" s="130" t="s">
        <v>22</v>
      </c>
      <c r="F14" s="132">
        <v>21</v>
      </c>
      <c r="G14" s="130">
        <v>14</v>
      </c>
      <c r="H14" s="130" t="s">
        <v>22</v>
      </c>
      <c r="I14" s="132">
        <v>21</v>
      </c>
      <c r="J14" s="130"/>
      <c r="K14" s="130" t="s">
        <v>22</v>
      </c>
      <c r="L14" s="132"/>
      <c r="M14" s="133">
        <f t="shared" si="0"/>
        <v>22</v>
      </c>
      <c r="N14" s="134">
        <f t="shared" si="1"/>
        <v>42</v>
      </c>
      <c r="O14" s="135">
        <f t="shared" si="2"/>
        <v>0</v>
      </c>
      <c r="P14" s="132">
        <f t="shared" si="3"/>
        <v>2</v>
      </c>
      <c r="Q14" s="135">
        <f t="shared" si="4"/>
        <v>0</v>
      </c>
      <c r="R14" s="132">
        <f t="shared" si="5"/>
        <v>1</v>
      </c>
      <c r="S14" s="193" t="str">
        <f>'[1]Los'!$C$16</f>
        <v>TJ ČZ Strakonice "A"</v>
      </c>
    </row>
    <row r="15" spans="1:19" ht="30" customHeight="1" thickBot="1">
      <c r="A15" s="128" t="s">
        <v>18</v>
      </c>
      <c r="B15" s="129" t="s">
        <v>206</v>
      </c>
      <c r="C15" s="129" t="s">
        <v>61</v>
      </c>
      <c r="D15" s="130">
        <v>14</v>
      </c>
      <c r="E15" s="130" t="s">
        <v>22</v>
      </c>
      <c r="F15" s="132">
        <v>21</v>
      </c>
      <c r="G15" s="130">
        <v>14</v>
      </c>
      <c r="H15" s="130" t="s">
        <v>22</v>
      </c>
      <c r="I15" s="132">
        <v>21</v>
      </c>
      <c r="J15" s="130"/>
      <c r="K15" s="130" t="s">
        <v>22</v>
      </c>
      <c r="L15" s="132"/>
      <c r="M15" s="133">
        <f t="shared" si="0"/>
        <v>28</v>
      </c>
      <c r="N15" s="134">
        <f t="shared" si="1"/>
        <v>42</v>
      </c>
      <c r="O15" s="135">
        <f t="shared" si="2"/>
        <v>0</v>
      </c>
      <c r="P15" s="132">
        <f t="shared" si="3"/>
        <v>2</v>
      </c>
      <c r="Q15" s="135">
        <f t="shared" si="4"/>
        <v>0</v>
      </c>
      <c r="R15" s="132">
        <f t="shared" si="5"/>
        <v>1</v>
      </c>
      <c r="S15" s="193" t="str">
        <f>'[1]Los'!$C$16</f>
        <v>TJ ČZ Strakonice "A"</v>
      </c>
    </row>
    <row r="16" spans="1:19" ht="34.5" customHeight="1" thickBot="1">
      <c r="A16" s="137" t="s">
        <v>8</v>
      </c>
      <c r="B16" s="138" t="str">
        <f>IF(Q16+R16=0,C45,IF(Q16=R16,C44,IF(Q16&gt;R16,C3,C4)))</f>
        <v>TJ Sokol Křemže "B"</v>
      </c>
      <c r="C16" s="139"/>
      <c r="D16" s="140"/>
      <c r="E16" s="140"/>
      <c r="F16" s="140"/>
      <c r="G16" s="140"/>
      <c r="H16" s="140"/>
      <c r="I16" s="140"/>
      <c r="J16" s="140"/>
      <c r="K16" s="140"/>
      <c r="L16" s="141"/>
      <c r="M16" s="142">
        <f aca="true" t="shared" si="6" ref="M16:R16">SUM(M8:M15)</f>
        <v>186</v>
      </c>
      <c r="N16" s="143">
        <f t="shared" si="6"/>
        <v>352</v>
      </c>
      <c r="O16" s="142">
        <f t="shared" si="6"/>
        <v>1</v>
      </c>
      <c r="P16" s="144">
        <f t="shared" si="6"/>
        <v>16</v>
      </c>
      <c r="Q16" s="142">
        <f t="shared" si="6"/>
        <v>0</v>
      </c>
      <c r="R16" s="143">
        <f t="shared" si="6"/>
        <v>8</v>
      </c>
      <c r="S16" s="145"/>
    </row>
    <row r="17" spans="4:19" ht="15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 t="s">
        <v>9</v>
      </c>
    </row>
    <row r="18" ht="12.75">
      <c r="A18" s="148" t="s">
        <v>10</v>
      </c>
    </row>
    <row r="20" spans="1:2" ht="19.5" customHeight="1">
      <c r="A20" s="149" t="s">
        <v>11</v>
      </c>
      <c r="B20" s="1" t="s">
        <v>65</v>
      </c>
    </row>
    <row r="21" spans="1:2" ht="19.5" customHeight="1">
      <c r="A21" s="150"/>
      <c r="B21" s="1" t="s">
        <v>65</v>
      </c>
    </row>
    <row r="23" spans="1:20" ht="12.75">
      <c r="A23" s="3" t="s">
        <v>12</v>
      </c>
      <c r="C23" s="2"/>
      <c r="D23" s="3" t="s">
        <v>13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24</v>
      </c>
      <c r="D36" s="151">
        <f>IF(D8&gt;F8,1,0)</f>
        <v>0</v>
      </c>
      <c r="E36" s="151"/>
      <c r="F36" s="151">
        <f>IF(F8&gt;D8,1,0)</f>
        <v>1</v>
      </c>
      <c r="G36" s="151">
        <f>IF(G8&gt;I8,1,0)</f>
        <v>0</v>
      </c>
      <c r="H36" s="151"/>
      <c r="I36" s="151">
        <f>IF(I8&gt;G8,1,0)</f>
        <v>1</v>
      </c>
      <c r="J36" s="151">
        <f>IF(J8&gt;L8,1,0)</f>
        <v>0</v>
      </c>
      <c r="K36" s="151"/>
      <c r="L36" s="151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107</v>
      </c>
      <c r="D37" s="151">
        <f aca="true" t="shared" si="7" ref="D37:D43">IF(D9&gt;F9,1,0)</f>
        <v>0</v>
      </c>
      <c r="E37" s="151"/>
      <c r="F37" s="151">
        <f aca="true" t="shared" si="8" ref="F37:F43">IF(F9&gt;D9,1,0)</f>
        <v>1</v>
      </c>
      <c r="G37" s="151">
        <f aca="true" t="shared" si="9" ref="G37:G43">IF(G9&gt;I9,1,0)</f>
        <v>0</v>
      </c>
      <c r="H37" s="151"/>
      <c r="I37" s="151">
        <f aca="true" t="shared" si="10" ref="I37:I43">IF(I9&gt;G9,1,0)</f>
        <v>1</v>
      </c>
      <c r="J37" s="151">
        <f aca="true" t="shared" si="11" ref="J37:J43">IF(J9&gt;L9,1,0)</f>
        <v>0</v>
      </c>
      <c r="K37" s="151"/>
      <c r="L37" s="151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151">
        <f t="shared" si="7"/>
        <v>0</v>
      </c>
      <c r="E38" s="151"/>
      <c r="F38" s="151">
        <f t="shared" si="8"/>
        <v>1</v>
      </c>
      <c r="G38" s="151">
        <f t="shared" si="9"/>
        <v>0</v>
      </c>
      <c r="H38" s="151"/>
      <c r="I38" s="151">
        <f t="shared" si="10"/>
        <v>1</v>
      </c>
      <c r="J38" s="151">
        <f t="shared" si="11"/>
        <v>0</v>
      </c>
      <c r="K38" s="151"/>
      <c r="L38" s="151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112</v>
      </c>
      <c r="D39" s="151">
        <f t="shared" si="7"/>
        <v>0</v>
      </c>
      <c r="E39" s="151"/>
      <c r="F39" s="151">
        <f t="shared" si="8"/>
        <v>1</v>
      </c>
      <c r="G39" s="151">
        <f t="shared" si="9"/>
        <v>0</v>
      </c>
      <c r="H39" s="151"/>
      <c r="I39" s="151">
        <f t="shared" si="10"/>
        <v>1</v>
      </c>
      <c r="J39" s="151">
        <f t="shared" si="11"/>
        <v>0</v>
      </c>
      <c r="K39" s="151"/>
      <c r="L39" s="151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20</v>
      </c>
      <c r="D40" s="151">
        <f t="shared" si="7"/>
        <v>0</v>
      </c>
      <c r="E40" s="151"/>
      <c r="F40" s="151">
        <f t="shared" si="8"/>
        <v>1</v>
      </c>
      <c r="G40" s="151">
        <f t="shared" si="9"/>
        <v>0</v>
      </c>
      <c r="H40" s="151"/>
      <c r="I40" s="151">
        <f t="shared" si="10"/>
        <v>1</v>
      </c>
      <c r="J40" s="151">
        <f t="shared" si="11"/>
        <v>0</v>
      </c>
      <c r="K40" s="151"/>
      <c r="L40" s="151">
        <f t="shared" si="12"/>
        <v>0</v>
      </c>
    </row>
    <row r="41" spans="3:12" ht="12.75" hidden="1">
      <c r="C41" s="1" t="s">
        <v>19</v>
      </c>
      <c r="D41" s="151">
        <f t="shared" si="7"/>
        <v>1</v>
      </c>
      <c r="E41" s="151"/>
      <c r="F41" s="151">
        <f t="shared" si="8"/>
        <v>0</v>
      </c>
      <c r="G41" s="151">
        <f t="shared" si="9"/>
        <v>0</v>
      </c>
      <c r="H41" s="151"/>
      <c r="I41" s="151">
        <f t="shared" si="10"/>
        <v>1</v>
      </c>
      <c r="J41" s="151">
        <f t="shared" si="11"/>
        <v>0</v>
      </c>
      <c r="K41" s="151"/>
      <c r="L41" s="151">
        <f t="shared" si="12"/>
        <v>1</v>
      </c>
    </row>
    <row r="42" spans="3:12" ht="12.75" hidden="1">
      <c r="C42" s="1" t="s">
        <v>23</v>
      </c>
      <c r="D42" s="151">
        <f t="shared" si="7"/>
        <v>0</v>
      </c>
      <c r="E42" s="151"/>
      <c r="F42" s="151">
        <f t="shared" si="8"/>
        <v>1</v>
      </c>
      <c r="G42" s="151">
        <f t="shared" si="9"/>
        <v>0</v>
      </c>
      <c r="H42" s="151"/>
      <c r="I42" s="151">
        <f t="shared" si="10"/>
        <v>1</v>
      </c>
      <c r="J42" s="151">
        <f t="shared" si="11"/>
        <v>0</v>
      </c>
      <c r="K42" s="151"/>
      <c r="L42" s="151">
        <f t="shared" si="12"/>
        <v>0</v>
      </c>
    </row>
    <row r="43" spans="3:12" ht="12.75" hidden="1">
      <c r="C43" s="1" t="s">
        <v>18</v>
      </c>
      <c r="D43" s="151">
        <f t="shared" si="7"/>
        <v>0</v>
      </c>
      <c r="E43" s="151"/>
      <c r="F43" s="151">
        <f t="shared" si="8"/>
        <v>1</v>
      </c>
      <c r="G43" s="151">
        <f t="shared" si="9"/>
        <v>0</v>
      </c>
      <c r="H43" s="151"/>
      <c r="I43" s="151">
        <f t="shared" si="10"/>
        <v>1</v>
      </c>
      <c r="J43" s="151">
        <f t="shared" si="11"/>
        <v>0</v>
      </c>
      <c r="K43" s="151"/>
      <c r="L43" s="151">
        <f t="shared" si="12"/>
        <v>0</v>
      </c>
    </row>
    <row r="44" ht="12.75" hidden="1">
      <c r="C44" s="1" t="s">
        <v>66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11">
    <mergeCell ref="D6:L6"/>
    <mergeCell ref="M6:N6"/>
    <mergeCell ref="O6:P6"/>
    <mergeCell ref="Q6:R6"/>
    <mergeCell ref="P2:Q2"/>
    <mergeCell ref="R2:S2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Tom</cp:lastModifiedBy>
  <cp:lastPrinted>2016-10-17T11:35:59Z</cp:lastPrinted>
  <dcterms:created xsi:type="dcterms:W3CDTF">1996-11-18T12:18:44Z</dcterms:created>
  <dcterms:modified xsi:type="dcterms:W3CDTF">2017-11-08T10:52:50Z</dcterms:modified>
  <cp:category/>
  <cp:version/>
  <cp:contentType/>
  <cp:contentStatus/>
</cp:coreProperties>
</file>