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19" activeTab="0"/>
  </bookViews>
  <sheets>
    <sheet name="USK-Dou.B" sheetId="1" r:id="rId1"/>
    <sheet name="BKV-BH A" sheetId="2" r:id="rId2"/>
    <sheet name="Chr-Dou.D" sheetId="3" r:id="rId3"/>
    <sheet name="Ju.A-Sla" sheetId="4" r:id="rId4"/>
    <sheet name="Chl.M-Ju.M2" sheetId="5" r:id="rId5"/>
    <sheet name="Ju.M1-Kla" sheetId="6" r:id="rId6"/>
    <sheet name="OPM-o3" sheetId="7" r:id="rId7"/>
    <sheet name="OPM-F" sheetId="8" r:id="rId8"/>
    <sheet name="OPA-o3" sheetId="9" r:id="rId9"/>
    <sheet name="OPB-o3" sheetId="10" r:id="rId10"/>
    <sheet name="OPA-F" sheetId="11" r:id="rId11"/>
    <sheet name="OPB-F" sheetId="12" r:id="rId12"/>
    <sheet name="stat." sheetId="13" r:id="rId13"/>
  </sheets>
  <definedNames>
    <definedName name="_xlnm.Print_Area" localSheetId="1">'BKV-BH A'!$B$2:$T$27</definedName>
    <definedName name="_xlnm.Print_Area" localSheetId="4">'Chl.M-Ju.M2'!$B$2:$T$23</definedName>
    <definedName name="_xlnm.Print_Area" localSheetId="2">'Chr-Dou.D'!$B$2:$T$27</definedName>
    <definedName name="_xlnm.Print_Area" localSheetId="3">'Ju.A-Sla'!$B$2:$T$27</definedName>
    <definedName name="_xlnm.Print_Area" localSheetId="5">'Ju.M1-Kla'!$B$2:$T$23</definedName>
    <definedName name="_xlnm.Print_Area" localSheetId="10">'OPA-F'!$B$2:$T$27</definedName>
    <definedName name="_xlnm.Print_Area" localSheetId="8">'OPA-o3'!$B$2:$T$27</definedName>
    <definedName name="_xlnm.Print_Area" localSheetId="11">'OPB-F'!$B$2:$T$27</definedName>
    <definedName name="_xlnm.Print_Area" localSheetId="9">'OPB-o3'!$B$2:$T$27</definedName>
    <definedName name="_xlnm.Print_Area" localSheetId="7">'OPM-F'!$B$2:$T$23</definedName>
    <definedName name="_xlnm.Print_Area" localSheetId="6">'OPM-o3'!$B$2:$T$23</definedName>
    <definedName name="_xlnm.Print_Area" localSheetId="0">'USK-Dou.B'!$B$2:$T$27</definedName>
  </definedNames>
  <calcPr fullCalcOnLoad="1"/>
</workbook>
</file>

<file path=xl/sharedStrings.xml><?xml version="1.0" encoding="utf-8"?>
<sst xmlns="http://schemas.openxmlformats.org/spreadsheetml/2006/main" count="871" uniqueCount="165">
  <si>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</si>
  <si>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</si>
  <si>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</si>
  <si>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</si>
  <si>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</si>
  <si>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</si>
  <si>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</si>
  <si>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</si>
  <si>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</si>
  <si>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</si>
  <si>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</si>
  <si>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</si>
  <si>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</si>
  <si>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</si>
  <si>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</si>
  <si>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</si>
  <si>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</si>
  <si>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</si>
  <si>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</si>
  <si>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</si>
  <si>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</si>
  <si>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</si>
  <si>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</si>
  <si>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</si>
  <si>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</si>
  <si>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</si>
  <si>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</si>
  <si>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</si>
  <si>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</si>
  <si>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</si>
  <si>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USK Plzeň B</t>
  </si>
  <si>
    <t>Spartak Chrást</t>
  </si>
  <si>
    <t>dvouhra mužů</t>
  </si>
  <si>
    <t>Keramika Chlumčany M</t>
  </si>
  <si>
    <t>čtyřhra mužů</t>
  </si>
  <si>
    <t>micky :</t>
  </si>
  <si>
    <t>A</t>
  </si>
  <si>
    <t>B</t>
  </si>
  <si>
    <t>M</t>
  </si>
  <si>
    <t>celkem</t>
  </si>
  <si>
    <t>sety :</t>
  </si>
  <si>
    <t>1.semi</t>
  </si>
  <si>
    <t>2.semi</t>
  </si>
  <si>
    <t>o 3.misto</t>
  </si>
  <si>
    <t>FINALE</t>
  </si>
  <si>
    <t>SK Jupiter A</t>
  </si>
  <si>
    <t>???</t>
  </si>
  <si>
    <t>TJ Sokol Doubravka B</t>
  </si>
  <si>
    <t>Zbrklý úder Klatovy M</t>
  </si>
  <si>
    <r>
      <t xml:space="preserve">Oblastní přebor družstev dospělých - 2016/17 - </t>
    </r>
    <r>
      <rPr>
        <b/>
        <sz val="12"/>
        <rFont val="Arial"/>
        <family val="2"/>
      </rPr>
      <t>OPA - SEMIFINÁLE</t>
    </r>
  </si>
  <si>
    <t>Klatovy</t>
  </si>
  <si>
    <r>
      <t xml:space="preserve">Oblastní přebor družstev dospělých - 2016/17 - </t>
    </r>
    <r>
      <rPr>
        <b/>
        <sz val="12"/>
        <rFont val="Arial"/>
        <family val="2"/>
      </rPr>
      <t>OPM - FINÁLE</t>
    </r>
  </si>
  <si>
    <r>
      <t xml:space="preserve">Oblastní přebor družstev dospělých - 2016/17 - </t>
    </r>
    <r>
      <rPr>
        <b/>
        <sz val="12"/>
        <rFont val="Arial"/>
        <family val="2"/>
      </rPr>
      <t>OPB - FINÁLE</t>
    </r>
  </si>
  <si>
    <r>
      <t xml:space="preserve">Oblastní přebor družstev dospělých - 2016/17 - </t>
    </r>
    <r>
      <rPr>
        <b/>
        <sz val="12"/>
        <rFont val="Arial"/>
        <family val="2"/>
      </rPr>
      <t>OPA - FINÁLE</t>
    </r>
  </si>
  <si>
    <r>
      <t xml:space="preserve">Oblastní přebor družstev dospělých - 2016/17 - </t>
    </r>
    <r>
      <rPr>
        <b/>
        <sz val="12"/>
        <rFont val="Arial"/>
        <family val="2"/>
      </rPr>
      <t>OPM - o 3.místo</t>
    </r>
  </si>
  <si>
    <r>
      <t xml:space="preserve">Oblastní přebor družstev dospělých - 2016/17 - </t>
    </r>
    <r>
      <rPr>
        <b/>
        <sz val="12"/>
        <rFont val="Arial"/>
        <family val="2"/>
      </rPr>
      <t>OPB - o 3.místo</t>
    </r>
  </si>
  <si>
    <r>
      <t xml:space="preserve">Oblastní přebor družstev dospělých - 2016/17 - </t>
    </r>
    <r>
      <rPr>
        <b/>
        <sz val="12"/>
        <rFont val="Arial"/>
        <family val="2"/>
      </rPr>
      <t>OPA - o 3.místo</t>
    </r>
  </si>
  <si>
    <r>
      <t xml:space="preserve">Oblastní přebor družstev dospělých - 2016/17 - </t>
    </r>
    <r>
      <rPr>
        <b/>
        <sz val="12"/>
        <rFont val="Arial"/>
        <family val="2"/>
      </rPr>
      <t>OPM - SEMIFINÁLE</t>
    </r>
  </si>
  <si>
    <r>
      <t xml:space="preserve">Oblastní přebor družstev dospělých - 2016/17 - </t>
    </r>
    <r>
      <rPr>
        <b/>
        <sz val="12"/>
        <rFont val="Arial"/>
        <family val="2"/>
      </rPr>
      <t>OPB - SEMIFINÁLE</t>
    </r>
  </si>
  <si>
    <t>BKV Plzeň</t>
  </si>
  <si>
    <t>TJ Sokol Doubravka D</t>
  </si>
  <si>
    <t>TJ Slavoj Plzeň</t>
  </si>
  <si>
    <t>SK Jupiter M 1</t>
  </si>
  <si>
    <t>SK Jupiter M2</t>
  </si>
  <si>
    <t>Miroslav Steiner</t>
  </si>
  <si>
    <t>Kolářová Hana</t>
  </si>
  <si>
    <t>scr.</t>
  </si>
  <si>
    <t>Hanyk Jiří</t>
  </si>
  <si>
    <t>Horová Magdaléna</t>
  </si>
  <si>
    <t>Žambůrek Tomáš</t>
  </si>
  <si>
    <t>Tupý Jan</t>
  </si>
  <si>
    <t>Tupý Jan, Kolenatý David</t>
  </si>
  <si>
    <t>Louda Jiří</t>
  </si>
  <si>
    <t>Škopek Petr</t>
  </si>
  <si>
    <t>Dušek Richard</t>
  </si>
  <si>
    <t>Königsmarková Soňa</t>
  </si>
  <si>
    <t>Königsmarková, Uhlířová</t>
  </si>
  <si>
    <t>Škopek Petr, Dušek Jan</t>
  </si>
  <si>
    <t>Dušek Jan</t>
  </si>
  <si>
    <t>Nguyen Huy Loi, Uhlířová Tereza</t>
  </si>
  <si>
    <t>Nguyen Huy Loi, Froněk Ondřej</t>
  </si>
  <si>
    <t>Odvárka Petr</t>
  </si>
  <si>
    <t>Chmelíčková Kateřina</t>
  </si>
  <si>
    <t>Soukup Lukáš, Pohanka Tomáš</t>
  </si>
  <si>
    <t>Pohanka Tomáš</t>
  </si>
  <si>
    <t>Chalupa Petr</t>
  </si>
  <si>
    <t>Benýšková Veronika,   Chmelíčková Kateřina</t>
  </si>
  <si>
    <t>Soukup Lukáš,                  Benýšková Veronika</t>
  </si>
  <si>
    <t>Odvárka Petr, Chalupa Petr</t>
  </si>
  <si>
    <t>Krejsa Jakub, Straková Lenka</t>
  </si>
  <si>
    <t>Krejsa Jakub</t>
  </si>
  <si>
    <t>Steiner Ondřej, Mráz Šimon</t>
  </si>
  <si>
    <t>Steiner Ondřej</t>
  </si>
  <si>
    <t>Mráz Šimon</t>
  </si>
  <si>
    <t>Kolářová Hana,          Kolovratníková Jolana</t>
  </si>
  <si>
    <t>Pistulka Radek, Polívková Eliška</t>
  </si>
  <si>
    <t>Drudík Ota</t>
  </si>
  <si>
    <t>Zelenková Adéla</t>
  </si>
  <si>
    <t>Pistulka Radek, Veselý Tomáš</t>
  </si>
  <si>
    <t>Segeč Jan</t>
  </si>
  <si>
    <t>Popilka Pavel</t>
  </si>
  <si>
    <t>Polívková Eliška, Zelenková Adéla</t>
  </si>
  <si>
    <t>Plundrich Tomáš, Popilka Pavel</t>
  </si>
  <si>
    <t>Mirvald Václav, Hodlová Jarmila</t>
  </si>
  <si>
    <t>Behenský Roman</t>
  </si>
  <si>
    <t>Voráčková Lenka</t>
  </si>
  <si>
    <t>Suttr Martin, Mirvald Václav</t>
  </si>
  <si>
    <t>Suttr Martin</t>
  </si>
  <si>
    <t>Brunclík Jiří</t>
  </si>
  <si>
    <t>Voráčková Lenka, Hodlová Jarmila</t>
  </si>
  <si>
    <t>Behenský Roman, Brunclík Jiří</t>
  </si>
  <si>
    <t>Kolenatý David, Horová Magdaléna</t>
  </si>
  <si>
    <t>Žambůrek Tomáš, Hanyk Jiří</t>
  </si>
  <si>
    <t>Knopp Tomáš, Beranová Štěpánka</t>
  </si>
  <si>
    <t>Knopp Tomáš</t>
  </si>
  <si>
    <t>Bláhová Barbara</t>
  </si>
  <si>
    <t>Hrádek Leoš, Schröfel Erik</t>
  </si>
  <si>
    <t>Egermaier Jiří</t>
  </si>
  <si>
    <t>Schröfel Erik</t>
  </si>
  <si>
    <t>Egermaier Jiří, Vild Petr</t>
  </si>
  <si>
    <t>Beranová Štěpánka,              Bláhová Barbara</t>
  </si>
  <si>
    <t>Brejcha Josef, Brejchová Martina</t>
  </si>
  <si>
    <t>Hlávka Pavel</t>
  </si>
  <si>
    <t>Brejchová Martina</t>
  </si>
  <si>
    <t>Hlávka Pavel, Brejcha Josef</t>
  </si>
  <si>
    <t>Havíř František</t>
  </si>
  <si>
    <t>Křížová Monika,            Lanzendorfová Olina</t>
  </si>
  <si>
    <t>Louda Jiří, Fricek Jiří</t>
  </si>
  <si>
    <t>Kratochvíl Radek,                  Šlajsová Štěpánka</t>
  </si>
  <si>
    <t>Pučelíková Radka</t>
  </si>
  <si>
    <t>Slavík Tomáš, Novotná Lucie</t>
  </si>
  <si>
    <t>Koranda Michal</t>
  </si>
  <si>
    <t>Novotná Lucie</t>
  </si>
  <si>
    <t>Frána Jan, Holý Miloš</t>
  </si>
  <si>
    <t>Matoušek Jan, Matoušek Ondřej</t>
  </si>
  <si>
    <t>Vaněček jiří, Bártová Zdeňka</t>
  </si>
  <si>
    <t>Uhlík Matouš</t>
  </si>
  <si>
    <t>Fládrová Hana</t>
  </si>
  <si>
    <t>Majer Luděk, Majer Robert</t>
  </si>
  <si>
    <t>Pašek Michal, Kutáková Hana</t>
  </si>
  <si>
    <t>Lundák Petr</t>
  </si>
  <si>
    <t>Dokoupilová Helena</t>
  </si>
  <si>
    <t>Pašek Michal, Slepička Martin</t>
  </si>
  <si>
    <t>Druhá čtyřhra mužů ukončena po druhém setu pro zranění  hráče Jiřího Fricka</t>
  </si>
  <si>
    <t>Kubík Jiří</t>
  </si>
  <si>
    <t>Hlávka Pavel, Havíř František</t>
  </si>
  <si>
    <t>Louda Jiří, Brejcha Josef</t>
  </si>
  <si>
    <t>Lundák Petr, Slepička Martin</t>
  </si>
  <si>
    <t>Kubík Jiří, Pučelíková Radka</t>
  </si>
  <si>
    <t>Soukup Lukáš, Odvárka Petr</t>
  </si>
  <si>
    <t>Pohanka Tomáš, Chalupa Petr</t>
  </si>
  <si>
    <t xml:space="preserve"> Uhlířová Tereza</t>
  </si>
  <si>
    <t>Königsmarková Soňa,               Uhlířová Tereza</t>
  </si>
  <si>
    <t>Dušek Jan, Königsmarková Soňa</t>
  </si>
  <si>
    <t>Škopek Petr, Nguyen Huy Loi</t>
  </si>
  <si>
    <t>Dušek Richard, Froněk Ondřej</t>
  </si>
  <si>
    <t>Pistulka Radek, Zelenková Adéla</t>
  </si>
  <si>
    <t>Polívková Eliška</t>
  </si>
  <si>
    <t>Soukup Lukáš,                       Benýšková Veronika</t>
  </si>
  <si>
    <t>Hrádek Leoš, Beranová Štěpánka</t>
  </si>
  <si>
    <t>Hrádek Leoš, Egermaier Jiří</t>
  </si>
  <si>
    <t>Knopp Tomáš, Schröfel Erik</t>
  </si>
  <si>
    <t>Matoušek Jan, Novotná Lucie</t>
  </si>
  <si>
    <t>Kutáková Hana, Lundák Petr</t>
  </si>
  <si>
    <t>TJ Bílá Hora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</si>
</sst>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0"/>
      <color indexed="6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/>
      <right/>
      <top style="double"/>
      <bottom style="thin"/>
    </border>
    <border>
      <left/>
      <right style="dotted"/>
      <top/>
      <bottom style="thin"/>
    </border>
    <border>
      <left style="medium"/>
      <right/>
      <top style="medium"/>
      <bottom style="medium"/>
    </border>
    <border>
      <left/>
      <right style="dotted"/>
      <top style="medium"/>
      <bottom style="medium"/>
    </border>
    <border>
      <left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dotted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7" fillId="0" borderId="0">
      <alignment horizontal="center" vertical="center" wrapText="1"/>
      <protection/>
    </xf>
    <xf numFmtId="44" fontId="4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>
      <alignment/>
      <protection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50" applyFont="1">
      <alignment/>
      <protection/>
    </xf>
    <xf numFmtId="0" fontId="8" fillId="0" borderId="0" xfId="0" applyFont="1" applyAlignment="1">
      <alignment/>
    </xf>
    <xf numFmtId="0" fontId="11" fillId="0" borderId="10" xfId="50" applyFont="1" applyBorder="1" applyAlignment="1">
      <alignment vertical="center"/>
      <protection/>
    </xf>
    <xf numFmtId="0" fontId="9" fillId="0" borderId="11" xfId="0" applyFont="1" applyBorder="1" applyAlignment="1">
      <alignment vertical="center"/>
    </xf>
    <xf numFmtId="0" fontId="11" fillId="0" borderId="12" xfId="50" applyFont="1" applyBorder="1" applyAlignment="1">
      <alignment vertical="center"/>
      <protection/>
    </xf>
    <xf numFmtId="44" fontId="13" fillId="0" borderId="13" xfId="39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5" xfId="50" applyFont="1" applyBorder="1" applyAlignment="1">
      <alignment vertical="center"/>
      <protection/>
    </xf>
    <xf numFmtId="0" fontId="14" fillId="0" borderId="16" xfId="57" applyFont="1" applyBorder="1" applyAlignment="1">
      <alignment horizontal="center" vertical="center"/>
      <protection/>
    </xf>
    <xf numFmtId="0" fontId="13" fillId="0" borderId="17" xfId="53" applyFont="1" applyBorder="1">
      <alignment horizontal="center" vertical="center"/>
      <protection/>
    </xf>
    <xf numFmtId="0" fontId="13" fillId="0" borderId="18" xfId="53" applyFont="1" applyBorder="1">
      <alignment horizontal="center" vertical="center"/>
      <protection/>
    </xf>
    <xf numFmtId="0" fontId="13" fillId="0" borderId="19" xfId="53" applyFont="1" applyBorder="1">
      <alignment horizontal="center" vertical="center"/>
      <protection/>
    </xf>
    <xf numFmtId="44" fontId="13" fillId="0" borderId="20" xfId="39" applyFont="1" applyBorder="1">
      <alignment horizontal="center"/>
    </xf>
    <xf numFmtId="0" fontId="13" fillId="0" borderId="20" xfId="53" applyFont="1" applyBorder="1">
      <alignment horizontal="center" vertical="center"/>
      <protection/>
    </xf>
    <xf numFmtId="0" fontId="15" fillId="0" borderId="20" xfId="38" applyFont="1" applyBorder="1" applyAlignment="1">
      <alignment horizontal="centerContinuous" vertical="center"/>
      <protection/>
    </xf>
    <xf numFmtId="0" fontId="15" fillId="0" borderId="21" xfId="38" applyFont="1" applyBorder="1" applyAlignment="1">
      <alignment horizontal="centerContinuous" vertical="center"/>
      <protection/>
    </xf>
    <xf numFmtId="0" fontId="15" fillId="0" borderId="22" xfId="38" applyFont="1" applyBorder="1" applyAlignment="1">
      <alignment horizontal="centerContinuous" vertical="center"/>
      <protection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14" fillId="0" borderId="24" xfId="38" applyFont="1" applyBorder="1" applyAlignment="1">
      <alignment horizontal="center" vertical="center" wrapText="1"/>
      <protection/>
    </xf>
    <xf numFmtId="0" fontId="11" fillId="0" borderId="14" xfId="55" applyFont="1" applyBorder="1">
      <alignment horizontal="center" vertical="center"/>
      <protection/>
    </xf>
    <xf numFmtId="0" fontId="11" fillId="0" borderId="25" xfId="55" applyFont="1" applyBorder="1">
      <alignment horizontal="center" vertical="center"/>
      <protection/>
    </xf>
    <xf numFmtId="0" fontId="11" fillId="0" borderId="13" xfId="55" applyFont="1" applyBorder="1">
      <alignment horizontal="center" vertical="center"/>
      <protection/>
    </xf>
    <xf numFmtId="0" fontId="11" fillId="0" borderId="26" xfId="55" applyFont="1" applyBorder="1" applyProtection="1">
      <alignment horizontal="center" vertical="center"/>
      <protection hidden="1"/>
    </xf>
    <xf numFmtId="0" fontId="11" fillId="0" borderId="13" xfId="55" applyFont="1" applyBorder="1" applyProtection="1">
      <alignment horizontal="center" vertical="center"/>
      <protection hidden="1"/>
    </xf>
    <xf numFmtId="0" fontId="11" fillId="0" borderId="26" xfId="55" applyFont="1" applyBorder="1">
      <alignment horizontal="center" vertical="center"/>
      <protection/>
    </xf>
    <xf numFmtId="0" fontId="16" fillId="2" borderId="27" xfId="54" applyFont="1" applyFill="1" applyBorder="1">
      <alignment vertical="center"/>
      <protection/>
    </xf>
    <xf numFmtId="0" fontId="13" fillId="0" borderId="28" xfId="53" applyFont="1" applyBorder="1" applyProtection="1">
      <alignment horizontal="center" vertical="center"/>
      <protection hidden="1"/>
    </xf>
    <xf numFmtId="0" fontId="13" fillId="0" borderId="29" xfId="53" applyFont="1" applyBorder="1" applyProtection="1">
      <alignment horizontal="center" vertical="center"/>
      <protection hidden="1"/>
    </xf>
    <xf numFmtId="0" fontId="13" fillId="0" borderId="30" xfId="53" applyFont="1" applyBorder="1" applyProtection="1">
      <alignment horizontal="center" vertical="center"/>
      <protection hidden="1"/>
    </xf>
    <xf numFmtId="0" fontId="9" fillId="0" borderId="0" xfId="0" applyFont="1" applyAlignment="1">
      <alignment/>
    </xf>
    <xf numFmtId="0" fontId="11" fillId="0" borderId="0" xfId="55" applyFont="1">
      <alignment horizontal="center" vertical="center"/>
      <protection/>
    </xf>
    <xf numFmtId="0" fontId="17" fillId="0" borderId="0" xfId="38" applyFont="1" applyBorder="1" applyAlignment="1">
      <alignment horizontal="centerContinuous" vertical="center"/>
      <protection/>
    </xf>
    <xf numFmtId="0" fontId="9" fillId="0" borderId="0" xfId="50" applyFont="1">
      <alignment/>
      <protection/>
    </xf>
    <xf numFmtId="0" fontId="12" fillId="0" borderId="0" xfId="50" applyFont="1">
      <alignment/>
      <protection/>
    </xf>
    <xf numFmtId="0" fontId="11" fillId="0" borderId="0" xfId="50" applyFont="1">
      <alignment/>
      <protection/>
    </xf>
    <xf numFmtId="0" fontId="15" fillId="0" borderId="0" xfId="50" applyFont="1">
      <alignment/>
      <protection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left" vertical="top"/>
    </xf>
    <xf numFmtId="0" fontId="11" fillId="0" borderId="31" xfId="55" applyFont="1" applyBorder="1">
      <alignment horizontal="center" vertical="center"/>
      <protection/>
    </xf>
    <xf numFmtId="0" fontId="11" fillId="0" borderId="32" xfId="55" applyFont="1" applyBorder="1">
      <alignment horizontal="center" vertical="center"/>
      <protection/>
    </xf>
    <xf numFmtId="0" fontId="14" fillId="0" borderId="33" xfId="38" applyFont="1" applyBorder="1" applyAlignment="1">
      <alignment horizontal="center" vertical="center"/>
      <protection/>
    </xf>
    <xf numFmtId="0" fontId="9" fillId="0" borderId="34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0" xfId="0" applyFont="1" applyAlignment="1">
      <alignment/>
    </xf>
    <xf numFmtId="14" fontId="9" fillId="0" borderId="34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14" fillId="0" borderId="38" xfId="38" applyFont="1" applyBorder="1" applyAlignment="1">
      <alignment horizontal="center" vertical="center" wrapText="1"/>
      <protection/>
    </xf>
    <xf numFmtId="0" fontId="11" fillId="0" borderId="39" xfId="55" applyFont="1" applyBorder="1">
      <alignment horizontal="center" vertical="center"/>
      <protection/>
    </xf>
    <xf numFmtId="0" fontId="11" fillId="0" borderId="40" xfId="55" applyFont="1" applyBorder="1">
      <alignment horizontal="center" vertical="center"/>
      <protection/>
    </xf>
    <xf numFmtId="0" fontId="11" fillId="0" borderId="41" xfId="55" applyFont="1" applyBorder="1" applyProtection="1">
      <alignment horizontal="center" vertical="center"/>
      <protection hidden="1"/>
    </xf>
    <xf numFmtId="0" fontId="11" fillId="0" borderId="40" xfId="55" applyFont="1" applyBorder="1" applyProtection="1">
      <alignment horizontal="center" vertical="center"/>
      <protection hidden="1"/>
    </xf>
    <xf numFmtId="0" fontId="11" fillId="0" borderId="41" xfId="55" applyFont="1" applyBorder="1">
      <alignment horizontal="center" vertical="center"/>
      <protection/>
    </xf>
    <xf numFmtId="0" fontId="11" fillId="0" borderId="42" xfId="55" applyFont="1" applyBorder="1">
      <alignment horizontal="center" vertical="center"/>
      <protection/>
    </xf>
    <xf numFmtId="0" fontId="9" fillId="0" borderId="43" xfId="0" applyFont="1" applyBorder="1" applyAlignment="1">
      <alignment horizontal="left" vertical="center" indent="1"/>
    </xf>
    <xf numFmtId="0" fontId="14" fillId="33" borderId="44" xfId="38" applyFont="1" applyFill="1" applyBorder="1" applyAlignment="1">
      <alignment horizontal="center" vertical="center" wrapText="1"/>
      <protection/>
    </xf>
    <xf numFmtId="0" fontId="9" fillId="33" borderId="45" xfId="0" applyFont="1" applyFill="1" applyBorder="1" applyAlignment="1">
      <alignment horizontal="left" vertical="center" indent="1"/>
    </xf>
    <xf numFmtId="0" fontId="11" fillId="33" borderId="0" xfId="55" applyFont="1" applyFill="1" applyBorder="1">
      <alignment horizontal="center" vertical="center"/>
      <protection/>
    </xf>
    <xf numFmtId="0" fontId="11" fillId="33" borderId="36" xfId="55" applyFont="1" applyFill="1" applyBorder="1">
      <alignment horizontal="center" vertical="center"/>
      <protection/>
    </xf>
    <xf numFmtId="0" fontId="11" fillId="33" borderId="45" xfId="55" applyFont="1" applyFill="1" applyBorder="1">
      <alignment horizontal="center" vertical="center"/>
      <protection/>
    </xf>
    <xf numFmtId="0" fontId="11" fillId="33" borderId="26" xfId="55" applyFont="1" applyFill="1" applyBorder="1" applyProtection="1">
      <alignment horizontal="center" vertical="center"/>
      <protection hidden="1"/>
    </xf>
    <xf numFmtId="0" fontId="11" fillId="33" borderId="13" xfId="55" applyFont="1" applyFill="1" applyBorder="1" applyProtection="1">
      <alignment horizontal="center" vertical="center"/>
      <protection hidden="1"/>
    </xf>
    <xf numFmtId="0" fontId="11" fillId="33" borderId="26" xfId="55" applyFont="1" applyFill="1" applyBorder="1">
      <alignment horizontal="center" vertical="center"/>
      <protection/>
    </xf>
    <xf numFmtId="0" fontId="11" fillId="33" borderId="14" xfId="55" applyFont="1" applyFill="1" applyBorder="1">
      <alignment horizontal="center" vertical="center"/>
      <protection/>
    </xf>
    <xf numFmtId="0" fontId="11" fillId="33" borderId="46" xfId="55" applyFont="1" applyFill="1" applyBorder="1">
      <alignment horizontal="center" vertical="center"/>
      <protection/>
    </xf>
    <xf numFmtId="0" fontId="11" fillId="33" borderId="13" xfId="55" applyFont="1" applyFill="1" applyBorder="1">
      <alignment horizontal="center" vertical="center"/>
      <protection/>
    </xf>
    <xf numFmtId="0" fontId="9" fillId="33" borderId="47" xfId="0" applyFont="1" applyFill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9" fillId="33" borderId="45" xfId="0" applyFont="1" applyFill="1" applyBorder="1" applyAlignment="1">
      <alignment horizontal="left" vertical="center" indent="1"/>
    </xf>
    <xf numFmtId="0" fontId="9" fillId="33" borderId="47" xfId="0" applyFont="1" applyFill="1" applyBorder="1" applyAlignment="1">
      <alignment horizontal="left" vertical="center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9" fillId="0" borderId="11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5" xfId="0" applyFont="1" applyBorder="1" applyAlignment="1">
      <alignment horizontal="left" vertical="center" indent="1"/>
    </xf>
    <xf numFmtId="0" fontId="9" fillId="0" borderId="0" xfId="50" applyFont="1">
      <alignment/>
      <protection/>
    </xf>
    <xf numFmtId="0" fontId="9" fillId="0" borderId="0" xfId="0" applyFont="1" applyBorder="1" applyAlignment="1">
      <alignment/>
    </xf>
    <xf numFmtId="0" fontId="14" fillId="33" borderId="47" xfId="0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11" fillId="0" borderId="42" xfId="55" applyFont="1" applyBorder="1" applyProtection="1">
      <alignment horizontal="center" vertical="center"/>
      <protection hidden="1"/>
    </xf>
    <xf numFmtId="0" fontId="9" fillId="0" borderId="13" xfId="0" applyFont="1" applyFill="1" applyBorder="1" applyAlignment="1">
      <alignment horizontal="left" vertical="center" indent="1"/>
    </xf>
    <xf numFmtId="0" fontId="9" fillId="0" borderId="13" xfId="53" applyFont="1" applyFill="1" applyBorder="1" applyAlignment="1">
      <alignment horizontal="left" vertical="center" indent="1"/>
      <protection/>
    </xf>
    <xf numFmtId="0" fontId="9" fillId="0" borderId="4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3" xfId="53" applyFont="1" applyFill="1" applyBorder="1" applyAlignment="1">
      <alignment horizontal="left" vertical="center" wrapText="1" indent="1"/>
      <protection/>
    </xf>
    <xf numFmtId="0" fontId="9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36" xfId="54" applyFont="1" applyBorder="1" applyAlignment="1">
      <alignment horizontal="center" vertical="center"/>
      <protection/>
    </xf>
    <xf numFmtId="0" fontId="14" fillId="0" borderId="54" xfId="38" applyFont="1" applyBorder="1" applyAlignment="1">
      <alignment horizontal="center" vertical="center"/>
      <protection/>
    </xf>
    <xf numFmtId="0" fontId="14" fillId="0" borderId="55" xfId="38" applyFont="1" applyBorder="1" applyAlignment="1">
      <alignment horizontal="center" vertical="center"/>
      <protection/>
    </xf>
    <xf numFmtId="0" fontId="14" fillId="0" borderId="56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0" fillId="2" borderId="58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3" fillId="0" borderId="50" xfId="57" applyFont="1" applyFill="1" applyBorder="1" applyAlignment="1">
      <alignment horizontal="left" vertical="center"/>
      <protection/>
    </xf>
    <xf numFmtId="0" fontId="13" fillId="0" borderId="25" xfId="57" applyFont="1" applyFill="1" applyBorder="1" applyAlignment="1">
      <alignment horizontal="left" vertical="center"/>
      <protection/>
    </xf>
    <xf numFmtId="0" fontId="13" fillId="0" borderId="51" xfId="57" applyFont="1" applyFill="1" applyBorder="1" applyAlignment="1">
      <alignment horizontal="left" vertical="center"/>
      <protection/>
    </xf>
    <xf numFmtId="0" fontId="19" fillId="0" borderId="49" xfId="57" applyFont="1" applyFill="1" applyBorder="1" applyAlignment="1">
      <alignment horizontal="left" vertical="center"/>
      <protection/>
    </xf>
    <xf numFmtId="0" fontId="19" fillId="0" borderId="39" xfId="57" applyFont="1" applyFill="1" applyBorder="1" applyAlignment="1">
      <alignment horizontal="left" vertical="center"/>
      <protection/>
    </xf>
    <xf numFmtId="0" fontId="19" fillId="0" borderId="40" xfId="57" applyFont="1" applyFill="1" applyBorder="1" applyAlignment="1">
      <alignment horizontal="left" vertical="center"/>
      <protection/>
    </xf>
    <xf numFmtId="0" fontId="13" fillId="0" borderId="52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3" fillId="0" borderId="50" xfId="57" applyFont="1" applyBorder="1" applyAlignment="1">
      <alignment horizontal="left" vertical="center"/>
      <protection/>
    </xf>
    <xf numFmtId="0" fontId="13" fillId="0" borderId="25" xfId="57" applyFont="1" applyBorder="1" applyAlignment="1">
      <alignment horizontal="left" vertical="center"/>
      <protection/>
    </xf>
    <xf numFmtId="0" fontId="13" fillId="0" borderId="51" xfId="57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13" fillId="0" borderId="62" xfId="57" applyFont="1" applyFill="1" applyBorder="1" applyAlignment="1">
      <alignment horizontal="left" vertical="center"/>
      <protection/>
    </xf>
    <xf numFmtId="0" fontId="13" fillId="0" borderId="14" xfId="57" applyFont="1" applyFill="1" applyBorder="1" applyAlignment="1">
      <alignment horizontal="left" vertical="center"/>
      <protection/>
    </xf>
    <xf numFmtId="0" fontId="13" fillId="0" borderId="13" xfId="57" applyFont="1" applyFill="1" applyBorder="1" applyAlignment="1">
      <alignment horizontal="left" vertical="center"/>
      <protection/>
    </xf>
    <xf numFmtId="0" fontId="9" fillId="0" borderId="63" xfId="0" applyFont="1" applyFill="1" applyBorder="1" applyAlignment="1">
      <alignment horizontal="left" vertical="center" inden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6"/>
      <c r="D3" s="116" t="s">
        <v>49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19" t="s">
        <v>30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04" t="s">
        <v>14</v>
      </c>
      <c r="R4" s="105"/>
      <c r="S4" s="10"/>
      <c r="T4" s="51">
        <v>42812</v>
      </c>
    </row>
    <row r="5" spans="2:20" ht="19.5" customHeight="1">
      <c r="B5" s="7" t="s">
        <v>4</v>
      </c>
      <c r="C5" s="11"/>
      <c r="D5" s="125" t="s">
        <v>47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06" t="s">
        <v>2</v>
      </c>
      <c r="R5" s="107"/>
      <c r="S5" s="9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03"/>
      <c r="S6" s="53"/>
      <c r="T6" s="54" t="s">
        <v>28</v>
      </c>
    </row>
    <row r="7" spans="2:20" ht="24.75" customHeight="1">
      <c r="B7" s="14"/>
      <c r="C7" s="15" t="str">
        <f>D4</f>
        <v>USK Plzeň B</v>
      </c>
      <c r="D7" s="15" t="str">
        <f>D5</f>
        <v>TJ Sokol Doubravka B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13"/>
      <c r="P7" s="112" t="s">
        <v>16</v>
      </c>
      <c r="Q7" s="113"/>
      <c r="R7" s="112" t="s">
        <v>17</v>
      </c>
      <c r="S7" s="11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6" t="s">
        <v>95</v>
      </c>
      <c r="D9" s="97" t="s">
        <v>89</v>
      </c>
      <c r="E9" s="26">
        <v>21</v>
      </c>
      <c r="F9" s="27" t="s">
        <v>24</v>
      </c>
      <c r="G9" s="28">
        <v>15</v>
      </c>
      <c r="H9" s="26">
        <v>22</v>
      </c>
      <c r="I9" s="27" t="s">
        <v>24</v>
      </c>
      <c r="J9" s="28">
        <v>20</v>
      </c>
      <c r="K9" s="26"/>
      <c r="L9" s="27" t="s">
        <v>24</v>
      </c>
      <c r="M9" s="28"/>
      <c r="N9" s="29">
        <f aca="true" t="shared" si="0" ref="N9:N15">E9+H9+K9</f>
        <v>43</v>
      </c>
      <c r="O9" s="30">
        <f aca="true" t="shared" si="1" ref="O9:O15">G9+J9+M9</f>
        <v>35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18</v>
      </c>
      <c r="C10" s="96" t="s">
        <v>96</v>
      </c>
      <c r="D10" s="96" t="s">
        <v>90</v>
      </c>
      <c r="E10" s="26">
        <v>21</v>
      </c>
      <c r="F10" s="26" t="s">
        <v>24</v>
      </c>
      <c r="G10" s="28">
        <v>19</v>
      </c>
      <c r="H10" s="26">
        <v>21</v>
      </c>
      <c r="I10" s="26" t="s">
        <v>24</v>
      </c>
      <c r="J10" s="28">
        <v>14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R15">IF(P10=2,1,0)</f>
        <v>1</v>
      </c>
      <c r="S10" s="28">
        <f aca="true" t="shared" si="5" ref="S10:S15">IF(Q10=2,1,0)</f>
        <v>0</v>
      </c>
      <c r="T10" s="75"/>
    </row>
    <row r="11" spans="2:20" ht="30" customHeight="1">
      <c r="B11" s="25" t="s">
        <v>25</v>
      </c>
      <c r="C11" s="96" t="s">
        <v>97</v>
      </c>
      <c r="D11" s="96" t="s">
        <v>65</v>
      </c>
      <c r="E11" s="26">
        <v>22</v>
      </c>
      <c r="F11" s="26" t="s">
        <v>24</v>
      </c>
      <c r="G11" s="28">
        <v>20</v>
      </c>
      <c r="H11" s="26">
        <v>19</v>
      </c>
      <c r="I11" s="26" t="s">
        <v>24</v>
      </c>
      <c r="J11" s="28">
        <v>21</v>
      </c>
      <c r="K11" s="26">
        <v>25</v>
      </c>
      <c r="L11" s="26" t="s">
        <v>24</v>
      </c>
      <c r="M11" s="28">
        <v>23</v>
      </c>
      <c r="N11" s="29">
        <f t="shared" si="0"/>
        <v>66</v>
      </c>
      <c r="O11" s="30">
        <f t="shared" si="1"/>
        <v>64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5"/>
        <v>0</v>
      </c>
      <c r="T11" s="75"/>
    </row>
    <row r="12" spans="2:20" ht="30" customHeight="1">
      <c r="B12" s="25" t="s">
        <v>21</v>
      </c>
      <c r="C12" s="96" t="s">
        <v>98</v>
      </c>
      <c r="D12" s="96" t="s">
        <v>91</v>
      </c>
      <c r="E12" s="26">
        <v>21</v>
      </c>
      <c r="F12" s="26" t="s">
        <v>24</v>
      </c>
      <c r="G12" s="28">
        <v>13</v>
      </c>
      <c r="H12" s="26">
        <v>21</v>
      </c>
      <c r="I12" s="26" t="s">
        <v>24</v>
      </c>
      <c r="J12" s="28">
        <v>15</v>
      </c>
      <c r="K12" s="26"/>
      <c r="L12" s="26" t="s">
        <v>24</v>
      </c>
      <c r="M12" s="28"/>
      <c r="N12" s="29">
        <f t="shared" si="0"/>
        <v>42</v>
      </c>
      <c r="O12" s="30">
        <f t="shared" si="1"/>
        <v>28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75"/>
    </row>
    <row r="13" spans="2:20" ht="30" customHeight="1">
      <c r="B13" s="25" t="s">
        <v>19</v>
      </c>
      <c r="C13" s="96" t="s">
        <v>99</v>
      </c>
      <c r="D13" s="96" t="s">
        <v>92</v>
      </c>
      <c r="E13" s="26"/>
      <c r="F13" s="26" t="s">
        <v>24</v>
      </c>
      <c r="G13" s="28"/>
      <c r="H13" s="26"/>
      <c r="I13" s="26" t="s">
        <v>24</v>
      </c>
      <c r="J13" s="28"/>
      <c r="K13" s="26"/>
      <c r="L13" s="26" t="s">
        <v>24</v>
      </c>
      <c r="M13" s="28"/>
      <c r="N13" s="29">
        <f>E13+H13+K13</f>
        <v>0</v>
      </c>
      <c r="O13" s="30">
        <f>G13+J13+M13</f>
        <v>0</v>
      </c>
      <c r="P13" s="31">
        <f>IF(E13&gt;G13,1,0)+IF(H13&gt;J13,1,0)+IF(K13&gt;M13,1,0)</f>
        <v>0</v>
      </c>
      <c r="Q13" s="26">
        <f>IF(E13&lt;G13,1,0)+IF(H13&lt;J13,1,0)+IF(K13&lt;M13,1,0)</f>
        <v>0</v>
      </c>
      <c r="R13" s="46">
        <f>IF(P13=2,1,0)</f>
        <v>0</v>
      </c>
      <c r="S13" s="28">
        <f>IF(Q13=2,1,0)</f>
        <v>0</v>
      </c>
      <c r="T13" s="48"/>
    </row>
    <row r="14" spans="2:20" ht="30" customHeight="1">
      <c r="B14" s="25" t="s">
        <v>20</v>
      </c>
      <c r="C14" s="96" t="s">
        <v>100</v>
      </c>
      <c r="D14" s="96" t="s">
        <v>93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 t="shared" si="0"/>
        <v>0</v>
      </c>
      <c r="O14" s="30">
        <f t="shared" si="1"/>
        <v>0</v>
      </c>
      <c r="P14" s="31">
        <f t="shared" si="2"/>
        <v>0</v>
      </c>
      <c r="Q14" s="26">
        <f t="shared" si="3"/>
        <v>0</v>
      </c>
      <c r="R14" s="46">
        <f t="shared" si="4"/>
        <v>0</v>
      </c>
      <c r="S14" s="28">
        <f t="shared" si="5"/>
        <v>0</v>
      </c>
      <c r="T14" s="75"/>
    </row>
    <row r="15" spans="2:20" ht="30" customHeight="1">
      <c r="B15" s="25" t="s">
        <v>22</v>
      </c>
      <c r="C15" s="96" t="s">
        <v>101</v>
      </c>
      <c r="D15" s="100" t="s">
        <v>94</v>
      </c>
      <c r="E15" s="26"/>
      <c r="F15" s="26" t="s">
        <v>24</v>
      </c>
      <c r="G15" s="28"/>
      <c r="H15" s="26"/>
      <c r="I15" s="26" t="s">
        <v>24</v>
      </c>
      <c r="J15" s="28"/>
      <c r="K15" s="26"/>
      <c r="L15" s="26" t="s">
        <v>24</v>
      </c>
      <c r="M15" s="28"/>
      <c r="N15" s="29">
        <f t="shared" si="0"/>
        <v>0</v>
      </c>
      <c r="O15" s="30">
        <f t="shared" si="1"/>
        <v>0</v>
      </c>
      <c r="P15" s="31">
        <f t="shared" si="2"/>
        <v>0</v>
      </c>
      <c r="Q15" s="26">
        <f t="shared" si="3"/>
        <v>0</v>
      </c>
      <c r="R15" s="46">
        <f t="shared" si="4"/>
        <v>0</v>
      </c>
      <c r="S15" s="28">
        <f t="shared" si="5"/>
        <v>0</v>
      </c>
      <c r="T15" s="75"/>
    </row>
    <row r="16" spans="2:20" ht="30" customHeight="1" thickBot="1">
      <c r="B16" s="55" t="s">
        <v>23</v>
      </c>
      <c r="C16" s="98" t="s">
        <v>102</v>
      </c>
      <c r="D16" s="98" t="s">
        <v>66</v>
      </c>
      <c r="E16" s="56">
        <v>21</v>
      </c>
      <c r="F16" s="56" t="s">
        <v>24</v>
      </c>
      <c r="G16" s="57">
        <v>0</v>
      </c>
      <c r="H16" s="56">
        <v>21</v>
      </c>
      <c r="I16" s="56" t="s">
        <v>24</v>
      </c>
      <c r="J16" s="57">
        <v>0</v>
      </c>
      <c r="K16" s="56"/>
      <c r="L16" s="56" t="s">
        <v>24</v>
      </c>
      <c r="M16" s="57"/>
      <c r="N16" s="95">
        <f>E16+H16+K16</f>
        <v>42</v>
      </c>
      <c r="O16" s="59">
        <f>G16+J16+M16</f>
        <v>0</v>
      </c>
      <c r="P16" s="60">
        <f>IF(E16&gt;G16,1,0)+IF(H16&gt;J16,1,0)+IF(K16&gt;M16,1,0)</f>
        <v>2</v>
      </c>
      <c r="Q16" s="56">
        <f>IF(E16&lt;G16,1,0)+IF(H16&lt;J16,1,0)+IF(K16&lt;M16,1,0)</f>
        <v>0</v>
      </c>
      <c r="R16" s="61">
        <f>IF(P16=2,1,0)</f>
        <v>1</v>
      </c>
      <c r="S16" s="57">
        <f>IF(Q16=2,1,0)</f>
        <v>0</v>
      </c>
      <c r="T16" s="62"/>
    </row>
    <row r="17" spans="2:20" ht="30" customHeight="1" thickBot="1">
      <c r="B17" s="63" t="s">
        <v>46</v>
      </c>
      <c r="C17" s="64"/>
      <c r="D17" s="64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4"/>
    </row>
    <row r="18" spans="2:20" ht="34.5" customHeight="1" thickBot="1">
      <c r="B18" s="32" t="s">
        <v>8</v>
      </c>
      <c r="C18" s="114" t="str">
        <f>IF(R18&gt;S18,D4,IF(S18&gt;R18,D5,"remíza"))</f>
        <v>USK Plzeň B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6" ref="N18:S18">SUM(N9:N17)</f>
        <v>235</v>
      </c>
      <c r="O18" s="34">
        <f t="shared" si="6"/>
        <v>160</v>
      </c>
      <c r="P18" s="33">
        <f t="shared" si="6"/>
        <v>10</v>
      </c>
      <c r="Q18" s="35">
        <f t="shared" si="6"/>
        <v>1</v>
      </c>
      <c r="R18" s="33">
        <f t="shared" si="6"/>
        <v>5</v>
      </c>
      <c r="S18" s="34">
        <f t="shared" si="6"/>
        <v>0</v>
      </c>
      <c r="T18" s="49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50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50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3:T3"/>
    <mergeCell ref="D4:P4"/>
    <mergeCell ref="D6:P6"/>
    <mergeCell ref="D5:P5"/>
    <mergeCell ref="Q6:R6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7" thickBot="1">
      <c r="A2" s="79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79"/>
    </row>
    <row r="3" spans="1:21" ht="19.5" customHeight="1" thickBot="1">
      <c r="A3" s="79"/>
      <c r="B3" s="5" t="s">
        <v>1</v>
      </c>
      <c r="C3" s="81"/>
      <c r="D3" s="116" t="s">
        <v>55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79"/>
    </row>
    <row r="4" spans="1:21" ht="19.5" customHeight="1" thickTop="1">
      <c r="A4" s="79"/>
      <c r="B4" s="7" t="s">
        <v>3</v>
      </c>
      <c r="C4" s="8"/>
      <c r="D4" s="125" t="s">
        <v>61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8" t="s">
        <v>14</v>
      </c>
      <c r="R4" s="129"/>
      <c r="S4" s="82"/>
      <c r="T4" s="51">
        <v>42812</v>
      </c>
      <c r="U4" s="79"/>
    </row>
    <row r="5" spans="1:21" ht="19.5" customHeight="1">
      <c r="A5" s="79"/>
      <c r="B5" s="7" t="s">
        <v>4</v>
      </c>
      <c r="C5" s="83"/>
      <c r="D5" s="125" t="s">
        <v>60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30" t="s">
        <v>2</v>
      </c>
      <c r="R5" s="131"/>
      <c r="S5" s="84"/>
      <c r="T5" s="52" t="s">
        <v>50</v>
      </c>
      <c r="U5" s="79"/>
    </row>
    <row r="6" spans="1:21" ht="19.5" customHeight="1" thickBot="1">
      <c r="A6" s="79"/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  <c r="U6" s="79"/>
    </row>
    <row r="7" spans="1:21" ht="24.75" customHeight="1">
      <c r="A7" s="79"/>
      <c r="B7" s="14"/>
      <c r="C7" s="15" t="str">
        <f>D4</f>
        <v>TJ Slavoj Plzeň</v>
      </c>
      <c r="D7" s="15" t="str">
        <f>D5</f>
        <v>TJ Sokol Doubravka D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7"/>
      <c r="P7" s="112" t="s">
        <v>16</v>
      </c>
      <c r="Q7" s="137"/>
      <c r="R7" s="112" t="s">
        <v>17</v>
      </c>
      <c r="S7" s="137"/>
      <c r="T7" s="47" t="s">
        <v>7</v>
      </c>
      <c r="U7" s="79"/>
    </row>
    <row r="8" spans="1:21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</row>
    <row r="9" spans="1:21" ht="30" customHeight="1" thickTop="1">
      <c r="A9" s="79"/>
      <c r="B9" s="25" t="s">
        <v>26</v>
      </c>
      <c r="C9" s="96" t="s">
        <v>121</v>
      </c>
      <c r="D9" s="96" t="s">
        <v>111</v>
      </c>
      <c r="E9" s="26">
        <v>21</v>
      </c>
      <c r="F9" s="27" t="s">
        <v>24</v>
      </c>
      <c r="G9" s="28">
        <v>1</v>
      </c>
      <c r="H9" s="26">
        <v>21</v>
      </c>
      <c r="I9" s="27" t="s">
        <v>24</v>
      </c>
      <c r="J9" s="28">
        <v>7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8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  <c r="U9" s="79"/>
    </row>
    <row r="10" spans="1:21" ht="30" customHeight="1">
      <c r="A10" s="79"/>
      <c r="B10" s="25" t="s">
        <v>18</v>
      </c>
      <c r="C10" s="96" t="s">
        <v>122</v>
      </c>
      <c r="D10" s="96" t="s">
        <v>67</v>
      </c>
      <c r="E10" s="26">
        <v>14</v>
      </c>
      <c r="F10" s="26" t="s">
        <v>24</v>
      </c>
      <c r="G10" s="28">
        <v>21</v>
      </c>
      <c r="H10" s="26">
        <v>22</v>
      </c>
      <c r="I10" s="26" t="s">
        <v>24</v>
      </c>
      <c r="J10" s="28">
        <v>20</v>
      </c>
      <c r="K10" s="26">
        <v>21</v>
      </c>
      <c r="L10" s="26" t="s">
        <v>24</v>
      </c>
      <c r="M10" s="28">
        <v>15</v>
      </c>
      <c r="N10" s="29">
        <f t="shared" si="0"/>
        <v>57</v>
      </c>
      <c r="O10" s="30">
        <f t="shared" si="1"/>
        <v>56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75"/>
      <c r="U10" s="79"/>
    </row>
    <row r="11" spans="1:21" ht="30" customHeight="1">
      <c r="A11" s="79"/>
      <c r="B11" s="25" t="s">
        <v>25</v>
      </c>
      <c r="C11" s="96" t="s">
        <v>123</v>
      </c>
      <c r="D11" s="96" t="s">
        <v>68</v>
      </c>
      <c r="E11" s="26">
        <v>21</v>
      </c>
      <c r="F11" s="26" t="s">
        <v>24</v>
      </c>
      <c r="G11" s="28">
        <v>3</v>
      </c>
      <c r="H11" s="26">
        <v>21</v>
      </c>
      <c r="I11" s="26" t="s">
        <v>24</v>
      </c>
      <c r="J11" s="28">
        <v>3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  <c r="U11" s="79"/>
    </row>
    <row r="12" spans="1:21" ht="30" customHeight="1">
      <c r="A12" s="79"/>
      <c r="B12" s="25" t="s">
        <v>21</v>
      </c>
      <c r="C12" s="96" t="s">
        <v>145</v>
      </c>
      <c r="D12" s="96" t="s">
        <v>112</v>
      </c>
      <c r="E12" s="26">
        <v>14</v>
      </c>
      <c r="F12" s="26" t="s">
        <v>24</v>
      </c>
      <c r="G12" s="28">
        <v>21</v>
      </c>
      <c r="H12" s="26">
        <v>12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26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5"/>
      <c r="U12" s="79"/>
    </row>
    <row r="13" spans="1:21" ht="30" customHeight="1">
      <c r="A13" s="79"/>
      <c r="B13" s="25" t="s">
        <v>19</v>
      </c>
      <c r="C13" s="96" t="s">
        <v>72</v>
      </c>
      <c r="D13" s="96" t="s">
        <v>69</v>
      </c>
      <c r="E13" s="26">
        <v>20</v>
      </c>
      <c r="F13" s="26" t="s">
        <v>24</v>
      </c>
      <c r="G13" s="28">
        <v>22</v>
      </c>
      <c r="H13" s="26">
        <v>21</v>
      </c>
      <c r="I13" s="26" t="s">
        <v>24</v>
      </c>
      <c r="J13" s="28">
        <v>19</v>
      </c>
      <c r="K13" s="26">
        <v>21</v>
      </c>
      <c r="L13" s="26" t="s">
        <v>24</v>
      </c>
      <c r="M13" s="28">
        <v>18</v>
      </c>
      <c r="N13" s="29">
        <f t="shared" si="0"/>
        <v>62</v>
      </c>
      <c r="O13" s="30">
        <f t="shared" si="1"/>
        <v>59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5"/>
      <c r="U13" s="79"/>
    </row>
    <row r="14" spans="1:21" ht="30" customHeight="1">
      <c r="A14" s="79"/>
      <c r="B14" s="25" t="s">
        <v>20</v>
      </c>
      <c r="C14" s="96" t="s">
        <v>125</v>
      </c>
      <c r="D14" s="96" t="s">
        <v>70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>E14+H14+K14</f>
        <v>0</v>
      </c>
      <c r="O14" s="30">
        <f>G14+J14+M14</f>
        <v>0</v>
      </c>
      <c r="P14" s="31">
        <f>IF(E14&gt;G14,1,0)+IF(H14&gt;J14,1,0)+IF(K14&gt;M14,1,0)</f>
        <v>0</v>
      </c>
      <c r="Q14" s="26">
        <f>IF(E14&lt;G14,1,0)+IF(H14&lt;J14,1,0)+IF(K14&lt;M14,1,0)</f>
        <v>0</v>
      </c>
      <c r="R14" s="46">
        <f>IF(P14=2,1,0)</f>
        <v>0</v>
      </c>
      <c r="S14" s="28">
        <f>IF(Q14=2,1,0)</f>
        <v>0</v>
      </c>
      <c r="T14" s="75"/>
      <c r="U14" s="79"/>
    </row>
    <row r="15" spans="1:21" ht="30" customHeight="1">
      <c r="A15" s="79"/>
      <c r="B15" s="25" t="s">
        <v>22</v>
      </c>
      <c r="C15" s="100" t="s">
        <v>126</v>
      </c>
      <c r="D15" s="96" t="s">
        <v>66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5"/>
      <c r="U15" s="79"/>
    </row>
    <row r="16" spans="1:21" ht="30" customHeight="1" thickBot="1">
      <c r="A16" s="79"/>
      <c r="B16" s="55" t="s">
        <v>23</v>
      </c>
      <c r="C16" s="98" t="s">
        <v>146</v>
      </c>
      <c r="D16" s="98" t="s">
        <v>71</v>
      </c>
      <c r="E16" s="56"/>
      <c r="F16" s="56" t="s">
        <v>24</v>
      </c>
      <c r="G16" s="57"/>
      <c r="H16" s="56"/>
      <c r="I16" s="56" t="s">
        <v>24</v>
      </c>
      <c r="J16" s="57"/>
      <c r="K16" s="56"/>
      <c r="L16" s="56" t="s">
        <v>24</v>
      </c>
      <c r="M16" s="57"/>
      <c r="N16" s="58">
        <f t="shared" si="0"/>
        <v>0</v>
      </c>
      <c r="O16" s="59">
        <f t="shared" si="1"/>
        <v>0</v>
      </c>
      <c r="P16" s="60">
        <f>IF(E16&gt;G16,1,0)+IF(H16&gt;J16,1,0)+IF(K16&gt;M16,1,0)</f>
        <v>0</v>
      </c>
      <c r="Q16" s="56">
        <f>IF(E16&lt;G16,1,0)+IF(H16&lt;J16,1,0)+IF(K16&lt;M16,1,0)</f>
        <v>0</v>
      </c>
      <c r="R16" s="61">
        <f t="shared" si="4"/>
        <v>0</v>
      </c>
      <c r="S16" s="57">
        <f t="shared" si="4"/>
        <v>0</v>
      </c>
      <c r="T16" s="76"/>
      <c r="U16" s="79"/>
    </row>
    <row r="17" spans="1:21" ht="30" customHeight="1" thickBot="1">
      <c r="A17" s="79"/>
      <c r="B17" s="63" t="s">
        <v>46</v>
      </c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8"/>
      <c r="U17" s="79"/>
    </row>
    <row r="18" spans="1:21" ht="34.5" customHeight="1" thickBot="1">
      <c r="A18" s="79"/>
      <c r="B18" s="32" t="s">
        <v>8</v>
      </c>
      <c r="C18" s="114" t="str">
        <f>IF(R18&gt;S18,D4,IF(S18&gt;R18,D5,"remíza"))</f>
        <v>TJ Slavoj Plzeň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271</v>
      </c>
      <c r="O18" s="34">
        <f t="shared" si="5"/>
        <v>171</v>
      </c>
      <c r="P18" s="33">
        <f t="shared" si="5"/>
        <v>10</v>
      </c>
      <c r="Q18" s="35">
        <f t="shared" si="5"/>
        <v>4</v>
      </c>
      <c r="R18" s="33">
        <f t="shared" si="5"/>
        <v>5</v>
      </c>
      <c r="S18" s="34">
        <f t="shared" si="5"/>
        <v>1</v>
      </c>
      <c r="T18" s="88"/>
      <c r="U18" s="79"/>
    </row>
    <row r="19" spans="1:21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</row>
    <row r="20" spans="1:21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</row>
    <row r="21" spans="1:21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</row>
    <row r="22" spans="1:21" ht="19.5" customHeight="1">
      <c r="A22" s="79"/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</row>
    <row r="23" spans="1:21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</row>
    <row r="24" spans="1:21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</row>
    <row r="25" spans="1:21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</row>
    <row r="26" spans="1:21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</row>
    <row r="27" spans="1:21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</row>
    <row r="28" spans="1:21" ht="12.75">
      <c r="A28" s="79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0"/>
    </row>
    <row r="29" spans="1:21" ht="12.75">
      <c r="A29" s="79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0"/>
    </row>
    <row r="30" spans="1:21" ht="12.75">
      <c r="A30" s="79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0"/>
    </row>
    <row r="31" spans="1:21" ht="12.75">
      <c r="A31" s="79"/>
      <c r="U31" s="79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3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7" thickBot="1">
      <c r="A2" s="79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79"/>
      <c r="V2" s="79"/>
      <c r="W2" s="79"/>
    </row>
    <row r="3" spans="1:23" ht="19.5" customHeight="1" thickBot="1">
      <c r="A3" s="79"/>
      <c r="B3" s="5" t="s">
        <v>1</v>
      </c>
      <c r="C3" s="81"/>
      <c r="D3" s="116" t="s">
        <v>53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79"/>
      <c r="V3" s="79"/>
      <c r="W3" s="79"/>
    </row>
    <row r="4" spans="1:23" ht="19.5" customHeight="1" thickTop="1">
      <c r="A4" s="79"/>
      <c r="B4" s="7" t="s">
        <v>3</v>
      </c>
      <c r="C4" s="8"/>
      <c r="D4" s="119" t="s">
        <v>30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8" t="s">
        <v>14</v>
      </c>
      <c r="R4" s="129"/>
      <c r="S4" s="82"/>
      <c r="T4" s="51">
        <v>42812</v>
      </c>
      <c r="U4" s="79"/>
      <c r="V4" s="79"/>
      <c r="W4" s="79"/>
    </row>
    <row r="5" spans="1:23" ht="19.5" customHeight="1">
      <c r="A5" s="79"/>
      <c r="B5" s="7" t="s">
        <v>4</v>
      </c>
      <c r="C5" s="83"/>
      <c r="D5" s="138" t="s">
        <v>59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30" t="s">
        <v>2</v>
      </c>
      <c r="R5" s="131"/>
      <c r="S5" s="84"/>
      <c r="T5" s="52" t="s">
        <v>50</v>
      </c>
      <c r="U5" s="79"/>
      <c r="V5" s="79"/>
      <c r="W5" s="79"/>
    </row>
    <row r="6" spans="1:23" ht="19.5" customHeight="1" thickBot="1">
      <c r="A6" s="79"/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  <c r="U6" s="79"/>
      <c r="V6" s="79"/>
      <c r="W6" s="79"/>
    </row>
    <row r="7" spans="1:23" ht="24.75" customHeight="1">
      <c r="A7" s="79"/>
      <c r="B7" s="14"/>
      <c r="C7" s="15" t="str">
        <f>D4</f>
        <v>USK Plzeň B</v>
      </c>
      <c r="D7" s="15" t="str">
        <f>D5</f>
        <v>BKV Plzeň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7"/>
      <c r="P7" s="112" t="s">
        <v>16</v>
      </c>
      <c r="Q7" s="137"/>
      <c r="R7" s="112" t="s">
        <v>17</v>
      </c>
      <c r="S7" s="137"/>
      <c r="T7" s="47" t="s">
        <v>7</v>
      </c>
      <c r="U7" s="79"/>
      <c r="V7" s="79"/>
      <c r="W7" s="79"/>
    </row>
    <row r="8" spans="1:23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  <c r="W8" s="79"/>
    </row>
    <row r="9" spans="1:23" ht="30" customHeight="1" thickTop="1">
      <c r="A9" s="79"/>
      <c r="B9" s="25" t="s">
        <v>26</v>
      </c>
      <c r="C9" s="96" t="s">
        <v>156</v>
      </c>
      <c r="D9" s="100" t="s">
        <v>158</v>
      </c>
      <c r="E9" s="26">
        <v>21</v>
      </c>
      <c r="F9" s="27" t="s">
        <v>24</v>
      </c>
      <c r="G9" s="28">
        <v>17</v>
      </c>
      <c r="H9" s="26">
        <v>10</v>
      </c>
      <c r="I9" s="27" t="s">
        <v>24</v>
      </c>
      <c r="J9" s="28">
        <v>21</v>
      </c>
      <c r="K9" s="26">
        <v>21</v>
      </c>
      <c r="L9" s="27" t="s">
        <v>24</v>
      </c>
      <c r="M9" s="28">
        <v>17</v>
      </c>
      <c r="N9" s="29">
        <f aca="true" t="shared" si="0" ref="N9:N15">E9+H9+K9</f>
        <v>52</v>
      </c>
      <c r="O9" s="30">
        <f aca="true" t="shared" si="1" ref="O9:O15">G9+J9+M9</f>
        <v>55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5"/>
      <c r="U9" s="79"/>
      <c r="V9" s="79"/>
      <c r="W9" s="79"/>
    </row>
    <row r="10" spans="1:23" ht="30" customHeight="1">
      <c r="A10" s="79"/>
      <c r="B10" s="25" t="s">
        <v>18</v>
      </c>
      <c r="C10" s="96" t="s">
        <v>96</v>
      </c>
      <c r="D10" s="96" t="s">
        <v>81</v>
      </c>
      <c r="E10" s="26">
        <v>21</v>
      </c>
      <c r="F10" s="26" t="s">
        <v>24</v>
      </c>
      <c r="G10" s="28">
        <v>17</v>
      </c>
      <c r="H10" s="26">
        <v>21</v>
      </c>
      <c r="I10" s="26" t="s">
        <v>24</v>
      </c>
      <c r="J10" s="28">
        <v>11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75"/>
      <c r="U10" s="79"/>
      <c r="V10" s="79"/>
      <c r="W10" s="79"/>
    </row>
    <row r="11" spans="1:23" ht="30" customHeight="1">
      <c r="A11" s="79"/>
      <c r="B11" s="25" t="s">
        <v>25</v>
      </c>
      <c r="C11" s="96" t="s">
        <v>157</v>
      </c>
      <c r="D11" s="96" t="s">
        <v>82</v>
      </c>
      <c r="E11" s="26">
        <v>21</v>
      </c>
      <c r="F11" s="26" t="s">
        <v>24</v>
      </c>
      <c r="G11" s="28">
        <v>13</v>
      </c>
      <c r="H11" s="26">
        <v>21</v>
      </c>
      <c r="I11" s="26" t="s">
        <v>24</v>
      </c>
      <c r="J11" s="28">
        <v>11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  <c r="U11" s="79"/>
      <c r="V11" s="79"/>
      <c r="W11" s="79"/>
    </row>
    <row r="12" spans="1:23" ht="30" customHeight="1">
      <c r="A12" s="79"/>
      <c r="B12" s="25" t="s">
        <v>21</v>
      </c>
      <c r="C12" s="96" t="s">
        <v>98</v>
      </c>
      <c r="D12" s="96" t="s">
        <v>149</v>
      </c>
      <c r="E12" s="26">
        <v>19</v>
      </c>
      <c r="F12" s="26" t="s">
        <v>24</v>
      </c>
      <c r="G12" s="28">
        <v>21</v>
      </c>
      <c r="H12" s="26">
        <v>21</v>
      </c>
      <c r="I12" s="26" t="s">
        <v>24</v>
      </c>
      <c r="J12" s="28">
        <v>17</v>
      </c>
      <c r="K12" s="26">
        <v>21</v>
      </c>
      <c r="L12" s="26" t="s">
        <v>24</v>
      </c>
      <c r="M12" s="28">
        <v>11</v>
      </c>
      <c r="N12" s="29">
        <f t="shared" si="0"/>
        <v>61</v>
      </c>
      <c r="O12" s="30">
        <f t="shared" si="1"/>
        <v>49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5"/>
      <c r="U12" s="79"/>
      <c r="V12" s="79"/>
      <c r="W12" s="79"/>
    </row>
    <row r="13" spans="1:23" ht="30" customHeight="1">
      <c r="A13" s="79"/>
      <c r="B13" s="25" t="s">
        <v>19</v>
      </c>
      <c r="C13" s="96" t="s">
        <v>99</v>
      </c>
      <c r="D13" s="96" t="s">
        <v>84</v>
      </c>
      <c r="E13" s="26"/>
      <c r="F13" s="26" t="s">
        <v>24</v>
      </c>
      <c r="G13" s="28"/>
      <c r="H13" s="26"/>
      <c r="I13" s="26" t="s">
        <v>24</v>
      </c>
      <c r="J13" s="28"/>
      <c r="K13" s="26"/>
      <c r="L13" s="26" t="s">
        <v>24</v>
      </c>
      <c r="M13" s="28"/>
      <c r="N13" s="29">
        <f t="shared" si="0"/>
        <v>0</v>
      </c>
      <c r="O13" s="30">
        <f t="shared" si="1"/>
        <v>0</v>
      </c>
      <c r="P13" s="31">
        <f t="shared" si="2"/>
        <v>0</v>
      </c>
      <c r="Q13" s="26">
        <f t="shared" si="3"/>
        <v>0</v>
      </c>
      <c r="R13" s="46">
        <f t="shared" si="4"/>
        <v>0</v>
      </c>
      <c r="S13" s="28">
        <f t="shared" si="4"/>
        <v>0</v>
      </c>
      <c r="T13" s="75"/>
      <c r="U13" s="79"/>
      <c r="V13" s="79"/>
      <c r="W13" s="79"/>
    </row>
    <row r="14" spans="1:23" ht="30" customHeight="1">
      <c r="A14" s="79"/>
      <c r="B14" s="25" t="s">
        <v>20</v>
      </c>
      <c r="C14" s="96" t="s">
        <v>100</v>
      </c>
      <c r="D14" s="96" t="s">
        <v>85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 t="shared" si="0"/>
        <v>0</v>
      </c>
      <c r="O14" s="30">
        <f t="shared" si="1"/>
        <v>0</v>
      </c>
      <c r="P14" s="31">
        <f t="shared" si="2"/>
        <v>0</v>
      </c>
      <c r="Q14" s="26">
        <f t="shared" si="3"/>
        <v>0</v>
      </c>
      <c r="R14" s="46">
        <f t="shared" si="4"/>
        <v>0</v>
      </c>
      <c r="S14" s="28">
        <f t="shared" si="4"/>
        <v>0</v>
      </c>
      <c r="T14" s="75"/>
      <c r="U14" s="79"/>
      <c r="V14" s="79"/>
      <c r="W14" s="79"/>
    </row>
    <row r="15" spans="1:23" ht="30" customHeight="1">
      <c r="A15" s="79"/>
      <c r="B15" s="25" t="s">
        <v>22</v>
      </c>
      <c r="C15" s="96" t="s">
        <v>101</v>
      </c>
      <c r="D15" s="100" t="s">
        <v>86</v>
      </c>
      <c r="E15" s="26">
        <v>11</v>
      </c>
      <c r="F15" s="26" t="s">
        <v>24</v>
      </c>
      <c r="G15" s="28">
        <v>21</v>
      </c>
      <c r="H15" s="26">
        <v>22</v>
      </c>
      <c r="I15" s="26" t="s">
        <v>24</v>
      </c>
      <c r="J15" s="28">
        <v>20</v>
      </c>
      <c r="K15" s="26">
        <v>21</v>
      </c>
      <c r="L15" s="26" t="s">
        <v>24</v>
      </c>
      <c r="M15" s="28">
        <v>13</v>
      </c>
      <c r="N15" s="29">
        <f t="shared" si="0"/>
        <v>54</v>
      </c>
      <c r="O15" s="30">
        <f t="shared" si="1"/>
        <v>54</v>
      </c>
      <c r="P15" s="31">
        <f t="shared" si="2"/>
        <v>2</v>
      </c>
      <c r="Q15" s="26">
        <f t="shared" si="3"/>
        <v>1</v>
      </c>
      <c r="R15" s="46">
        <f t="shared" si="4"/>
        <v>1</v>
      </c>
      <c r="S15" s="28">
        <f t="shared" si="4"/>
        <v>0</v>
      </c>
      <c r="T15" s="75"/>
      <c r="U15" s="79"/>
      <c r="V15" s="79"/>
      <c r="W15" s="79"/>
    </row>
    <row r="16" spans="1:23" ht="30" customHeight="1" thickBot="1">
      <c r="A16" s="79"/>
      <c r="B16" s="55" t="s">
        <v>23</v>
      </c>
      <c r="C16" s="98" t="s">
        <v>102</v>
      </c>
      <c r="D16" s="98" t="s">
        <v>150</v>
      </c>
      <c r="E16" s="56"/>
      <c r="F16" s="56" t="s">
        <v>24</v>
      </c>
      <c r="G16" s="57"/>
      <c r="H16" s="56"/>
      <c r="I16" s="56" t="s">
        <v>24</v>
      </c>
      <c r="J16" s="57"/>
      <c r="K16" s="56"/>
      <c r="L16" s="56" t="s">
        <v>24</v>
      </c>
      <c r="M16" s="57"/>
      <c r="N16" s="95">
        <f>E16+H16+K16</f>
        <v>0</v>
      </c>
      <c r="O16" s="59">
        <f>G16+J16+M16</f>
        <v>0</v>
      </c>
      <c r="P16" s="60">
        <f>IF(E16&gt;G16,1,0)+IF(H16&gt;J16,1,0)+IF(K16&gt;M16,1,0)</f>
        <v>0</v>
      </c>
      <c r="Q16" s="56">
        <f>IF(E16&lt;G16,1,0)+IF(H16&lt;J16,1,0)+IF(K16&lt;M16,1,0)</f>
        <v>0</v>
      </c>
      <c r="R16" s="61">
        <f>IF(P16=2,1,0)</f>
        <v>0</v>
      </c>
      <c r="S16" s="57">
        <f>IF(Q16=2,1,0)</f>
        <v>0</v>
      </c>
      <c r="T16" s="76"/>
      <c r="U16" s="79"/>
      <c r="V16" s="79"/>
      <c r="W16" s="79"/>
    </row>
    <row r="17" spans="1:23" ht="30" customHeight="1" thickBot="1">
      <c r="A17" s="79"/>
      <c r="B17" s="63" t="s">
        <v>46</v>
      </c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8"/>
      <c r="U17" s="79"/>
      <c r="V17" s="79"/>
      <c r="W17" s="79"/>
    </row>
    <row r="18" spans="1:23" ht="34.5" customHeight="1" thickBot="1">
      <c r="A18" s="79"/>
      <c r="B18" s="32" t="s">
        <v>8</v>
      </c>
      <c r="C18" s="114" t="str">
        <f>IF(R18&gt;S18,D4,IF(S18&gt;R18,D5,"remíza"))</f>
        <v>USK Plzeň B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251</v>
      </c>
      <c r="O18" s="34">
        <f t="shared" si="5"/>
        <v>210</v>
      </c>
      <c r="P18" s="33">
        <f t="shared" si="5"/>
        <v>10</v>
      </c>
      <c r="Q18" s="35">
        <f t="shared" si="5"/>
        <v>3</v>
      </c>
      <c r="R18" s="33">
        <f t="shared" si="5"/>
        <v>5</v>
      </c>
      <c r="S18" s="34">
        <f t="shared" si="5"/>
        <v>0</v>
      </c>
      <c r="T18" s="88"/>
      <c r="U18" s="79"/>
      <c r="V18" s="79"/>
      <c r="W18" s="79"/>
    </row>
    <row r="19" spans="1:23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  <c r="V19" s="79"/>
      <c r="W19" s="79"/>
    </row>
    <row r="20" spans="1:23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  <c r="W20" s="79"/>
    </row>
    <row r="21" spans="1:23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  <c r="V21" s="79"/>
      <c r="W21" s="79"/>
    </row>
    <row r="22" spans="1:23" ht="19.5" customHeight="1">
      <c r="A22" s="79"/>
      <c r="B22" s="40" t="s">
        <v>11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  <c r="V22" s="79"/>
      <c r="W22" s="79"/>
    </row>
    <row r="23" spans="1:23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  <c r="V23" s="79"/>
      <c r="W23" s="79"/>
    </row>
    <row r="24" spans="1:23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  <c r="V24" s="79"/>
      <c r="W24" s="79"/>
    </row>
    <row r="25" spans="1:23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  <c r="V25" s="79"/>
      <c r="W25" s="79"/>
    </row>
    <row r="26" spans="1:23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  <c r="V26" s="79"/>
      <c r="W26" s="79"/>
    </row>
    <row r="27" spans="1:23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  <c r="V27" s="79"/>
      <c r="W27" s="79"/>
    </row>
    <row r="28" spans="1:23" ht="12.75">
      <c r="A28" s="79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0"/>
      <c r="V28" s="79"/>
      <c r="W28" s="79"/>
    </row>
    <row r="29" spans="1:23" ht="12.75">
      <c r="A29" s="79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0"/>
      <c r="V29" s="79"/>
      <c r="W29" s="79"/>
    </row>
    <row r="30" spans="1:23" ht="12.75">
      <c r="A30" s="79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0"/>
      <c r="V30" s="79"/>
      <c r="W30" s="79"/>
    </row>
    <row r="31" spans="1:23" ht="12.75">
      <c r="A31" s="79"/>
      <c r="U31" s="79"/>
      <c r="V31" s="79"/>
      <c r="W31" s="79"/>
    </row>
    <row r="32" spans="1:23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7" thickBot="1">
      <c r="A2" s="79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79"/>
      <c r="V2" s="79"/>
    </row>
    <row r="3" spans="1:22" ht="19.5" customHeight="1" thickBot="1">
      <c r="A3" s="79"/>
      <c r="B3" s="5" t="s">
        <v>1</v>
      </c>
      <c r="C3" s="81"/>
      <c r="D3" s="116" t="s">
        <v>52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79"/>
      <c r="V3" s="79"/>
    </row>
    <row r="4" spans="1:22" ht="19.5" customHeight="1" thickTop="1">
      <c r="A4" s="79"/>
      <c r="B4" s="7" t="s">
        <v>3</v>
      </c>
      <c r="C4" s="8"/>
      <c r="D4" s="119" t="s">
        <v>45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8" t="s">
        <v>14</v>
      </c>
      <c r="R4" s="129"/>
      <c r="S4" s="82"/>
      <c r="T4" s="51">
        <v>42812</v>
      </c>
      <c r="U4" s="79"/>
      <c r="V4" s="79"/>
    </row>
    <row r="5" spans="1:22" ht="19.5" customHeight="1">
      <c r="A5" s="79"/>
      <c r="B5" s="7" t="s">
        <v>4</v>
      </c>
      <c r="C5" s="83"/>
      <c r="D5" s="138" t="s">
        <v>31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30" t="s">
        <v>2</v>
      </c>
      <c r="R5" s="131"/>
      <c r="S5" s="84"/>
      <c r="T5" s="52" t="s">
        <v>50</v>
      </c>
      <c r="U5" s="79"/>
      <c r="V5" s="79"/>
    </row>
    <row r="6" spans="1:22" ht="19.5" customHeight="1" thickBot="1">
      <c r="A6" s="79"/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  <c r="U6" s="79"/>
      <c r="V6" s="79"/>
    </row>
    <row r="7" spans="1:22" ht="24.75" customHeight="1">
      <c r="A7" s="79"/>
      <c r="B7" s="14"/>
      <c r="C7" s="15" t="str">
        <f>D4</f>
        <v>SK Jupiter A</v>
      </c>
      <c r="D7" s="15" t="str">
        <f>D5</f>
        <v>Spartak Chrást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7"/>
      <c r="P7" s="112" t="s">
        <v>16</v>
      </c>
      <c r="Q7" s="137"/>
      <c r="R7" s="112" t="s">
        <v>17</v>
      </c>
      <c r="S7" s="137"/>
      <c r="T7" s="47" t="s">
        <v>7</v>
      </c>
      <c r="U7" s="79"/>
      <c r="V7" s="79"/>
    </row>
    <row r="8" spans="1:22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</row>
    <row r="9" spans="1:22" ht="30" customHeight="1" thickTop="1">
      <c r="A9" s="79"/>
      <c r="B9" s="25" t="s">
        <v>26</v>
      </c>
      <c r="C9" s="96" t="s">
        <v>159</v>
      </c>
      <c r="D9" s="96" t="s">
        <v>103</v>
      </c>
      <c r="E9" s="26">
        <v>21</v>
      </c>
      <c r="F9" s="27" t="s">
        <v>24</v>
      </c>
      <c r="G9" s="28">
        <v>12</v>
      </c>
      <c r="H9" s="26">
        <v>11</v>
      </c>
      <c r="I9" s="27" t="s">
        <v>24</v>
      </c>
      <c r="J9" s="28">
        <v>21</v>
      </c>
      <c r="K9" s="26">
        <v>19</v>
      </c>
      <c r="L9" s="27" t="s">
        <v>24</v>
      </c>
      <c r="M9" s="28">
        <v>21</v>
      </c>
      <c r="N9" s="29">
        <f aca="true" t="shared" si="0" ref="N9:N17">E9+H9+K9</f>
        <v>51</v>
      </c>
      <c r="O9" s="30">
        <f aca="true" t="shared" si="1" ref="O9:O17">G9+J9+M9</f>
        <v>54</v>
      </c>
      <c r="P9" s="31">
        <f aca="true" t="shared" si="2" ref="P9:P15">IF(E9&gt;G9,1,0)+IF(H9&gt;J9,1,0)+IF(K9&gt;M9,1,0)</f>
        <v>1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75"/>
      <c r="U9" s="79"/>
      <c r="V9" s="79"/>
    </row>
    <row r="10" spans="1:22" ht="30" customHeight="1">
      <c r="A10" s="79"/>
      <c r="B10" s="25" t="s">
        <v>18</v>
      </c>
      <c r="C10" s="96" t="s">
        <v>114</v>
      </c>
      <c r="D10" s="96" t="s">
        <v>104</v>
      </c>
      <c r="E10" s="26">
        <v>24</v>
      </c>
      <c r="F10" s="26" t="s">
        <v>24</v>
      </c>
      <c r="G10" s="28">
        <v>26</v>
      </c>
      <c r="H10" s="26">
        <v>21</v>
      </c>
      <c r="I10" s="26" t="s">
        <v>24</v>
      </c>
      <c r="J10" s="28">
        <v>7</v>
      </c>
      <c r="K10" s="26">
        <v>21</v>
      </c>
      <c r="L10" s="26" t="s">
        <v>24</v>
      </c>
      <c r="M10" s="28">
        <v>16</v>
      </c>
      <c r="N10" s="29">
        <f t="shared" si="0"/>
        <v>66</v>
      </c>
      <c r="O10" s="30">
        <f t="shared" si="1"/>
        <v>49</v>
      </c>
      <c r="P10" s="31">
        <f t="shared" si="2"/>
        <v>2</v>
      </c>
      <c r="Q10" s="26">
        <f t="shared" si="3"/>
        <v>1</v>
      </c>
      <c r="R10" s="46">
        <f aca="true" t="shared" si="4" ref="R10:S17">IF(P10=2,1,0)</f>
        <v>1</v>
      </c>
      <c r="S10" s="28">
        <f t="shared" si="4"/>
        <v>0</v>
      </c>
      <c r="T10" s="75"/>
      <c r="U10" s="79"/>
      <c r="V10" s="79"/>
    </row>
    <row r="11" spans="1:22" ht="30" customHeight="1">
      <c r="A11" s="79"/>
      <c r="B11" s="25" t="s">
        <v>25</v>
      </c>
      <c r="C11" s="96" t="s">
        <v>115</v>
      </c>
      <c r="D11" s="96" t="s">
        <v>105</v>
      </c>
      <c r="E11" s="26">
        <v>18</v>
      </c>
      <c r="F11" s="26" t="s">
        <v>24</v>
      </c>
      <c r="G11" s="28">
        <v>21</v>
      </c>
      <c r="H11" s="26">
        <v>16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34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5"/>
      <c r="U11" s="79"/>
      <c r="V11" s="79"/>
    </row>
    <row r="12" spans="1:22" ht="30" customHeight="1">
      <c r="A12" s="79"/>
      <c r="B12" s="25" t="s">
        <v>21</v>
      </c>
      <c r="C12" s="96" t="s">
        <v>160</v>
      </c>
      <c r="D12" s="96" t="s">
        <v>106</v>
      </c>
      <c r="E12" s="26">
        <v>16</v>
      </c>
      <c r="F12" s="26" t="s">
        <v>24</v>
      </c>
      <c r="G12" s="28">
        <v>21</v>
      </c>
      <c r="H12" s="26">
        <v>16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5"/>
      <c r="U12" s="79"/>
      <c r="V12" s="79"/>
    </row>
    <row r="13" spans="1:22" ht="30" customHeight="1">
      <c r="A13" s="79"/>
      <c r="B13" s="25" t="s">
        <v>19</v>
      </c>
      <c r="C13" s="96" t="s">
        <v>117</v>
      </c>
      <c r="D13" s="96" t="s">
        <v>107</v>
      </c>
      <c r="E13" s="26">
        <v>21</v>
      </c>
      <c r="F13" s="26" t="s">
        <v>24</v>
      </c>
      <c r="G13" s="28">
        <v>7</v>
      </c>
      <c r="H13" s="26">
        <v>12</v>
      </c>
      <c r="I13" s="26" t="s">
        <v>24</v>
      </c>
      <c r="J13" s="28">
        <v>21</v>
      </c>
      <c r="K13" s="26">
        <v>21</v>
      </c>
      <c r="L13" s="26" t="s">
        <v>24</v>
      </c>
      <c r="M13" s="28">
        <v>12</v>
      </c>
      <c r="N13" s="29">
        <f t="shared" si="0"/>
        <v>54</v>
      </c>
      <c r="O13" s="30">
        <f t="shared" si="1"/>
        <v>40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5"/>
      <c r="U13" s="79"/>
      <c r="V13" s="79"/>
    </row>
    <row r="14" spans="1:22" ht="30" customHeight="1">
      <c r="A14" s="79"/>
      <c r="B14" s="25" t="s">
        <v>20</v>
      </c>
      <c r="C14" s="96" t="s">
        <v>118</v>
      </c>
      <c r="D14" s="96" t="s">
        <v>108</v>
      </c>
      <c r="E14" s="26">
        <v>21</v>
      </c>
      <c r="F14" s="26" t="s">
        <v>24</v>
      </c>
      <c r="G14" s="28">
        <v>8</v>
      </c>
      <c r="H14" s="26">
        <v>22</v>
      </c>
      <c r="I14" s="26" t="s">
        <v>24</v>
      </c>
      <c r="J14" s="28">
        <v>20</v>
      </c>
      <c r="K14" s="26"/>
      <c r="L14" s="26" t="s">
        <v>24</v>
      </c>
      <c r="M14" s="28"/>
      <c r="N14" s="29">
        <f t="shared" si="0"/>
        <v>43</v>
      </c>
      <c r="O14" s="30">
        <f t="shared" si="1"/>
        <v>28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5"/>
      <c r="U14" s="79"/>
      <c r="V14" s="79"/>
    </row>
    <row r="15" spans="1:22" ht="30" customHeight="1">
      <c r="A15" s="79"/>
      <c r="B15" s="25" t="s">
        <v>22</v>
      </c>
      <c r="C15" s="100" t="s">
        <v>120</v>
      </c>
      <c r="D15" s="96" t="s">
        <v>109</v>
      </c>
      <c r="E15" s="26">
        <v>21</v>
      </c>
      <c r="F15" s="26" t="s">
        <v>24</v>
      </c>
      <c r="G15" s="28">
        <v>15</v>
      </c>
      <c r="H15" s="26">
        <v>21</v>
      </c>
      <c r="I15" s="26" t="s">
        <v>24</v>
      </c>
      <c r="J15" s="28">
        <v>14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29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5"/>
      <c r="U15" s="79"/>
      <c r="V15" s="79"/>
    </row>
    <row r="16" spans="1:22" ht="30" customHeight="1" thickBot="1">
      <c r="A16" s="79"/>
      <c r="B16" s="55" t="s">
        <v>23</v>
      </c>
      <c r="C16" s="98" t="s">
        <v>161</v>
      </c>
      <c r="D16" s="141" t="s">
        <v>110</v>
      </c>
      <c r="E16" s="56">
        <v>21</v>
      </c>
      <c r="F16" s="56" t="s">
        <v>24</v>
      </c>
      <c r="G16" s="57">
        <v>10</v>
      </c>
      <c r="H16" s="56">
        <v>21</v>
      </c>
      <c r="I16" s="56" t="s">
        <v>24</v>
      </c>
      <c r="J16" s="57">
        <v>14</v>
      </c>
      <c r="K16" s="56"/>
      <c r="L16" s="56" t="s">
        <v>24</v>
      </c>
      <c r="M16" s="57"/>
      <c r="N16" s="58">
        <f t="shared" si="0"/>
        <v>42</v>
      </c>
      <c r="O16" s="59">
        <f t="shared" si="1"/>
        <v>24</v>
      </c>
      <c r="P16" s="60">
        <f>IF(E16&gt;G16,1,0)+IF(H16&gt;J16,1,0)+IF(K16&gt;M16,1,0)</f>
        <v>2</v>
      </c>
      <c r="Q16" s="56">
        <f>IF(E16&lt;G16,1,0)+IF(H16&lt;J16,1,0)+IF(K16&lt;M16,1,0)</f>
        <v>0</v>
      </c>
      <c r="R16" s="61">
        <f t="shared" si="4"/>
        <v>1</v>
      </c>
      <c r="S16" s="57">
        <f t="shared" si="4"/>
        <v>0</v>
      </c>
      <c r="T16" s="76"/>
      <c r="U16" s="79"/>
      <c r="V16" s="79"/>
    </row>
    <row r="17" spans="1:22" ht="30" customHeight="1" thickBot="1">
      <c r="A17" s="79"/>
      <c r="B17" s="63" t="s">
        <v>46</v>
      </c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>
        <f t="shared" si="0"/>
        <v>0</v>
      </c>
      <c r="O17" s="69">
        <f t="shared" si="1"/>
        <v>0</v>
      </c>
      <c r="P17" s="70">
        <f>IF(E17&gt;G17,1,0)+IF(H17&gt;J17,1,0)+IF(K17&gt;M17,1,0)</f>
        <v>0</v>
      </c>
      <c r="Q17" s="71">
        <f>IF(E17&lt;G17,1,0)+IF(H17&lt;J17,1,0)+IF(K17&lt;M17,1,0)</f>
        <v>0</v>
      </c>
      <c r="R17" s="72">
        <f t="shared" si="4"/>
        <v>0</v>
      </c>
      <c r="S17" s="73">
        <f t="shared" si="4"/>
        <v>0</v>
      </c>
      <c r="T17" s="91"/>
      <c r="U17" s="79"/>
      <c r="V17" s="79"/>
    </row>
    <row r="18" spans="1:22" ht="34.5" customHeight="1" thickBot="1">
      <c r="A18" s="79"/>
      <c r="B18" s="32" t="s">
        <v>8</v>
      </c>
      <c r="C18" s="114" t="str">
        <f>IF(R18&gt;S18,D4,IF(S18&gt;R18,D5,"remíza"))</f>
        <v>SK Jupiter A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364</v>
      </c>
      <c r="O18" s="34">
        <f t="shared" si="5"/>
        <v>308</v>
      </c>
      <c r="P18" s="33">
        <f t="shared" si="5"/>
        <v>11</v>
      </c>
      <c r="Q18" s="35">
        <f t="shared" si="5"/>
        <v>8</v>
      </c>
      <c r="R18" s="33">
        <f t="shared" si="5"/>
        <v>5</v>
      </c>
      <c r="S18" s="34">
        <f t="shared" si="5"/>
        <v>3</v>
      </c>
      <c r="T18" s="88"/>
      <c r="U18" s="79"/>
      <c r="V18" s="79"/>
    </row>
    <row r="19" spans="1:22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  <c r="V19" s="79"/>
    </row>
    <row r="20" spans="1:22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</row>
    <row r="21" spans="1:22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  <c r="V21" s="79"/>
    </row>
    <row r="22" spans="1:22" ht="19.5" customHeight="1">
      <c r="A22" s="79"/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  <c r="V22" s="79"/>
    </row>
    <row r="23" spans="1:22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  <c r="V23" s="79"/>
    </row>
    <row r="24" spans="1:22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  <c r="V24" s="79"/>
    </row>
    <row r="25" spans="1:22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  <c r="V25" s="79"/>
    </row>
    <row r="26" spans="1:22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  <c r="V26" s="79"/>
    </row>
    <row r="27" spans="1:22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  <c r="V27" s="79"/>
    </row>
    <row r="28" spans="1:22" ht="12.75">
      <c r="A28" s="79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0"/>
      <c r="V28" s="79"/>
    </row>
    <row r="29" spans="1:22" ht="12.75">
      <c r="A29" s="79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0"/>
      <c r="V29" s="79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6:H18"/>
  <sheetViews>
    <sheetView zoomScalePageLayoutView="0" workbookViewId="0" topLeftCell="A1">
      <selection activeCell="C24" sqref="C24"/>
    </sheetView>
  </sheetViews>
  <sheetFormatPr defaultColWidth="9.00390625" defaultRowHeight="12.75"/>
  <sheetData>
    <row r="5" ht="13.5" thickBot="1"/>
    <row r="6" ht="13.5" thickBot="1">
      <c r="H6" s="92">
        <f>H8+H9+H10</f>
        <v>161</v>
      </c>
    </row>
    <row r="7" spans="3:8" ht="13.5" thickBot="1">
      <c r="C7" s="99" t="s">
        <v>40</v>
      </c>
      <c r="D7" s="93" t="s">
        <v>41</v>
      </c>
      <c r="E7" s="93" t="s">
        <v>42</v>
      </c>
      <c r="F7" s="93" t="s">
        <v>43</v>
      </c>
      <c r="G7" s="93" t="s">
        <v>44</v>
      </c>
      <c r="H7" s="93" t="s">
        <v>39</v>
      </c>
    </row>
    <row r="8" spans="3:8" ht="13.5" thickBot="1">
      <c r="C8" s="93" t="s">
        <v>36</v>
      </c>
      <c r="D8" s="93">
        <f>'USK-Dou.B'!P18+'USK-Dou.B'!Q18</f>
        <v>11</v>
      </c>
      <c r="E8" s="93">
        <f>'BKV-BH A'!P18+'BKV-BH A'!Q18</f>
        <v>20</v>
      </c>
      <c r="F8" s="93">
        <f>'OPA-o3'!P18+'OPA-o3'!Q18</f>
        <v>16</v>
      </c>
      <c r="G8" s="93">
        <f>'OPA-F'!P18+'OPA-F'!Q18</f>
        <v>13</v>
      </c>
      <c r="H8" s="94">
        <f>D8+E8+F8+G8</f>
        <v>60</v>
      </c>
    </row>
    <row r="9" spans="3:8" ht="13.5" thickBot="1">
      <c r="C9" s="93" t="s">
        <v>37</v>
      </c>
      <c r="D9" s="93">
        <f>'Chr-Dou.D'!P18+'Chr-Dou.D'!Q18</f>
        <v>10</v>
      </c>
      <c r="E9" s="93">
        <f>'Ju.A-Sla'!P18+'Ju.A-Sla'!Q18</f>
        <v>17</v>
      </c>
      <c r="F9" s="93">
        <f>'OPB-o3'!P18+'OPB-o3'!Q18</f>
        <v>14</v>
      </c>
      <c r="G9" s="93">
        <f>'OPB-F'!P18+'OPB-F'!Q18</f>
        <v>19</v>
      </c>
      <c r="H9" s="94">
        <f>D9+E9+F9+G9</f>
        <v>60</v>
      </c>
    </row>
    <row r="10" spans="3:8" ht="13.5" thickBot="1">
      <c r="C10" s="93" t="s">
        <v>38</v>
      </c>
      <c r="D10" s="93">
        <f>'Chl.M-Ju.M2'!P14+'Chl.M-Ju.M2'!Q14</f>
        <v>9</v>
      </c>
      <c r="E10" s="93">
        <f>'Ju.M1-Kla'!P14+'Ju.M1-Kla'!Q14</f>
        <v>10</v>
      </c>
      <c r="F10" s="93">
        <f>'OPM-o3'!P14+'OPM-o3'!Q14</f>
        <v>12</v>
      </c>
      <c r="G10" s="93">
        <f>'OPM-F'!P14+'OPM-F'!Q14</f>
        <v>10</v>
      </c>
      <c r="H10" s="94">
        <f>D10+E10+F10+G10</f>
        <v>41</v>
      </c>
    </row>
    <row r="13" ht="13.5" thickBot="1"/>
    <row r="14" ht="13.5" thickBot="1">
      <c r="H14" s="92">
        <f>H16+H17+H18</f>
        <v>5384</v>
      </c>
    </row>
    <row r="15" spans="3:8" ht="13.5" thickBot="1">
      <c r="C15" s="99" t="s">
        <v>35</v>
      </c>
      <c r="D15" s="93" t="s">
        <v>41</v>
      </c>
      <c r="E15" s="93" t="s">
        <v>42</v>
      </c>
      <c r="F15" s="93" t="s">
        <v>43</v>
      </c>
      <c r="G15" s="93" t="s">
        <v>44</v>
      </c>
      <c r="H15" s="93" t="s">
        <v>39</v>
      </c>
    </row>
    <row r="16" spans="3:8" ht="13.5" thickBot="1">
      <c r="C16" s="93" t="s">
        <v>36</v>
      </c>
      <c r="D16" s="93">
        <f>'USK-Dou.B'!N18+'USK-Dou.B'!O18</f>
        <v>395</v>
      </c>
      <c r="E16" s="93">
        <f>'BKV-BH A'!N18+'BKV-BH A'!O18</f>
        <v>702</v>
      </c>
      <c r="F16" s="93">
        <f>'OPA-o3'!N18+'OPA-o3'!O18</f>
        <v>548</v>
      </c>
      <c r="G16" s="93">
        <f>'OPA-F'!N18+'OPA-F'!O18</f>
        <v>461</v>
      </c>
      <c r="H16" s="94">
        <f>D16+E16+F16+G16</f>
        <v>2106</v>
      </c>
    </row>
    <row r="17" spans="3:8" ht="13.5" thickBot="1">
      <c r="C17" s="93" t="s">
        <v>37</v>
      </c>
      <c r="D17" s="93">
        <f>'Chr-Dou.D'!N18+'Chr-Dou.D'!O18</f>
        <v>309</v>
      </c>
      <c r="E17" s="93">
        <f>'Ju.A-Sla'!N18+'Ju.A-Sla'!O18</f>
        <v>560</v>
      </c>
      <c r="F17" s="93">
        <f>'OPB-o3'!N18+'OPB-o3'!O18</f>
        <v>442</v>
      </c>
      <c r="G17" s="93">
        <f>'OPB-F'!N18+'OPB-F'!O18</f>
        <v>672</v>
      </c>
      <c r="H17" s="94">
        <f>D17+E17+F17+G17</f>
        <v>1983</v>
      </c>
    </row>
    <row r="18" spans="3:8" ht="13.5" thickBot="1">
      <c r="C18" s="93" t="s">
        <v>38</v>
      </c>
      <c r="D18" s="93">
        <f>'Chl.M-Ju.M2'!N14+'Chl.M-Ju.M2'!O14</f>
        <v>317</v>
      </c>
      <c r="E18" s="93">
        <f>'Ju.M1-Kla'!N14+'Ju.M1-Kla'!O14</f>
        <v>393</v>
      </c>
      <c r="F18" s="93">
        <f>'OPM-o3'!N10+'OPM-o3'!O10+'OPM-o3'!N12+'OPM-o3'!O12</f>
        <v>198</v>
      </c>
      <c r="G18" s="93">
        <f>'OPM-F'!N14+'OPM-F'!O14</f>
        <v>387</v>
      </c>
      <c r="H18" s="94">
        <f>D18+E18+F18+G18</f>
        <v>1295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81"/>
      <c r="D3" s="116" t="s">
        <v>49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19" t="s">
        <v>59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8" t="s">
        <v>14</v>
      </c>
      <c r="R4" s="129"/>
      <c r="S4" s="82"/>
      <c r="T4" s="51">
        <v>42812</v>
      </c>
    </row>
    <row r="5" spans="2:20" ht="19.5" customHeight="1">
      <c r="B5" s="7" t="s">
        <v>4</v>
      </c>
      <c r="C5" s="83"/>
      <c r="D5" s="125" t="s">
        <v>164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30" t="s">
        <v>2</v>
      </c>
      <c r="R5" s="131"/>
      <c r="S5" s="84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</row>
    <row r="7" spans="2:20" ht="24.75" customHeight="1">
      <c r="B7" s="14"/>
      <c r="C7" s="15" t="str">
        <f>D4</f>
        <v>BKV Plzeň</v>
      </c>
      <c r="D7" s="15" t="str">
        <f>D5</f>
        <v>TJ Bílá Hora A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3"/>
      <c r="P7" s="112" t="s">
        <v>16</v>
      </c>
      <c r="Q7" s="133"/>
      <c r="R7" s="112" t="s">
        <v>17</v>
      </c>
      <c r="S7" s="13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</row>
    <row r="9" spans="2:20" ht="30" customHeight="1" thickTop="1">
      <c r="B9" s="25" t="s">
        <v>26</v>
      </c>
      <c r="C9" s="100" t="s">
        <v>87</v>
      </c>
      <c r="D9" s="97" t="s">
        <v>79</v>
      </c>
      <c r="E9" s="26">
        <v>21</v>
      </c>
      <c r="F9" s="27" t="s">
        <v>24</v>
      </c>
      <c r="G9" s="28">
        <v>16</v>
      </c>
      <c r="H9" s="26">
        <v>21</v>
      </c>
      <c r="I9" s="27" t="s">
        <v>24</v>
      </c>
      <c r="J9" s="28">
        <v>11</v>
      </c>
      <c r="K9" s="26"/>
      <c r="L9" s="27" t="s">
        <v>24</v>
      </c>
      <c r="M9" s="28"/>
      <c r="N9" s="29">
        <f aca="true" t="shared" si="0" ref="N9:N14">E9+H9+K9</f>
        <v>42</v>
      </c>
      <c r="O9" s="30">
        <f aca="true" t="shared" si="1" ref="O9:O14">G9+J9+M9</f>
        <v>27</v>
      </c>
      <c r="P9" s="31">
        <f aca="true" t="shared" si="2" ref="P9:P14">IF(E9&gt;G9,1,0)+IF(H9&gt;J9,1,0)+IF(K9&gt;M9,1,0)</f>
        <v>2</v>
      </c>
      <c r="Q9" s="26">
        <f aca="true" t="shared" si="3" ref="Q9:Q14"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18</v>
      </c>
      <c r="C10" s="96" t="s">
        <v>81</v>
      </c>
      <c r="D10" s="96" t="s">
        <v>73</v>
      </c>
      <c r="E10" s="26">
        <v>12</v>
      </c>
      <c r="F10" s="26" t="s">
        <v>24</v>
      </c>
      <c r="G10" s="28">
        <v>21</v>
      </c>
      <c r="H10" s="26">
        <v>24</v>
      </c>
      <c r="I10" s="26" t="s">
        <v>24</v>
      </c>
      <c r="J10" s="28">
        <v>22</v>
      </c>
      <c r="K10" s="26">
        <v>4</v>
      </c>
      <c r="L10" s="26" t="s">
        <v>24</v>
      </c>
      <c r="M10" s="28">
        <v>21</v>
      </c>
      <c r="N10" s="29">
        <f t="shared" si="0"/>
        <v>40</v>
      </c>
      <c r="O10" s="30">
        <f t="shared" si="1"/>
        <v>64</v>
      </c>
      <c r="P10" s="31">
        <f t="shared" si="2"/>
        <v>1</v>
      </c>
      <c r="Q10" s="26">
        <f t="shared" si="3"/>
        <v>2</v>
      </c>
      <c r="R10" s="46">
        <f aca="true" t="shared" si="4" ref="R10:S14">IF(P10=2,1,0)</f>
        <v>0</v>
      </c>
      <c r="S10" s="28">
        <f t="shared" si="4"/>
        <v>1</v>
      </c>
      <c r="T10" s="75"/>
    </row>
    <row r="11" spans="2:20" ht="30" customHeight="1">
      <c r="B11" s="25" t="s">
        <v>25</v>
      </c>
      <c r="C11" s="96" t="s">
        <v>82</v>
      </c>
      <c r="D11" s="96" t="s">
        <v>75</v>
      </c>
      <c r="E11" s="26">
        <v>14</v>
      </c>
      <c r="F11" s="26" t="s">
        <v>24</v>
      </c>
      <c r="G11" s="28">
        <v>21</v>
      </c>
      <c r="H11" s="26">
        <v>12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26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5"/>
    </row>
    <row r="12" spans="2:20" ht="30" customHeight="1">
      <c r="B12" s="25" t="s">
        <v>21</v>
      </c>
      <c r="C12" s="96" t="s">
        <v>83</v>
      </c>
      <c r="D12" s="96" t="s">
        <v>77</v>
      </c>
      <c r="E12" s="26">
        <v>19</v>
      </c>
      <c r="F12" s="26" t="s">
        <v>24</v>
      </c>
      <c r="G12" s="28">
        <v>21</v>
      </c>
      <c r="H12" s="26">
        <v>21</v>
      </c>
      <c r="I12" s="26" t="s">
        <v>24</v>
      </c>
      <c r="J12" s="28">
        <v>14</v>
      </c>
      <c r="K12" s="26">
        <v>21</v>
      </c>
      <c r="L12" s="26" t="s">
        <v>24</v>
      </c>
      <c r="M12" s="28">
        <v>17</v>
      </c>
      <c r="N12" s="29">
        <f t="shared" si="0"/>
        <v>61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5"/>
    </row>
    <row r="13" spans="2:20" ht="30" customHeight="1">
      <c r="B13" s="25" t="s">
        <v>19</v>
      </c>
      <c r="C13" s="96" t="s">
        <v>84</v>
      </c>
      <c r="D13" s="96" t="s">
        <v>74</v>
      </c>
      <c r="E13" s="26">
        <v>21</v>
      </c>
      <c r="F13" s="26" t="s">
        <v>24</v>
      </c>
      <c r="G13" s="28">
        <v>15</v>
      </c>
      <c r="H13" s="26">
        <v>21</v>
      </c>
      <c r="I13" s="26" t="s">
        <v>24</v>
      </c>
      <c r="J13" s="28">
        <v>13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28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5"/>
    </row>
    <row r="14" spans="2:20" ht="30" customHeight="1">
      <c r="B14" s="25" t="s">
        <v>20</v>
      </c>
      <c r="C14" s="96" t="s">
        <v>85</v>
      </c>
      <c r="D14" s="96" t="s">
        <v>78</v>
      </c>
      <c r="E14" s="26">
        <v>21</v>
      </c>
      <c r="F14" s="26" t="s">
        <v>24</v>
      </c>
      <c r="G14" s="28">
        <v>12</v>
      </c>
      <c r="H14" s="26">
        <v>19</v>
      </c>
      <c r="I14" s="26" t="s">
        <v>24</v>
      </c>
      <c r="J14" s="28">
        <v>21</v>
      </c>
      <c r="K14" s="26">
        <v>21</v>
      </c>
      <c r="L14" s="26" t="s">
        <v>24</v>
      </c>
      <c r="M14" s="28">
        <v>16</v>
      </c>
      <c r="N14" s="29">
        <f t="shared" si="0"/>
        <v>61</v>
      </c>
      <c r="O14" s="30">
        <f t="shared" si="1"/>
        <v>49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5"/>
    </row>
    <row r="15" spans="2:20" ht="30" customHeight="1">
      <c r="B15" s="25" t="s">
        <v>22</v>
      </c>
      <c r="C15" s="100" t="s">
        <v>86</v>
      </c>
      <c r="D15" s="96" t="s">
        <v>76</v>
      </c>
      <c r="E15" s="26">
        <v>10</v>
      </c>
      <c r="F15" s="26" t="s">
        <v>24</v>
      </c>
      <c r="G15" s="28">
        <v>21</v>
      </c>
      <c r="H15" s="26">
        <v>11</v>
      </c>
      <c r="I15" s="26" t="s">
        <v>24</v>
      </c>
      <c r="J15" s="28">
        <v>21</v>
      </c>
      <c r="K15" s="26"/>
      <c r="L15" s="26" t="s">
        <v>24</v>
      </c>
      <c r="M15" s="28"/>
      <c r="N15" s="29">
        <f>E15+H15+K15</f>
        <v>21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 aca="true" t="shared" si="5" ref="R15:S17">IF(P15=2,1,0)</f>
        <v>0</v>
      </c>
      <c r="S15" s="28">
        <f t="shared" si="5"/>
        <v>1</v>
      </c>
      <c r="T15" s="75"/>
    </row>
    <row r="16" spans="2:20" ht="30" customHeight="1" thickBot="1">
      <c r="B16" s="55" t="s">
        <v>23</v>
      </c>
      <c r="C16" s="98" t="s">
        <v>88</v>
      </c>
      <c r="D16" s="98" t="s">
        <v>80</v>
      </c>
      <c r="E16" s="56">
        <v>14</v>
      </c>
      <c r="F16" s="56" t="s">
        <v>24</v>
      </c>
      <c r="G16" s="57">
        <v>21</v>
      </c>
      <c r="H16" s="56">
        <v>21</v>
      </c>
      <c r="I16" s="56" t="s">
        <v>24</v>
      </c>
      <c r="J16" s="57">
        <v>12</v>
      </c>
      <c r="K16" s="56">
        <v>21</v>
      </c>
      <c r="L16" s="56" t="s">
        <v>24</v>
      </c>
      <c r="M16" s="57">
        <v>16</v>
      </c>
      <c r="N16" s="95">
        <f>E16+H16+K16</f>
        <v>56</v>
      </c>
      <c r="O16" s="59">
        <f>G16+J16+M16</f>
        <v>49</v>
      </c>
      <c r="P16" s="60">
        <f>IF(E16&gt;G16,1,0)+IF(H16&gt;J16,1,0)+IF(K16&gt;M16,1,0)</f>
        <v>2</v>
      </c>
      <c r="Q16" s="56">
        <f>IF(E16&lt;G16,1,0)+IF(H16&lt;J16,1,0)+IF(K16&lt;M16,1,0)</f>
        <v>1</v>
      </c>
      <c r="R16" s="61">
        <f t="shared" si="5"/>
        <v>1</v>
      </c>
      <c r="S16" s="57">
        <f t="shared" si="5"/>
        <v>0</v>
      </c>
      <c r="T16" s="76"/>
    </row>
    <row r="17" spans="2:20" ht="30" customHeight="1" thickBot="1">
      <c r="B17" s="63" t="s">
        <v>46</v>
      </c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>
        <f>E17+H17+K17</f>
        <v>0</v>
      </c>
      <c r="O17" s="69">
        <f>G17+J17+M17</f>
        <v>0</v>
      </c>
      <c r="P17" s="70">
        <f>IF(E17&gt;G17,1,0)+IF(H17&gt;J17,1,0)+IF(K17&gt;M17,1,0)</f>
        <v>0</v>
      </c>
      <c r="Q17" s="71">
        <f>IF(E17&lt;G17,1,0)+IF(H17&lt;J17,1,0)+IF(K17&lt;M17,1,0)</f>
        <v>0</v>
      </c>
      <c r="R17" s="72">
        <f t="shared" si="5"/>
        <v>0</v>
      </c>
      <c r="S17" s="73">
        <f t="shared" si="5"/>
        <v>0</v>
      </c>
      <c r="T17" s="78"/>
    </row>
    <row r="18" spans="2:20" ht="34.5" customHeight="1" thickBot="1">
      <c r="B18" s="32" t="s">
        <v>8</v>
      </c>
      <c r="C18" s="114" t="str">
        <f>IF(R18&gt;S18,D4,IF(S18&gt;R18,D5,"remíza"))</f>
        <v>BKV Plzeň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6" ref="N18:S18">SUM(N9:N17)</f>
        <v>349</v>
      </c>
      <c r="O18" s="34">
        <f t="shared" si="6"/>
        <v>353</v>
      </c>
      <c r="P18" s="33">
        <f t="shared" si="6"/>
        <v>11</v>
      </c>
      <c r="Q18" s="35">
        <f t="shared" si="6"/>
        <v>9</v>
      </c>
      <c r="R18" s="33">
        <f t="shared" si="6"/>
        <v>5</v>
      </c>
      <c r="S18" s="34">
        <f t="shared" si="6"/>
        <v>3</v>
      </c>
      <c r="T18" s="88"/>
    </row>
    <row r="19" spans="2:20" ht="15"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2.7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9.5" customHeight="1"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19.5" customHeight="1"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2:21" ht="12.75"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6"/>
      <c r="D3" s="116" t="s">
        <v>58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19" t="s">
        <v>31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04" t="s">
        <v>14</v>
      </c>
      <c r="R4" s="105"/>
      <c r="S4" s="10"/>
      <c r="T4" s="51">
        <v>42812</v>
      </c>
    </row>
    <row r="5" spans="2:20" ht="19.5" customHeight="1">
      <c r="B5" s="7" t="s">
        <v>4</v>
      </c>
      <c r="C5" s="11"/>
      <c r="D5" s="125" t="s">
        <v>60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06" t="s">
        <v>2</v>
      </c>
      <c r="R5" s="107"/>
      <c r="S5" s="9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03"/>
      <c r="S6" s="53"/>
      <c r="T6" s="54" t="s">
        <v>28</v>
      </c>
    </row>
    <row r="7" spans="2:20" ht="24.75" customHeight="1">
      <c r="B7" s="14"/>
      <c r="C7" s="15" t="str">
        <f>D4</f>
        <v>Spartak Chrást</v>
      </c>
      <c r="D7" s="15" t="str">
        <f>D5</f>
        <v>TJ Sokol Doubravka D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13"/>
      <c r="P7" s="112" t="s">
        <v>16</v>
      </c>
      <c r="Q7" s="113"/>
      <c r="R7" s="112" t="s">
        <v>17</v>
      </c>
      <c r="S7" s="11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6" t="s">
        <v>103</v>
      </c>
      <c r="D9" s="96" t="s">
        <v>111</v>
      </c>
      <c r="E9" s="26">
        <v>21</v>
      </c>
      <c r="F9" s="27" t="s">
        <v>24</v>
      </c>
      <c r="G9" s="28">
        <v>10</v>
      </c>
      <c r="H9" s="26">
        <v>21</v>
      </c>
      <c r="I9" s="27" t="s">
        <v>24</v>
      </c>
      <c r="J9" s="28">
        <v>9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19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18</v>
      </c>
      <c r="C10" s="96" t="s">
        <v>104</v>
      </c>
      <c r="D10" s="96" t="s">
        <v>67</v>
      </c>
      <c r="E10" s="26">
        <v>21</v>
      </c>
      <c r="F10" s="26" t="s">
        <v>24</v>
      </c>
      <c r="G10" s="28">
        <v>13</v>
      </c>
      <c r="H10" s="26">
        <v>21</v>
      </c>
      <c r="I10" s="26" t="s">
        <v>24</v>
      </c>
      <c r="J10" s="28">
        <v>11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24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5"/>
    </row>
    <row r="11" spans="2:20" ht="30" customHeight="1">
      <c r="B11" s="25" t="s">
        <v>25</v>
      </c>
      <c r="C11" s="96" t="s">
        <v>105</v>
      </c>
      <c r="D11" s="96" t="s">
        <v>68</v>
      </c>
      <c r="E11" s="26">
        <v>23</v>
      </c>
      <c r="F11" s="26" t="s">
        <v>24</v>
      </c>
      <c r="G11" s="28">
        <v>21</v>
      </c>
      <c r="H11" s="26">
        <v>21</v>
      </c>
      <c r="I11" s="26" t="s">
        <v>24</v>
      </c>
      <c r="J11" s="28">
        <v>12</v>
      </c>
      <c r="K11" s="26"/>
      <c r="L11" s="26" t="s">
        <v>24</v>
      </c>
      <c r="M11" s="28"/>
      <c r="N11" s="29">
        <f t="shared" si="0"/>
        <v>44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</row>
    <row r="12" spans="2:20" ht="30" customHeight="1">
      <c r="B12" s="25" t="s">
        <v>21</v>
      </c>
      <c r="C12" s="96" t="s">
        <v>106</v>
      </c>
      <c r="D12" s="96" t="s">
        <v>112</v>
      </c>
      <c r="E12" s="26">
        <v>21</v>
      </c>
      <c r="F12" s="26" t="s">
        <v>24</v>
      </c>
      <c r="G12" s="28">
        <v>13</v>
      </c>
      <c r="H12" s="26">
        <v>21</v>
      </c>
      <c r="I12" s="26" t="s">
        <v>24</v>
      </c>
      <c r="J12" s="28">
        <v>8</v>
      </c>
      <c r="K12" s="26"/>
      <c r="L12" s="26" t="s">
        <v>24</v>
      </c>
      <c r="M12" s="28"/>
      <c r="N12" s="29">
        <f t="shared" si="0"/>
        <v>42</v>
      </c>
      <c r="O12" s="30">
        <f t="shared" si="1"/>
        <v>21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5"/>
    </row>
    <row r="13" spans="2:20" ht="30" customHeight="1">
      <c r="B13" s="25" t="s">
        <v>19</v>
      </c>
      <c r="C13" s="96" t="s">
        <v>107</v>
      </c>
      <c r="D13" s="96" t="s">
        <v>69</v>
      </c>
      <c r="E13" s="26"/>
      <c r="F13" s="26" t="s">
        <v>24</v>
      </c>
      <c r="G13" s="28"/>
      <c r="H13" s="26"/>
      <c r="I13" s="26" t="s">
        <v>24</v>
      </c>
      <c r="J13" s="28"/>
      <c r="K13" s="26"/>
      <c r="L13" s="26" t="s">
        <v>24</v>
      </c>
      <c r="M13" s="28"/>
      <c r="N13" s="29">
        <f>E13+H13+K13</f>
        <v>0</v>
      </c>
      <c r="O13" s="30">
        <f t="shared" si="1"/>
        <v>0</v>
      </c>
      <c r="P13" s="31">
        <f>IF(E13&gt;G13,1,0)+IF(H13&gt;J13,1,0)+IF(K13&gt;M13,1,0)</f>
        <v>0</v>
      </c>
      <c r="Q13" s="26">
        <f>IF(E13&lt;G13,1,0)+IF(H13&lt;J13,1,0)+IF(K13&lt;M13,1,0)</f>
        <v>0</v>
      </c>
      <c r="R13" s="46">
        <f t="shared" si="4"/>
        <v>0</v>
      </c>
      <c r="S13" s="28">
        <f t="shared" si="4"/>
        <v>0</v>
      </c>
      <c r="T13" s="75"/>
    </row>
    <row r="14" spans="2:20" ht="30" customHeight="1">
      <c r="B14" s="25" t="s">
        <v>20</v>
      </c>
      <c r="C14" s="96" t="s">
        <v>108</v>
      </c>
      <c r="D14" s="96" t="s">
        <v>70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>E14+H14+K14</f>
        <v>0</v>
      </c>
      <c r="O14" s="30">
        <f t="shared" si="1"/>
        <v>0</v>
      </c>
      <c r="P14" s="31">
        <f>IF(E14&gt;G14,1,0)+IF(H14&gt;J14,1,0)+IF(K14&gt;M14,1,0)</f>
        <v>0</v>
      </c>
      <c r="Q14" s="26">
        <f>IF(E14&lt;G14,1,0)+IF(H14&lt;J14,1,0)+IF(K14&lt;M14,1,0)</f>
        <v>0</v>
      </c>
      <c r="R14" s="46">
        <f t="shared" si="4"/>
        <v>0</v>
      </c>
      <c r="S14" s="28">
        <f t="shared" si="4"/>
        <v>0</v>
      </c>
      <c r="T14" s="75"/>
    </row>
    <row r="15" spans="2:20" ht="30" customHeight="1">
      <c r="B15" s="25" t="s">
        <v>22</v>
      </c>
      <c r="C15" s="96" t="s">
        <v>109</v>
      </c>
      <c r="D15" s="96" t="s">
        <v>66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5"/>
    </row>
    <row r="16" spans="2:20" ht="30" customHeight="1" thickBot="1">
      <c r="B16" s="55" t="s">
        <v>23</v>
      </c>
      <c r="C16" s="96" t="s">
        <v>110</v>
      </c>
      <c r="D16" s="98" t="s">
        <v>71</v>
      </c>
      <c r="E16" s="56"/>
      <c r="F16" s="56" t="s">
        <v>24</v>
      </c>
      <c r="G16" s="57"/>
      <c r="H16" s="56"/>
      <c r="I16" s="56" t="s">
        <v>24</v>
      </c>
      <c r="J16" s="57"/>
      <c r="K16" s="56"/>
      <c r="L16" s="56" t="s">
        <v>24</v>
      </c>
      <c r="M16" s="57"/>
      <c r="N16" s="58">
        <f t="shared" si="0"/>
        <v>0</v>
      </c>
      <c r="O16" s="59">
        <f t="shared" si="1"/>
        <v>0</v>
      </c>
      <c r="P16" s="60">
        <f>IF(E16&gt;G16,1,0)+IF(H16&gt;J16,1,0)+IF(K16&gt;M16,1,0)</f>
        <v>0</v>
      </c>
      <c r="Q16" s="56">
        <f>IF(E16&lt;G16,1,0)+IF(H16&lt;J16,1,0)+IF(K16&lt;M16,1,0)</f>
        <v>0</v>
      </c>
      <c r="R16" s="61">
        <f t="shared" si="4"/>
        <v>0</v>
      </c>
      <c r="S16" s="57">
        <f t="shared" si="4"/>
        <v>0</v>
      </c>
      <c r="T16" s="76"/>
    </row>
    <row r="17" spans="2:20" ht="30" customHeight="1" thickBot="1">
      <c r="B17" s="63" t="s">
        <v>46</v>
      </c>
      <c r="C17" s="64"/>
      <c r="D17" s="64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4"/>
    </row>
    <row r="18" spans="2:20" ht="34.5" customHeight="1" thickBot="1">
      <c r="B18" s="32" t="s">
        <v>8</v>
      </c>
      <c r="C18" s="114" t="str">
        <f>IF(R18&gt;S18,D4,IF(S18&gt;R18,D5,"remíza"))</f>
        <v>Spartak Chrást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212</v>
      </c>
      <c r="O18" s="34">
        <f t="shared" si="5"/>
        <v>97</v>
      </c>
      <c r="P18" s="33">
        <f t="shared" si="5"/>
        <v>10</v>
      </c>
      <c r="Q18" s="35">
        <f t="shared" si="5"/>
        <v>0</v>
      </c>
      <c r="R18" s="33">
        <f t="shared" si="5"/>
        <v>5</v>
      </c>
      <c r="S18" s="34">
        <f t="shared" si="5"/>
        <v>0</v>
      </c>
      <c r="T18" s="49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50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50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6"/>
      <c r="D3" s="116" t="s">
        <v>58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19" t="s">
        <v>45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04" t="s">
        <v>14</v>
      </c>
      <c r="R4" s="105"/>
      <c r="S4" s="10"/>
      <c r="T4" s="51">
        <v>42812</v>
      </c>
    </row>
    <row r="5" spans="2:20" ht="19.5" customHeight="1">
      <c r="B5" s="7" t="s">
        <v>4</v>
      </c>
      <c r="C5" s="11"/>
      <c r="D5" s="125" t="s">
        <v>61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06" t="s">
        <v>2</v>
      </c>
      <c r="R5" s="107"/>
      <c r="S5" s="9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03"/>
      <c r="S6" s="53"/>
      <c r="T6" s="54" t="s">
        <v>28</v>
      </c>
    </row>
    <row r="7" spans="2:20" ht="24.75" customHeight="1">
      <c r="B7" s="14"/>
      <c r="C7" s="15" t="str">
        <f>D4</f>
        <v>SK Jupiter A</v>
      </c>
      <c r="D7" s="15" t="str">
        <f>D5</f>
        <v>TJ Slavoj Plzeň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13"/>
      <c r="P7" s="112" t="s">
        <v>16</v>
      </c>
      <c r="Q7" s="113"/>
      <c r="R7" s="112" t="s">
        <v>17</v>
      </c>
      <c r="S7" s="11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6" t="s">
        <v>113</v>
      </c>
      <c r="D9" s="96" t="s">
        <v>121</v>
      </c>
      <c r="E9" s="26">
        <v>8</v>
      </c>
      <c r="F9" s="27" t="s">
        <v>24</v>
      </c>
      <c r="G9" s="28">
        <v>21</v>
      </c>
      <c r="H9" s="26">
        <v>8</v>
      </c>
      <c r="I9" s="27" t="s">
        <v>24</v>
      </c>
      <c r="J9" s="28">
        <v>21</v>
      </c>
      <c r="K9" s="26"/>
      <c r="L9" s="27" t="s">
        <v>24</v>
      </c>
      <c r="M9" s="28"/>
      <c r="N9" s="29">
        <f aca="true" t="shared" si="0" ref="N9:N15">E9+H9+K9</f>
        <v>16</v>
      </c>
      <c r="O9" s="30">
        <f aca="true" t="shared" si="1" ref="O9:O15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75"/>
    </row>
    <row r="10" spans="2:20" ht="30" customHeight="1">
      <c r="B10" s="25" t="s">
        <v>18</v>
      </c>
      <c r="C10" s="96" t="s">
        <v>114</v>
      </c>
      <c r="D10" s="96" t="s">
        <v>122</v>
      </c>
      <c r="E10" s="26">
        <v>21</v>
      </c>
      <c r="F10" s="26" t="s">
        <v>24</v>
      </c>
      <c r="G10" s="28">
        <v>12</v>
      </c>
      <c r="H10" s="26">
        <v>21</v>
      </c>
      <c r="I10" s="26" t="s">
        <v>24</v>
      </c>
      <c r="J10" s="28">
        <v>6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18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75"/>
    </row>
    <row r="11" spans="2:20" ht="30" customHeight="1">
      <c r="B11" s="25" t="s">
        <v>25</v>
      </c>
      <c r="C11" s="96" t="s">
        <v>115</v>
      </c>
      <c r="D11" s="96" t="s">
        <v>123</v>
      </c>
      <c r="E11" s="26">
        <v>9</v>
      </c>
      <c r="F11" s="26" t="s">
        <v>24</v>
      </c>
      <c r="G11" s="28">
        <v>21</v>
      </c>
      <c r="H11" s="26">
        <v>7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16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5"/>
    </row>
    <row r="12" spans="2:20" ht="30" customHeight="1">
      <c r="B12" s="25" t="s">
        <v>21</v>
      </c>
      <c r="C12" s="96" t="s">
        <v>116</v>
      </c>
      <c r="D12" s="96" t="s">
        <v>124</v>
      </c>
      <c r="E12" s="26">
        <v>23</v>
      </c>
      <c r="F12" s="26" t="s">
        <v>24</v>
      </c>
      <c r="G12" s="28">
        <v>21</v>
      </c>
      <c r="H12" s="26">
        <v>21</v>
      </c>
      <c r="I12" s="26" t="s">
        <v>24</v>
      </c>
      <c r="J12" s="28">
        <v>9</v>
      </c>
      <c r="K12" s="26"/>
      <c r="L12" s="26" t="s">
        <v>24</v>
      </c>
      <c r="M12" s="28"/>
      <c r="N12" s="29">
        <f t="shared" si="0"/>
        <v>44</v>
      </c>
      <c r="O12" s="30">
        <f t="shared" si="1"/>
        <v>30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5"/>
    </row>
    <row r="13" spans="2:20" ht="30" customHeight="1">
      <c r="B13" s="25" t="s">
        <v>19</v>
      </c>
      <c r="C13" s="96" t="s">
        <v>117</v>
      </c>
      <c r="D13" s="96" t="s">
        <v>72</v>
      </c>
      <c r="E13" s="26">
        <v>21</v>
      </c>
      <c r="F13" s="26" t="s">
        <v>24</v>
      </c>
      <c r="G13" s="28">
        <v>14</v>
      </c>
      <c r="H13" s="26">
        <v>21</v>
      </c>
      <c r="I13" s="26" t="s">
        <v>24</v>
      </c>
      <c r="J13" s="28">
        <v>14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28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5"/>
    </row>
    <row r="14" spans="2:20" ht="30" customHeight="1">
      <c r="B14" s="25" t="s">
        <v>20</v>
      </c>
      <c r="C14" s="96" t="s">
        <v>118</v>
      </c>
      <c r="D14" s="96" t="s">
        <v>125</v>
      </c>
      <c r="E14" s="26">
        <v>21</v>
      </c>
      <c r="F14" s="26" t="s">
        <v>24</v>
      </c>
      <c r="G14" s="28">
        <v>7</v>
      </c>
      <c r="H14" s="26">
        <v>21</v>
      </c>
      <c r="I14" s="26" t="s">
        <v>24</v>
      </c>
      <c r="J14" s="28">
        <v>8</v>
      </c>
      <c r="K14" s="26"/>
      <c r="L14" s="26" t="s">
        <v>24</v>
      </c>
      <c r="M14" s="28"/>
      <c r="N14" s="29">
        <f t="shared" si="0"/>
        <v>42</v>
      </c>
      <c r="O14" s="30">
        <f t="shared" si="1"/>
        <v>15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5"/>
    </row>
    <row r="15" spans="2:20" ht="30" customHeight="1">
      <c r="B15" s="25" t="s">
        <v>22</v>
      </c>
      <c r="C15" s="100" t="s">
        <v>120</v>
      </c>
      <c r="D15" s="100" t="s">
        <v>126</v>
      </c>
      <c r="E15" s="26">
        <v>21</v>
      </c>
      <c r="F15" s="26" t="s">
        <v>24</v>
      </c>
      <c r="G15" s="28">
        <v>18</v>
      </c>
      <c r="H15" s="26">
        <v>23</v>
      </c>
      <c r="I15" s="26" t="s">
        <v>24</v>
      </c>
      <c r="J15" s="28">
        <v>21</v>
      </c>
      <c r="K15" s="26"/>
      <c r="L15" s="26" t="s">
        <v>24</v>
      </c>
      <c r="M15" s="28"/>
      <c r="N15" s="29">
        <f t="shared" si="0"/>
        <v>44</v>
      </c>
      <c r="O15" s="30">
        <f t="shared" si="1"/>
        <v>39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5"/>
    </row>
    <row r="16" spans="2:20" ht="30" customHeight="1" thickBot="1">
      <c r="B16" s="55" t="s">
        <v>23</v>
      </c>
      <c r="C16" s="98" t="s">
        <v>119</v>
      </c>
      <c r="D16" s="98" t="s">
        <v>127</v>
      </c>
      <c r="E16" s="56">
        <v>14</v>
      </c>
      <c r="F16" s="56" t="s">
        <v>24</v>
      </c>
      <c r="G16" s="57">
        <v>21</v>
      </c>
      <c r="H16" s="56">
        <v>23</v>
      </c>
      <c r="I16" s="56" t="s">
        <v>24</v>
      </c>
      <c r="J16" s="57">
        <v>21</v>
      </c>
      <c r="K16" s="56">
        <v>21</v>
      </c>
      <c r="L16" s="56" t="s">
        <v>24</v>
      </c>
      <c r="M16" s="57">
        <v>0</v>
      </c>
      <c r="N16" s="95">
        <f>E16+H16+K16</f>
        <v>58</v>
      </c>
      <c r="O16" s="59">
        <f>G16+J16+M16</f>
        <v>42</v>
      </c>
      <c r="P16" s="60">
        <f>IF(E16&gt;G16,1,0)+IF(H16&gt;J16,1,0)+IF(K16&gt;M16,1,0)</f>
        <v>2</v>
      </c>
      <c r="Q16" s="56">
        <f>IF(E16&lt;G16,1,0)+IF(H16&lt;J16,1,0)+IF(K16&lt;M16,1,0)</f>
        <v>1</v>
      </c>
      <c r="R16" s="61">
        <f>IF(P16=2,1,0)</f>
        <v>1</v>
      </c>
      <c r="S16" s="57">
        <f>IF(Q16=2,1,0)</f>
        <v>0</v>
      </c>
      <c r="T16" s="62"/>
    </row>
    <row r="17" spans="2:20" ht="30" customHeight="1" thickBot="1">
      <c r="B17" s="63" t="s">
        <v>46</v>
      </c>
      <c r="C17" s="77"/>
      <c r="D17" s="64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/>
      <c r="O17" s="69"/>
      <c r="P17" s="70"/>
      <c r="Q17" s="71"/>
      <c r="R17" s="72"/>
      <c r="S17" s="73"/>
      <c r="T17" s="74"/>
    </row>
    <row r="18" spans="2:20" ht="34.5" customHeight="1" thickBot="1">
      <c r="B18" s="32" t="s">
        <v>8</v>
      </c>
      <c r="C18" s="114" t="str">
        <f>IF(R18&gt;S18,D4,IF(S18&gt;R18,D5,"remíza"))</f>
        <v>SK Jupiter A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304</v>
      </c>
      <c r="O18" s="34">
        <f t="shared" si="5"/>
        <v>256</v>
      </c>
      <c r="P18" s="33">
        <f t="shared" si="5"/>
        <v>12</v>
      </c>
      <c r="Q18" s="35">
        <f t="shared" si="5"/>
        <v>5</v>
      </c>
      <c r="R18" s="33">
        <f t="shared" si="5"/>
        <v>6</v>
      </c>
      <c r="S18" s="34">
        <f t="shared" si="5"/>
        <v>2</v>
      </c>
      <c r="T18" s="49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50" t="s">
        <v>143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50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81"/>
      <c r="D3" s="116" t="s">
        <v>57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34" t="s">
        <v>33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28" t="s">
        <v>14</v>
      </c>
      <c r="R4" s="129"/>
      <c r="S4" s="82"/>
      <c r="T4" s="51">
        <v>42812</v>
      </c>
    </row>
    <row r="5" spans="2:20" ht="19.5" customHeight="1">
      <c r="B5" s="7" t="s">
        <v>4</v>
      </c>
      <c r="C5" s="83"/>
      <c r="D5" s="125" t="s">
        <v>63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30" t="s">
        <v>2</v>
      </c>
      <c r="R5" s="131"/>
      <c r="S5" s="84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</row>
    <row r="7" spans="2:20" ht="24.75" customHeight="1">
      <c r="B7" s="14"/>
      <c r="C7" s="15" t="str">
        <f>D4</f>
        <v>Keramika Chlumčany M</v>
      </c>
      <c r="D7" s="15" t="str">
        <f>D5</f>
        <v>SK Jupiter M2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3"/>
      <c r="P7" s="112" t="s">
        <v>16</v>
      </c>
      <c r="Q7" s="133"/>
      <c r="R7" s="112" t="s">
        <v>17</v>
      </c>
      <c r="S7" s="13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</row>
    <row r="9" spans="2:20" ht="30" customHeight="1" thickTop="1">
      <c r="B9" s="25" t="s">
        <v>26</v>
      </c>
      <c r="C9" s="96" t="s">
        <v>135</v>
      </c>
      <c r="D9" s="97" t="s">
        <v>139</v>
      </c>
      <c r="E9" s="26">
        <v>21</v>
      </c>
      <c r="F9" s="27" t="s">
        <v>24</v>
      </c>
      <c r="G9" s="28">
        <v>12</v>
      </c>
      <c r="H9" s="26">
        <v>21</v>
      </c>
      <c r="I9" s="27" t="s">
        <v>24</v>
      </c>
      <c r="J9" s="28">
        <v>17</v>
      </c>
      <c r="K9" s="26"/>
      <c r="L9" s="27" t="s">
        <v>24</v>
      </c>
      <c r="M9" s="28"/>
      <c r="N9" s="29">
        <f>E9+H9+K9</f>
        <v>42</v>
      </c>
      <c r="O9" s="30">
        <f>G9+J9+M9</f>
        <v>29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32</v>
      </c>
      <c r="C10" s="96" t="s">
        <v>136</v>
      </c>
      <c r="D10" s="96" t="s">
        <v>140</v>
      </c>
      <c r="E10" s="26">
        <v>21</v>
      </c>
      <c r="F10" s="26" t="s">
        <v>24</v>
      </c>
      <c r="G10" s="28">
        <v>15</v>
      </c>
      <c r="H10" s="26">
        <v>21</v>
      </c>
      <c r="I10" s="26" t="s">
        <v>24</v>
      </c>
      <c r="J10" s="28">
        <v>15</v>
      </c>
      <c r="K10" s="26"/>
      <c r="L10" s="26" t="s">
        <v>24</v>
      </c>
      <c r="M10" s="28"/>
      <c r="N10" s="29">
        <f>E10+H10+K10</f>
        <v>42</v>
      </c>
      <c r="O10" s="30">
        <f>G10+J10+M10</f>
        <v>30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aca="true" t="shared" si="0" ref="R10:S12">IF(P10=2,1,0)</f>
        <v>1</v>
      </c>
      <c r="S10" s="28">
        <f t="shared" si="0"/>
        <v>0</v>
      </c>
      <c r="T10" s="75"/>
    </row>
    <row r="11" spans="2:20" ht="30" customHeight="1">
      <c r="B11" s="25" t="s">
        <v>25</v>
      </c>
      <c r="C11" s="96" t="s">
        <v>137</v>
      </c>
      <c r="D11" s="96" t="s">
        <v>141</v>
      </c>
      <c r="E11" s="26">
        <v>21</v>
      </c>
      <c r="F11" s="26" t="s">
        <v>24</v>
      </c>
      <c r="G11" s="28">
        <v>14</v>
      </c>
      <c r="H11" s="26">
        <v>15</v>
      </c>
      <c r="I11" s="26" t="s">
        <v>24</v>
      </c>
      <c r="J11" s="28">
        <v>21</v>
      </c>
      <c r="K11" s="26">
        <v>22</v>
      </c>
      <c r="L11" s="26" t="s">
        <v>24</v>
      </c>
      <c r="M11" s="28">
        <v>24</v>
      </c>
      <c r="N11" s="29">
        <f>E11+H11+K11</f>
        <v>58</v>
      </c>
      <c r="O11" s="30">
        <f>G11+J11+M11</f>
        <v>59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5"/>
    </row>
    <row r="12" spans="2:20" ht="30" customHeight="1" thickBot="1">
      <c r="B12" s="55" t="s">
        <v>34</v>
      </c>
      <c r="C12" s="98" t="s">
        <v>138</v>
      </c>
      <c r="D12" s="98" t="s">
        <v>142</v>
      </c>
      <c r="E12" s="56">
        <v>21</v>
      </c>
      <c r="F12" s="56" t="s">
        <v>24</v>
      </c>
      <c r="G12" s="57">
        <v>8</v>
      </c>
      <c r="H12" s="56">
        <v>21</v>
      </c>
      <c r="I12" s="56" t="s">
        <v>24</v>
      </c>
      <c r="J12" s="57">
        <v>7</v>
      </c>
      <c r="K12" s="56"/>
      <c r="L12" s="56" t="s">
        <v>24</v>
      </c>
      <c r="M12" s="57"/>
      <c r="N12" s="58">
        <f>E12+H12+K12</f>
        <v>42</v>
      </c>
      <c r="O12" s="59">
        <f>G12+J12+M12</f>
        <v>15</v>
      </c>
      <c r="P12" s="60">
        <f>IF(E12&gt;G12,1,0)+IF(H12&gt;J12,1,0)+IF(K12&gt;M12,1,0)</f>
        <v>2</v>
      </c>
      <c r="Q12" s="56">
        <f>IF(E12&lt;G12,1,0)+IF(H12&lt;J12,1,0)+IF(K12&lt;M12,1,0)</f>
        <v>0</v>
      </c>
      <c r="R12" s="61">
        <f t="shared" si="0"/>
        <v>1</v>
      </c>
      <c r="S12" s="57">
        <f t="shared" si="0"/>
        <v>0</v>
      </c>
      <c r="T12" s="76"/>
    </row>
    <row r="13" spans="2:20" ht="30" customHeight="1" thickBot="1">
      <c r="B13" s="63" t="s">
        <v>26</v>
      </c>
      <c r="C13" s="77"/>
      <c r="D13" s="77"/>
      <c r="E13" s="65"/>
      <c r="F13" s="66" t="s">
        <v>24</v>
      </c>
      <c r="G13" s="67"/>
      <c r="H13" s="65"/>
      <c r="I13" s="66" t="s">
        <v>24</v>
      </c>
      <c r="J13" s="67"/>
      <c r="K13" s="65"/>
      <c r="L13" s="66" t="s">
        <v>24</v>
      </c>
      <c r="M13" s="67"/>
      <c r="N13" s="68"/>
      <c r="O13" s="69"/>
      <c r="P13" s="70"/>
      <c r="Q13" s="71"/>
      <c r="R13" s="72"/>
      <c r="S13" s="73"/>
      <c r="T13" s="78"/>
    </row>
    <row r="14" spans="2:20" ht="34.5" customHeight="1" thickBot="1">
      <c r="B14" s="32" t="s">
        <v>8</v>
      </c>
      <c r="C14" s="114" t="str">
        <f>IF(R14&gt;S14,D4,IF(S14&gt;R14,D5,"remíza"))</f>
        <v>Keramika Chlumčany M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33">
        <f aca="true" t="shared" si="1" ref="N14:S14">SUM(N9:N13)</f>
        <v>184</v>
      </c>
      <c r="O14" s="34">
        <f t="shared" si="1"/>
        <v>133</v>
      </c>
      <c r="P14" s="33">
        <f t="shared" si="1"/>
        <v>7</v>
      </c>
      <c r="Q14" s="35">
        <f t="shared" si="1"/>
        <v>2</v>
      </c>
      <c r="R14" s="33">
        <f t="shared" si="1"/>
        <v>3</v>
      </c>
      <c r="S14" s="34">
        <f t="shared" si="1"/>
        <v>1</v>
      </c>
      <c r="T14" s="88"/>
    </row>
    <row r="15" spans="2:20" ht="15">
      <c r="B15" s="44"/>
      <c r="C15" s="50"/>
      <c r="D15" s="5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89" t="s">
        <v>10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0" ht="12.7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0" ht="19.5" customHeight="1">
      <c r="B18" s="40" t="s">
        <v>11</v>
      </c>
      <c r="C18" s="50" t="s">
        <v>27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9.5" customHeight="1">
      <c r="B19" s="41"/>
      <c r="C19" s="50" t="s">
        <v>27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 ht="12.75">
      <c r="B21" s="42" t="s">
        <v>12</v>
      </c>
      <c r="C21" s="50"/>
      <c r="D21" s="90"/>
      <c r="E21" s="42" t="s">
        <v>13</v>
      </c>
      <c r="F21" s="42"/>
      <c r="G21" s="42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6"/>
      <c r="D3" s="116" t="s">
        <v>57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19" t="s">
        <v>62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04" t="s">
        <v>14</v>
      </c>
      <c r="R4" s="105"/>
      <c r="S4" s="10"/>
      <c r="T4" s="51">
        <v>42812</v>
      </c>
    </row>
    <row r="5" spans="2:20" ht="19.5" customHeight="1">
      <c r="B5" s="7" t="s">
        <v>4</v>
      </c>
      <c r="C5" s="11"/>
      <c r="D5" s="125" t="s">
        <v>48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06" t="s">
        <v>2</v>
      </c>
      <c r="R5" s="107"/>
      <c r="S5" s="9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03"/>
      <c r="S6" s="53"/>
      <c r="T6" s="54" t="s">
        <v>28</v>
      </c>
    </row>
    <row r="7" spans="2:20" ht="24.75" customHeight="1">
      <c r="B7" s="14"/>
      <c r="C7" s="15" t="str">
        <f>D4</f>
        <v>SK Jupiter M 1</v>
      </c>
      <c r="D7" s="15" t="str">
        <f>D5</f>
        <v>Zbrklý úder Klatovy M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13"/>
      <c r="P7" s="112" t="s">
        <v>16</v>
      </c>
      <c r="Q7" s="113"/>
      <c r="R7" s="112" t="s">
        <v>17</v>
      </c>
      <c r="S7" s="11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101" t="s">
        <v>128</v>
      </c>
      <c r="D9" s="96" t="s">
        <v>130</v>
      </c>
      <c r="E9" s="26">
        <v>22</v>
      </c>
      <c r="F9" s="27" t="s">
        <v>24</v>
      </c>
      <c r="G9" s="28">
        <v>20</v>
      </c>
      <c r="H9" s="26">
        <v>25</v>
      </c>
      <c r="I9" s="27" t="s">
        <v>24</v>
      </c>
      <c r="J9" s="28">
        <v>23</v>
      </c>
      <c r="K9" s="26"/>
      <c r="L9" s="27" t="s">
        <v>24</v>
      </c>
      <c r="M9" s="28"/>
      <c r="N9" s="29">
        <f>E9+H9+K9</f>
        <v>47</v>
      </c>
      <c r="O9" s="30">
        <f>G9+J9+M9</f>
        <v>43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75"/>
    </row>
    <row r="10" spans="2:20" ht="30" customHeight="1">
      <c r="B10" s="25" t="s">
        <v>32</v>
      </c>
      <c r="C10" s="96" t="s">
        <v>144</v>
      </c>
      <c r="D10" s="96" t="s">
        <v>131</v>
      </c>
      <c r="E10" s="26">
        <v>21</v>
      </c>
      <c r="F10" s="26" t="s">
        <v>24</v>
      </c>
      <c r="G10" s="28">
        <v>7</v>
      </c>
      <c r="H10" s="26">
        <v>25</v>
      </c>
      <c r="I10" s="26" t="s">
        <v>24</v>
      </c>
      <c r="J10" s="28">
        <v>27</v>
      </c>
      <c r="K10" s="26">
        <v>21</v>
      </c>
      <c r="L10" s="26" t="s">
        <v>24</v>
      </c>
      <c r="M10" s="28">
        <v>15</v>
      </c>
      <c r="N10" s="29">
        <f>E10+H10+K10</f>
        <v>67</v>
      </c>
      <c r="O10" s="30">
        <f>G10+J10+M10</f>
        <v>49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aca="true" t="shared" si="0" ref="R10:S13">IF(P10=2,1,0)</f>
        <v>1</v>
      </c>
      <c r="S10" s="28">
        <f t="shared" si="0"/>
        <v>0</v>
      </c>
      <c r="T10" s="75"/>
    </row>
    <row r="11" spans="2:20" ht="30" customHeight="1">
      <c r="B11" s="25" t="s">
        <v>25</v>
      </c>
      <c r="C11" s="96" t="s">
        <v>129</v>
      </c>
      <c r="D11" s="96" t="s">
        <v>132</v>
      </c>
      <c r="E11" s="26">
        <v>20</v>
      </c>
      <c r="F11" s="26" t="s">
        <v>24</v>
      </c>
      <c r="G11" s="28">
        <v>13</v>
      </c>
      <c r="H11" s="26">
        <v>21</v>
      </c>
      <c r="I11" s="26" t="s">
        <v>24</v>
      </c>
      <c r="J11" s="28">
        <v>16</v>
      </c>
      <c r="K11" s="26"/>
      <c r="L11" s="26" t="s">
        <v>24</v>
      </c>
      <c r="M11" s="28"/>
      <c r="N11" s="29">
        <f>E11+H11+K11</f>
        <v>41</v>
      </c>
      <c r="O11" s="30">
        <f>G11+J11+M11</f>
        <v>29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5"/>
    </row>
    <row r="12" spans="2:20" ht="30" customHeight="1" thickBot="1">
      <c r="B12" s="55" t="s">
        <v>34</v>
      </c>
      <c r="C12" s="98" t="s">
        <v>133</v>
      </c>
      <c r="D12" s="98" t="s">
        <v>134</v>
      </c>
      <c r="E12" s="56">
        <v>22</v>
      </c>
      <c r="F12" s="56" t="s">
        <v>24</v>
      </c>
      <c r="G12" s="57">
        <v>20</v>
      </c>
      <c r="H12" s="56">
        <v>15</v>
      </c>
      <c r="I12" s="56" t="s">
        <v>24</v>
      </c>
      <c r="J12" s="57">
        <v>21</v>
      </c>
      <c r="K12" s="56">
        <v>18</v>
      </c>
      <c r="L12" s="56" t="s">
        <v>24</v>
      </c>
      <c r="M12" s="57">
        <v>21</v>
      </c>
      <c r="N12" s="58">
        <f>E12+H12+K12</f>
        <v>55</v>
      </c>
      <c r="O12" s="59">
        <f>G12+J12+M12</f>
        <v>62</v>
      </c>
      <c r="P12" s="60">
        <f>IF(E12&gt;G12,1,0)+IF(H12&gt;J12,1,0)+IF(K12&gt;M12,1,0)</f>
        <v>1</v>
      </c>
      <c r="Q12" s="56">
        <f>IF(E12&lt;G12,1,0)+IF(H12&lt;J12,1,0)+IF(K12&lt;M12,1,0)</f>
        <v>2</v>
      </c>
      <c r="R12" s="61">
        <f t="shared" si="0"/>
        <v>0</v>
      </c>
      <c r="S12" s="57">
        <f t="shared" si="0"/>
        <v>1</v>
      </c>
      <c r="T12" s="76"/>
    </row>
    <row r="13" spans="2:20" ht="30" customHeight="1" thickBot="1">
      <c r="B13" s="63" t="s">
        <v>26</v>
      </c>
      <c r="C13" s="77"/>
      <c r="D13" s="77"/>
      <c r="E13" s="65"/>
      <c r="F13" s="66" t="s">
        <v>24</v>
      </c>
      <c r="G13" s="67"/>
      <c r="H13" s="65"/>
      <c r="I13" s="66" t="s">
        <v>24</v>
      </c>
      <c r="J13" s="67"/>
      <c r="K13" s="65"/>
      <c r="L13" s="66" t="s">
        <v>24</v>
      </c>
      <c r="M13" s="67"/>
      <c r="N13" s="68">
        <f>E13+H13+K13</f>
        <v>0</v>
      </c>
      <c r="O13" s="69">
        <f>G13+J13+M13</f>
        <v>0</v>
      </c>
      <c r="P13" s="70">
        <f>IF(E13&gt;G13,1,0)+IF(H13&gt;J13,1,0)+IF(K13&gt;M13,1,0)</f>
        <v>0</v>
      </c>
      <c r="Q13" s="71">
        <f>IF(E13&lt;G13,1,0)+IF(H13&lt;J13,1,0)+IF(K13&lt;M13,1,0)</f>
        <v>0</v>
      </c>
      <c r="R13" s="72">
        <f t="shared" si="0"/>
        <v>0</v>
      </c>
      <c r="S13" s="73">
        <f t="shared" si="0"/>
        <v>0</v>
      </c>
      <c r="T13" s="78"/>
    </row>
    <row r="14" spans="2:20" ht="34.5" customHeight="1" thickBot="1">
      <c r="B14" s="32" t="s">
        <v>8</v>
      </c>
      <c r="C14" s="114" t="str">
        <f>IF(R14&gt;S14,D4,IF(S14&gt;R14,D5,"remíza"))</f>
        <v>SK Jupiter M 1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33">
        <f aca="true" t="shared" si="1" ref="N14:S14">SUM(N9:N13)</f>
        <v>210</v>
      </c>
      <c r="O14" s="34">
        <f t="shared" si="1"/>
        <v>183</v>
      </c>
      <c r="P14" s="33">
        <f t="shared" si="1"/>
        <v>7</v>
      </c>
      <c r="Q14" s="35">
        <f t="shared" si="1"/>
        <v>3</v>
      </c>
      <c r="R14" s="33">
        <f t="shared" si="1"/>
        <v>3</v>
      </c>
      <c r="S14" s="34">
        <f t="shared" si="1"/>
        <v>1</v>
      </c>
      <c r="T14" s="49"/>
    </row>
    <row r="15" spans="2:20" ht="15">
      <c r="B15" s="44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39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9.5" customHeight="1">
      <c r="B18" s="40" t="s">
        <v>11</v>
      </c>
      <c r="C18" s="50" t="s">
        <v>27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9.5" customHeight="1">
      <c r="B19" s="41"/>
      <c r="C19" s="50" t="s">
        <v>27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9.5" customHeight="1" thickBot="1">
      <c r="B3" s="5" t="s">
        <v>1</v>
      </c>
      <c r="C3" s="6"/>
      <c r="D3" s="116" t="s">
        <v>54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ht="19.5" customHeight="1" thickTop="1">
      <c r="B4" s="7" t="s">
        <v>3</v>
      </c>
      <c r="C4" s="8"/>
      <c r="D4" s="125" t="s">
        <v>48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04" t="s">
        <v>14</v>
      </c>
      <c r="R4" s="105"/>
      <c r="S4" s="10"/>
      <c r="T4" s="51">
        <v>42812</v>
      </c>
    </row>
    <row r="5" spans="2:20" ht="19.5" customHeight="1">
      <c r="B5" s="7" t="s">
        <v>4</v>
      </c>
      <c r="C5" s="11"/>
      <c r="D5" s="125" t="s">
        <v>63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06" t="s">
        <v>2</v>
      </c>
      <c r="R5" s="107"/>
      <c r="S5" s="9"/>
      <c r="T5" s="52" t="s">
        <v>50</v>
      </c>
    </row>
    <row r="6" spans="2:20" ht="19.5" customHeight="1" thickBot="1"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03"/>
      <c r="S6" s="53"/>
      <c r="T6" s="54" t="s">
        <v>28</v>
      </c>
    </row>
    <row r="7" spans="2:20" ht="24.75" customHeight="1">
      <c r="B7" s="14"/>
      <c r="C7" s="15" t="str">
        <f>D4</f>
        <v>Zbrklý úder Klatovy M</v>
      </c>
      <c r="D7" s="15" t="str">
        <f>D5</f>
        <v>SK Jupiter M2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13"/>
      <c r="P7" s="112" t="s">
        <v>16</v>
      </c>
      <c r="Q7" s="113"/>
      <c r="R7" s="112" t="s">
        <v>17</v>
      </c>
      <c r="S7" s="113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6" t="s">
        <v>130</v>
      </c>
      <c r="D9" s="97" t="s">
        <v>139</v>
      </c>
      <c r="E9" s="26">
        <v>13</v>
      </c>
      <c r="F9" s="27" t="s">
        <v>24</v>
      </c>
      <c r="G9" s="28">
        <v>21</v>
      </c>
      <c r="H9" s="26">
        <v>22</v>
      </c>
      <c r="I9" s="27" t="s">
        <v>24</v>
      </c>
      <c r="J9" s="28">
        <v>20</v>
      </c>
      <c r="K9" s="26">
        <v>23</v>
      </c>
      <c r="L9" s="27" t="s">
        <v>24</v>
      </c>
      <c r="M9" s="28">
        <v>21</v>
      </c>
      <c r="N9" s="29">
        <f>E9+H9+K9</f>
        <v>58</v>
      </c>
      <c r="O9" s="30">
        <f>G9+J9+M9</f>
        <v>62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>IF(P9=2,1,0)</f>
        <v>1</v>
      </c>
      <c r="S9" s="28">
        <f>IF(Q9=2,1,0)</f>
        <v>0</v>
      </c>
      <c r="T9" s="48"/>
    </row>
    <row r="10" spans="2:20" ht="30" customHeight="1">
      <c r="B10" s="25" t="s">
        <v>32</v>
      </c>
      <c r="C10" s="96" t="s">
        <v>131</v>
      </c>
      <c r="D10" s="96" t="s">
        <v>140</v>
      </c>
      <c r="E10" s="26">
        <v>21</v>
      </c>
      <c r="F10" s="26" t="s">
        <v>24</v>
      </c>
      <c r="G10" s="28">
        <v>19</v>
      </c>
      <c r="H10" s="26">
        <v>16</v>
      </c>
      <c r="I10" s="26" t="s">
        <v>24</v>
      </c>
      <c r="J10" s="28">
        <v>21</v>
      </c>
      <c r="K10" s="26">
        <v>20</v>
      </c>
      <c r="L10" s="26" t="s">
        <v>24</v>
      </c>
      <c r="M10" s="28">
        <v>22</v>
      </c>
      <c r="N10" s="29">
        <f>E10+H10+K10</f>
        <v>57</v>
      </c>
      <c r="O10" s="30">
        <f>G10+J10+M10</f>
        <v>62</v>
      </c>
      <c r="P10" s="31">
        <f>IF(E10&gt;G10,1,0)+IF(H10&gt;J10,1,0)+IF(K10&gt;M10,1,0)</f>
        <v>1</v>
      </c>
      <c r="Q10" s="26">
        <f>IF(E10&lt;G10,1,0)+IF(H10&lt;J10,1,0)+IF(K10&lt;M10,1,0)</f>
        <v>2</v>
      </c>
      <c r="R10" s="46">
        <f aca="true" t="shared" si="0" ref="R10:S13">IF(P10=2,1,0)</f>
        <v>0</v>
      </c>
      <c r="S10" s="28">
        <f t="shared" si="0"/>
        <v>1</v>
      </c>
      <c r="T10" s="75"/>
    </row>
    <row r="11" spans="2:20" ht="30" customHeight="1">
      <c r="B11" s="25" t="s">
        <v>25</v>
      </c>
      <c r="C11" s="96" t="s">
        <v>132</v>
      </c>
      <c r="D11" s="96" t="s">
        <v>141</v>
      </c>
      <c r="E11" s="26">
        <v>16</v>
      </c>
      <c r="F11" s="26" t="s">
        <v>24</v>
      </c>
      <c r="G11" s="28">
        <v>21</v>
      </c>
      <c r="H11" s="26">
        <v>16</v>
      </c>
      <c r="I11" s="26" t="s">
        <v>24</v>
      </c>
      <c r="J11" s="28">
        <v>21</v>
      </c>
      <c r="K11" s="26"/>
      <c r="L11" s="26" t="s">
        <v>24</v>
      </c>
      <c r="M11" s="28"/>
      <c r="N11" s="29">
        <f>E11+H11+K11</f>
        <v>32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48"/>
    </row>
    <row r="12" spans="2:20" ht="30" customHeight="1" thickBot="1">
      <c r="B12" s="55" t="s">
        <v>34</v>
      </c>
      <c r="C12" s="98" t="s">
        <v>134</v>
      </c>
      <c r="D12" s="98" t="s">
        <v>147</v>
      </c>
      <c r="E12" s="56">
        <v>21</v>
      </c>
      <c r="F12" s="56" t="s">
        <v>24</v>
      </c>
      <c r="G12" s="57">
        <v>19</v>
      </c>
      <c r="H12" s="56">
        <v>21</v>
      </c>
      <c r="I12" s="56" t="s">
        <v>24</v>
      </c>
      <c r="J12" s="57">
        <v>18</v>
      </c>
      <c r="K12" s="56"/>
      <c r="L12" s="56" t="s">
        <v>24</v>
      </c>
      <c r="M12" s="57"/>
      <c r="N12" s="58">
        <f>E12+H12+K12</f>
        <v>42</v>
      </c>
      <c r="O12" s="59">
        <f>G12+J12+M12</f>
        <v>37</v>
      </c>
      <c r="P12" s="60">
        <f>IF(E12&gt;G12,1,0)+IF(H12&gt;J12,1,0)+IF(K12&gt;M12,1,0)</f>
        <v>2</v>
      </c>
      <c r="Q12" s="56">
        <f>IF(E12&lt;G12,1,0)+IF(H12&lt;J12,1,0)+IF(K12&lt;M12,1,0)</f>
        <v>0</v>
      </c>
      <c r="R12" s="61">
        <f t="shared" si="0"/>
        <v>1</v>
      </c>
      <c r="S12" s="57">
        <f t="shared" si="0"/>
        <v>0</v>
      </c>
      <c r="T12" s="76"/>
    </row>
    <row r="13" spans="2:20" ht="30" customHeight="1" thickBot="1">
      <c r="B13" s="63" t="s">
        <v>26</v>
      </c>
      <c r="C13" s="77" t="s">
        <v>162</v>
      </c>
      <c r="D13" s="77" t="s">
        <v>163</v>
      </c>
      <c r="E13" s="65">
        <v>14</v>
      </c>
      <c r="F13" s="66" t="s">
        <v>24</v>
      </c>
      <c r="G13" s="67">
        <v>21</v>
      </c>
      <c r="H13" s="65">
        <v>19</v>
      </c>
      <c r="I13" s="66" t="s">
        <v>24</v>
      </c>
      <c r="J13" s="67">
        <v>21</v>
      </c>
      <c r="K13" s="65"/>
      <c r="L13" s="66" t="s">
        <v>24</v>
      </c>
      <c r="M13" s="67"/>
      <c r="N13" s="68">
        <f>E13+H13+K13</f>
        <v>33</v>
      </c>
      <c r="O13" s="69">
        <f>G13+J13+M13</f>
        <v>42</v>
      </c>
      <c r="P13" s="70">
        <f>IF(E13&gt;G13,1,0)+IF(H13&gt;J13,1,0)+IF(K13&gt;M13,1,0)</f>
        <v>0</v>
      </c>
      <c r="Q13" s="71">
        <f>IF(E13&lt;G13,1,0)+IF(H13&lt;J13,1,0)+IF(K13&lt;M13,1,0)</f>
        <v>2</v>
      </c>
      <c r="R13" s="72">
        <f t="shared" si="0"/>
        <v>0</v>
      </c>
      <c r="S13" s="73">
        <f t="shared" si="0"/>
        <v>1</v>
      </c>
      <c r="T13" s="74"/>
    </row>
    <row r="14" spans="2:20" ht="34.5" customHeight="1" thickBot="1">
      <c r="B14" s="32" t="s">
        <v>8</v>
      </c>
      <c r="C14" s="114" t="str">
        <f>IF(R14&gt;S14,D4,IF(S14&gt;R14,D5,"remíza"))</f>
        <v>SK Jupiter M2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33">
        <f aca="true" t="shared" si="1" ref="N14:S14">SUM(N9:N13)</f>
        <v>222</v>
      </c>
      <c r="O14" s="34">
        <f t="shared" si="1"/>
        <v>245</v>
      </c>
      <c r="P14" s="33">
        <f t="shared" si="1"/>
        <v>5</v>
      </c>
      <c r="Q14" s="35">
        <f t="shared" si="1"/>
        <v>7</v>
      </c>
      <c r="R14" s="33">
        <f t="shared" si="1"/>
        <v>2</v>
      </c>
      <c r="S14" s="34">
        <f t="shared" si="1"/>
        <v>3</v>
      </c>
      <c r="T14" s="49"/>
    </row>
    <row r="15" spans="2:20" ht="15">
      <c r="B15" s="44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39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9.5" customHeight="1">
      <c r="B18" s="40" t="s">
        <v>11</v>
      </c>
      <c r="C18" s="50" t="s">
        <v>27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9.5" customHeight="1">
      <c r="B19" s="41"/>
      <c r="C19" s="50" t="s">
        <v>27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7" thickBot="1">
      <c r="A2" s="79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79"/>
      <c r="V2" s="79"/>
    </row>
    <row r="3" spans="1:22" ht="19.5" customHeight="1" thickBot="1">
      <c r="A3" s="79"/>
      <c r="B3" s="5" t="s">
        <v>1</v>
      </c>
      <c r="C3" s="81"/>
      <c r="D3" s="116" t="s">
        <v>51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79"/>
      <c r="V3" s="79"/>
    </row>
    <row r="4" spans="1:22" ht="19.5" customHeight="1" thickBot="1" thickTop="1">
      <c r="A4" s="79"/>
      <c r="B4" s="7" t="s">
        <v>3</v>
      </c>
      <c r="C4" s="8"/>
      <c r="D4" s="119" t="s">
        <v>62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8" t="s">
        <v>14</v>
      </c>
      <c r="R4" s="129"/>
      <c r="S4" s="82"/>
      <c r="T4" s="51">
        <v>42812</v>
      </c>
      <c r="U4" s="79"/>
      <c r="V4" s="79"/>
    </row>
    <row r="5" spans="1:22" ht="19.5" customHeight="1" thickTop="1">
      <c r="A5" s="79"/>
      <c r="B5" s="7" t="s">
        <v>4</v>
      </c>
      <c r="C5" s="83"/>
      <c r="D5" s="134" t="s">
        <v>33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30" t="s">
        <v>2</v>
      </c>
      <c r="R5" s="131"/>
      <c r="S5" s="84"/>
      <c r="T5" s="52" t="s">
        <v>50</v>
      </c>
      <c r="U5" s="79"/>
      <c r="V5" s="79"/>
    </row>
    <row r="6" spans="1:22" ht="19.5" customHeight="1" thickBot="1">
      <c r="A6" s="79"/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  <c r="U6" s="79"/>
      <c r="V6" s="79"/>
    </row>
    <row r="7" spans="1:22" ht="24.75" customHeight="1">
      <c r="A7" s="79"/>
      <c r="B7" s="14"/>
      <c r="C7" s="15" t="str">
        <f>D4</f>
        <v>SK Jupiter M 1</v>
      </c>
      <c r="D7" s="15" t="str">
        <f>D5</f>
        <v>Keramika Chlumčany M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7"/>
      <c r="P7" s="112" t="s">
        <v>16</v>
      </c>
      <c r="Q7" s="137"/>
      <c r="R7" s="112" t="s">
        <v>17</v>
      </c>
      <c r="S7" s="137"/>
      <c r="T7" s="47" t="s">
        <v>7</v>
      </c>
      <c r="U7" s="79"/>
      <c r="V7" s="79"/>
    </row>
    <row r="8" spans="1:22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</row>
    <row r="9" spans="1:22" ht="30" customHeight="1" thickTop="1">
      <c r="A9" s="79"/>
      <c r="B9" s="25" t="s">
        <v>26</v>
      </c>
      <c r="C9" s="101" t="s">
        <v>148</v>
      </c>
      <c r="D9" s="96" t="s">
        <v>135</v>
      </c>
      <c r="E9" s="26">
        <v>13</v>
      </c>
      <c r="F9" s="27" t="s">
        <v>24</v>
      </c>
      <c r="G9" s="28">
        <v>21</v>
      </c>
      <c r="H9" s="26">
        <v>18</v>
      </c>
      <c r="I9" s="27" t="s">
        <v>24</v>
      </c>
      <c r="J9" s="28">
        <v>21</v>
      </c>
      <c r="K9" s="26"/>
      <c r="L9" s="27" t="s">
        <v>24</v>
      </c>
      <c r="M9" s="28"/>
      <c r="N9" s="29">
        <f>E9+H9+K9</f>
        <v>31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5"/>
      <c r="U9" s="79"/>
      <c r="V9" s="79"/>
    </row>
    <row r="10" spans="1:22" ht="30" customHeight="1">
      <c r="A10" s="79"/>
      <c r="B10" s="25" t="s">
        <v>32</v>
      </c>
      <c r="C10" s="96" t="s">
        <v>144</v>
      </c>
      <c r="D10" s="96" t="s">
        <v>136</v>
      </c>
      <c r="E10" s="26">
        <v>14</v>
      </c>
      <c r="F10" s="26" t="s">
        <v>24</v>
      </c>
      <c r="G10" s="28">
        <v>21</v>
      </c>
      <c r="H10" s="26">
        <v>19</v>
      </c>
      <c r="I10" s="26" t="s">
        <v>24</v>
      </c>
      <c r="J10" s="28">
        <v>21</v>
      </c>
      <c r="K10" s="26"/>
      <c r="L10" s="26" t="s">
        <v>24</v>
      </c>
      <c r="M10" s="28"/>
      <c r="N10" s="29">
        <f>E10+H10+K10</f>
        <v>33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5"/>
      <c r="U10" s="79"/>
      <c r="V10" s="79"/>
    </row>
    <row r="11" spans="1:22" ht="30" customHeight="1">
      <c r="A11" s="79"/>
      <c r="B11" s="25" t="s">
        <v>25</v>
      </c>
      <c r="C11" s="96" t="s">
        <v>129</v>
      </c>
      <c r="D11" s="96" t="s">
        <v>137</v>
      </c>
      <c r="E11" s="26">
        <v>26</v>
      </c>
      <c r="F11" s="26" t="s">
        <v>24</v>
      </c>
      <c r="G11" s="28">
        <v>24</v>
      </c>
      <c r="H11" s="26">
        <v>19</v>
      </c>
      <c r="I11" s="26" t="s">
        <v>24</v>
      </c>
      <c r="J11" s="28">
        <v>21</v>
      </c>
      <c r="K11" s="26">
        <v>12</v>
      </c>
      <c r="L11" s="26" t="s">
        <v>24</v>
      </c>
      <c r="M11" s="28">
        <v>21</v>
      </c>
      <c r="N11" s="29">
        <f>E11+H11+K11</f>
        <v>57</v>
      </c>
      <c r="O11" s="30">
        <f>G11+J11+M11</f>
        <v>66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5"/>
      <c r="U11" s="79"/>
      <c r="V11" s="79"/>
    </row>
    <row r="12" spans="1:22" ht="30" customHeight="1" thickBot="1">
      <c r="A12" s="79"/>
      <c r="B12" s="55" t="s">
        <v>34</v>
      </c>
      <c r="C12" s="98" t="s">
        <v>133</v>
      </c>
      <c r="D12" s="98" t="s">
        <v>138</v>
      </c>
      <c r="E12" s="56">
        <v>14</v>
      </c>
      <c r="F12" s="56" t="s">
        <v>24</v>
      </c>
      <c r="G12" s="57">
        <v>21</v>
      </c>
      <c r="H12" s="56">
        <v>22</v>
      </c>
      <c r="I12" s="56" t="s">
        <v>24</v>
      </c>
      <c r="J12" s="57">
        <v>20</v>
      </c>
      <c r="K12" s="56">
        <v>21</v>
      </c>
      <c r="L12" s="56" t="s">
        <v>24</v>
      </c>
      <c r="M12" s="57">
        <v>18</v>
      </c>
      <c r="N12" s="95">
        <f>E12+H12+K12</f>
        <v>57</v>
      </c>
      <c r="O12" s="59">
        <f>G12+J12+M12</f>
        <v>59</v>
      </c>
      <c r="P12" s="60">
        <f>IF(E12&gt;G12,1,0)+IF(H12&gt;J12,1,0)+IF(K12&gt;M12,1,0)</f>
        <v>2</v>
      </c>
      <c r="Q12" s="56">
        <f>IF(E12&lt;G12,1,0)+IF(H12&lt;J12,1,0)+IF(K12&lt;M12,1,0)</f>
        <v>1</v>
      </c>
      <c r="R12" s="61">
        <f t="shared" si="0"/>
        <v>1</v>
      </c>
      <c r="S12" s="57">
        <f t="shared" si="0"/>
        <v>0</v>
      </c>
      <c r="T12" s="76"/>
      <c r="U12" s="79"/>
      <c r="V12" s="79"/>
    </row>
    <row r="13" spans="1:22" ht="30" customHeight="1" thickBot="1">
      <c r="A13" s="79"/>
      <c r="B13" s="63" t="s">
        <v>26</v>
      </c>
      <c r="C13" s="77"/>
      <c r="D13" s="77"/>
      <c r="E13" s="65"/>
      <c r="F13" s="66" t="s">
        <v>24</v>
      </c>
      <c r="G13" s="67"/>
      <c r="H13" s="65"/>
      <c r="I13" s="66" t="s">
        <v>24</v>
      </c>
      <c r="J13" s="67"/>
      <c r="K13" s="65"/>
      <c r="L13" s="66" t="s">
        <v>24</v>
      </c>
      <c r="M13" s="67"/>
      <c r="N13" s="68"/>
      <c r="O13" s="69"/>
      <c r="P13" s="70"/>
      <c r="Q13" s="71"/>
      <c r="R13" s="72"/>
      <c r="S13" s="73"/>
      <c r="T13" s="78"/>
      <c r="U13" s="79"/>
      <c r="V13" s="79"/>
    </row>
    <row r="14" spans="1:22" ht="34.5" customHeight="1" thickBot="1">
      <c r="A14" s="79"/>
      <c r="B14" s="32" t="s">
        <v>8</v>
      </c>
      <c r="C14" s="114" t="str">
        <f>IF(R14&gt;S14,D4,IF(S14&gt;R14,D5,"remíza"))</f>
        <v>Keramika Chlumčany M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33">
        <f aca="true" t="shared" si="1" ref="N14:S14">SUM(N9:N13)</f>
        <v>178</v>
      </c>
      <c r="O14" s="34">
        <f t="shared" si="1"/>
        <v>209</v>
      </c>
      <c r="P14" s="33">
        <f t="shared" si="1"/>
        <v>3</v>
      </c>
      <c r="Q14" s="35">
        <f t="shared" si="1"/>
        <v>7</v>
      </c>
      <c r="R14" s="33">
        <f t="shared" si="1"/>
        <v>1</v>
      </c>
      <c r="S14" s="34">
        <f t="shared" si="1"/>
        <v>3</v>
      </c>
      <c r="T14" s="88"/>
      <c r="U14" s="79"/>
      <c r="V14" s="79"/>
    </row>
    <row r="15" spans="1:22" ht="15">
      <c r="A15" s="79"/>
      <c r="B15" s="44"/>
      <c r="C15" s="50"/>
      <c r="D15" s="5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  <c r="U15" s="79"/>
      <c r="V15" s="79"/>
    </row>
    <row r="16" spans="1:22" ht="12.75">
      <c r="A16" s="79"/>
      <c r="B16" s="89" t="s">
        <v>10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79"/>
      <c r="V16" s="79"/>
    </row>
    <row r="17" spans="1:22" ht="12.75">
      <c r="A17" s="7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79"/>
      <c r="V17" s="79"/>
    </row>
    <row r="18" spans="1:22" ht="19.5" customHeight="1">
      <c r="A18" s="79"/>
      <c r="B18" s="40" t="s">
        <v>11</v>
      </c>
      <c r="C18" s="50" t="s">
        <v>27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79"/>
      <c r="V18" s="79"/>
    </row>
    <row r="19" spans="1:22" ht="19.5" customHeight="1">
      <c r="A19" s="79"/>
      <c r="B19" s="41"/>
      <c r="C19" s="50" t="s">
        <v>27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79"/>
      <c r="V19" s="79"/>
    </row>
    <row r="20" spans="1:22" ht="12.75">
      <c r="A20" s="7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</row>
    <row r="21" spans="1:22" ht="12.75">
      <c r="A21" s="79"/>
      <c r="B21" s="42" t="s">
        <v>12</v>
      </c>
      <c r="C21" s="50"/>
      <c r="D21" s="90"/>
      <c r="E21" s="42" t="s">
        <v>13</v>
      </c>
      <c r="F21" s="42"/>
      <c r="G21" s="42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80"/>
      <c r="V21" s="79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7" thickBot="1">
      <c r="A2" s="79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79"/>
      <c r="V2" s="79"/>
    </row>
    <row r="3" spans="1:22" ht="19.5" customHeight="1" thickBot="1">
      <c r="A3" s="79"/>
      <c r="B3" s="5" t="s">
        <v>1</v>
      </c>
      <c r="C3" s="81"/>
      <c r="D3" s="116" t="s">
        <v>56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79"/>
      <c r="V3" s="79"/>
    </row>
    <row r="4" spans="1:22" ht="19.5" customHeight="1" thickTop="1">
      <c r="A4" s="79"/>
      <c r="B4" s="7" t="s">
        <v>3</v>
      </c>
      <c r="C4" s="8"/>
      <c r="D4" s="125" t="s">
        <v>47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8" t="s">
        <v>14</v>
      </c>
      <c r="R4" s="129"/>
      <c r="S4" s="82"/>
      <c r="T4" s="51">
        <v>42812</v>
      </c>
      <c r="U4" s="79"/>
      <c r="V4" s="79"/>
    </row>
    <row r="5" spans="1:22" ht="19.5" customHeight="1">
      <c r="A5" s="79"/>
      <c r="B5" s="7" t="s">
        <v>4</v>
      </c>
      <c r="C5" s="83"/>
      <c r="D5" s="125" t="s">
        <v>164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30" t="s">
        <v>2</v>
      </c>
      <c r="R5" s="131"/>
      <c r="S5" s="84"/>
      <c r="T5" s="52" t="s">
        <v>50</v>
      </c>
      <c r="U5" s="79"/>
      <c r="V5" s="79"/>
    </row>
    <row r="6" spans="1:22" ht="19.5" customHeight="1" thickBot="1">
      <c r="A6" s="79"/>
      <c r="B6" s="12" t="s">
        <v>5</v>
      </c>
      <c r="C6" s="13"/>
      <c r="D6" s="122" t="s">
        <v>64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02" t="s">
        <v>29</v>
      </c>
      <c r="R6" s="132"/>
      <c r="S6" s="53"/>
      <c r="T6" s="54" t="s">
        <v>28</v>
      </c>
      <c r="U6" s="79"/>
      <c r="V6" s="79"/>
    </row>
    <row r="7" spans="1:22" ht="24.75" customHeight="1">
      <c r="A7" s="79"/>
      <c r="B7" s="14"/>
      <c r="C7" s="15" t="str">
        <f>D4</f>
        <v>TJ Sokol Doubravka B</v>
      </c>
      <c r="D7" s="15" t="str">
        <f>D5</f>
        <v>TJ Bílá Hora A</v>
      </c>
      <c r="E7" s="109" t="s">
        <v>6</v>
      </c>
      <c r="F7" s="110"/>
      <c r="G7" s="110"/>
      <c r="H7" s="110"/>
      <c r="I7" s="110"/>
      <c r="J7" s="110"/>
      <c r="K7" s="110"/>
      <c r="L7" s="110"/>
      <c r="M7" s="111"/>
      <c r="N7" s="112" t="s">
        <v>15</v>
      </c>
      <c r="O7" s="137"/>
      <c r="P7" s="112" t="s">
        <v>16</v>
      </c>
      <c r="Q7" s="137"/>
      <c r="R7" s="112" t="s">
        <v>17</v>
      </c>
      <c r="S7" s="137"/>
      <c r="T7" s="47" t="s">
        <v>7</v>
      </c>
      <c r="U7" s="79"/>
      <c r="V7" s="79"/>
    </row>
    <row r="8" spans="1:22" ht="9.75" customHeight="1" thickBot="1">
      <c r="A8" s="79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5"/>
      <c r="O8" s="86"/>
      <c r="P8" s="85"/>
      <c r="Q8" s="86"/>
      <c r="R8" s="85"/>
      <c r="S8" s="86"/>
      <c r="T8" s="87"/>
      <c r="U8" s="79"/>
      <c r="V8" s="79"/>
    </row>
    <row r="9" spans="1:22" ht="30" customHeight="1" thickTop="1">
      <c r="A9" s="79"/>
      <c r="B9" s="25" t="s">
        <v>26</v>
      </c>
      <c r="C9" s="97" t="s">
        <v>89</v>
      </c>
      <c r="D9" s="97" t="s">
        <v>153</v>
      </c>
      <c r="E9" s="26">
        <v>20</v>
      </c>
      <c r="F9" s="27" t="s">
        <v>24</v>
      </c>
      <c r="G9" s="28">
        <v>22</v>
      </c>
      <c r="H9" s="26">
        <v>19</v>
      </c>
      <c r="I9" s="27" t="s">
        <v>24</v>
      </c>
      <c r="J9" s="28">
        <v>21</v>
      </c>
      <c r="K9" s="26"/>
      <c r="L9" s="27" t="s">
        <v>24</v>
      </c>
      <c r="M9" s="28"/>
      <c r="N9" s="29">
        <f aca="true" t="shared" si="0" ref="N9:N17">E9+H9+K9</f>
        <v>39</v>
      </c>
      <c r="O9" s="30">
        <f aca="true" t="shared" si="1" ref="O9:O17">G9+J9+M9</f>
        <v>43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75"/>
      <c r="U9" s="79"/>
      <c r="V9" s="79"/>
    </row>
    <row r="10" spans="1:22" ht="30" customHeight="1">
      <c r="A10" s="79"/>
      <c r="B10" s="25" t="s">
        <v>18</v>
      </c>
      <c r="C10" s="96" t="s">
        <v>90</v>
      </c>
      <c r="D10" s="96" t="s">
        <v>73</v>
      </c>
      <c r="E10" s="26">
        <v>14</v>
      </c>
      <c r="F10" s="26" t="s">
        <v>24</v>
      </c>
      <c r="G10" s="28">
        <v>21</v>
      </c>
      <c r="H10" s="26">
        <v>4</v>
      </c>
      <c r="I10" s="26" t="s">
        <v>24</v>
      </c>
      <c r="J10" s="28">
        <v>21</v>
      </c>
      <c r="K10" s="26"/>
      <c r="L10" s="26" t="s">
        <v>24</v>
      </c>
      <c r="M10" s="28"/>
      <c r="N10" s="29">
        <f t="shared" si="0"/>
        <v>18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7">IF(P10=2,1,0)</f>
        <v>0</v>
      </c>
      <c r="S10" s="28">
        <f t="shared" si="4"/>
        <v>1</v>
      </c>
      <c r="T10" s="75"/>
      <c r="U10" s="79"/>
      <c r="V10" s="79"/>
    </row>
    <row r="11" spans="1:22" ht="30" customHeight="1">
      <c r="A11" s="79"/>
      <c r="B11" s="25" t="s">
        <v>25</v>
      </c>
      <c r="C11" s="96" t="s">
        <v>65</v>
      </c>
      <c r="D11" s="96" t="s">
        <v>151</v>
      </c>
      <c r="E11" s="26">
        <v>21</v>
      </c>
      <c r="F11" s="26" t="s">
        <v>24</v>
      </c>
      <c r="G11" s="28">
        <v>12</v>
      </c>
      <c r="H11" s="26">
        <v>21</v>
      </c>
      <c r="I11" s="26" t="s">
        <v>24</v>
      </c>
      <c r="J11" s="28">
        <v>14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5"/>
      <c r="U11" s="79"/>
      <c r="V11" s="79"/>
    </row>
    <row r="12" spans="1:22" ht="30" customHeight="1">
      <c r="A12" s="79"/>
      <c r="B12" s="25" t="s">
        <v>21</v>
      </c>
      <c r="C12" s="96" t="s">
        <v>91</v>
      </c>
      <c r="D12" s="96" t="s">
        <v>154</v>
      </c>
      <c r="E12" s="26">
        <v>21</v>
      </c>
      <c r="F12" s="26" t="s">
        <v>24</v>
      </c>
      <c r="G12" s="28">
        <v>14</v>
      </c>
      <c r="H12" s="26">
        <v>21</v>
      </c>
      <c r="I12" s="26" t="s">
        <v>24</v>
      </c>
      <c r="J12" s="28">
        <v>11</v>
      </c>
      <c r="K12" s="26"/>
      <c r="L12" s="26" t="s">
        <v>24</v>
      </c>
      <c r="M12" s="28"/>
      <c r="N12" s="29">
        <f t="shared" si="0"/>
        <v>42</v>
      </c>
      <c r="O12" s="30">
        <f t="shared" si="1"/>
        <v>25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5"/>
      <c r="U12" s="79"/>
      <c r="V12" s="79"/>
    </row>
    <row r="13" spans="1:22" ht="30" customHeight="1">
      <c r="A13" s="79"/>
      <c r="B13" s="25" t="s">
        <v>19</v>
      </c>
      <c r="C13" s="96" t="s">
        <v>92</v>
      </c>
      <c r="D13" s="96" t="s">
        <v>74</v>
      </c>
      <c r="E13" s="26">
        <v>21</v>
      </c>
      <c r="F13" s="26" t="s">
        <v>24</v>
      </c>
      <c r="G13" s="28">
        <v>14</v>
      </c>
      <c r="H13" s="26">
        <v>21</v>
      </c>
      <c r="I13" s="26" t="s">
        <v>24</v>
      </c>
      <c r="J13" s="28">
        <v>15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29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5"/>
      <c r="U13" s="79"/>
      <c r="V13" s="79"/>
    </row>
    <row r="14" spans="1:22" ht="30" customHeight="1">
      <c r="A14" s="79"/>
      <c r="B14" s="25" t="s">
        <v>20</v>
      </c>
      <c r="C14" s="96" t="s">
        <v>93</v>
      </c>
      <c r="D14" s="96" t="s">
        <v>78</v>
      </c>
      <c r="E14" s="26">
        <v>15</v>
      </c>
      <c r="F14" s="26" t="s">
        <v>24</v>
      </c>
      <c r="G14" s="28">
        <v>21</v>
      </c>
      <c r="H14" s="26">
        <v>19</v>
      </c>
      <c r="I14" s="26" t="s">
        <v>24</v>
      </c>
      <c r="J14" s="28">
        <v>21</v>
      </c>
      <c r="K14" s="26"/>
      <c r="L14" s="26" t="s">
        <v>24</v>
      </c>
      <c r="M14" s="28"/>
      <c r="N14" s="29">
        <f t="shared" si="0"/>
        <v>34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5"/>
      <c r="U14" s="79"/>
      <c r="V14" s="79"/>
    </row>
    <row r="15" spans="1:22" ht="30" customHeight="1">
      <c r="A15" s="79"/>
      <c r="B15" s="25" t="s">
        <v>22</v>
      </c>
      <c r="C15" s="100" t="s">
        <v>94</v>
      </c>
      <c r="D15" s="100" t="s">
        <v>152</v>
      </c>
      <c r="E15" s="26">
        <v>23</v>
      </c>
      <c r="F15" s="26" t="s">
        <v>24</v>
      </c>
      <c r="G15" s="28">
        <v>25</v>
      </c>
      <c r="H15" s="26">
        <v>13</v>
      </c>
      <c r="I15" s="26" t="s">
        <v>24</v>
      </c>
      <c r="J15" s="28">
        <v>21</v>
      </c>
      <c r="K15" s="26"/>
      <c r="L15" s="26" t="s">
        <v>24</v>
      </c>
      <c r="M15" s="28"/>
      <c r="N15" s="29">
        <f t="shared" si="0"/>
        <v>36</v>
      </c>
      <c r="O15" s="30">
        <f t="shared" si="1"/>
        <v>46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75"/>
      <c r="U15" s="79"/>
      <c r="V15" s="79"/>
    </row>
    <row r="16" spans="1:22" ht="30" customHeight="1" thickBot="1">
      <c r="A16" s="79"/>
      <c r="B16" s="55" t="s">
        <v>23</v>
      </c>
      <c r="C16" s="98" t="s">
        <v>66</v>
      </c>
      <c r="D16" s="98" t="s">
        <v>155</v>
      </c>
      <c r="E16" s="56">
        <v>0</v>
      </c>
      <c r="F16" s="56" t="s">
        <v>24</v>
      </c>
      <c r="G16" s="57">
        <v>21</v>
      </c>
      <c r="H16" s="56">
        <v>0</v>
      </c>
      <c r="I16" s="56" t="s">
        <v>24</v>
      </c>
      <c r="J16" s="57">
        <v>21</v>
      </c>
      <c r="K16" s="56"/>
      <c r="L16" s="56" t="s">
        <v>24</v>
      </c>
      <c r="M16" s="57"/>
      <c r="N16" s="58">
        <f t="shared" si="0"/>
        <v>0</v>
      </c>
      <c r="O16" s="59">
        <f t="shared" si="1"/>
        <v>42</v>
      </c>
      <c r="P16" s="60">
        <f>IF(E16&gt;G16,1,0)+IF(H16&gt;J16,1,0)+IF(K16&gt;M16,1,0)</f>
        <v>0</v>
      </c>
      <c r="Q16" s="56">
        <f>IF(E16&lt;G16,1,0)+IF(H16&lt;J16,1,0)+IF(K16&lt;M16,1,0)</f>
        <v>2</v>
      </c>
      <c r="R16" s="61">
        <f t="shared" si="4"/>
        <v>0</v>
      </c>
      <c r="S16" s="57">
        <f t="shared" si="4"/>
        <v>1</v>
      </c>
      <c r="T16" s="76"/>
      <c r="U16" s="79"/>
      <c r="V16" s="79"/>
    </row>
    <row r="17" spans="1:22" ht="30" customHeight="1" thickBot="1">
      <c r="A17" s="79"/>
      <c r="B17" s="63" t="s">
        <v>46</v>
      </c>
      <c r="C17" s="77"/>
      <c r="D17" s="77"/>
      <c r="E17" s="65"/>
      <c r="F17" s="66" t="s">
        <v>24</v>
      </c>
      <c r="G17" s="67"/>
      <c r="H17" s="65"/>
      <c r="I17" s="66" t="s">
        <v>24</v>
      </c>
      <c r="J17" s="67"/>
      <c r="K17" s="65"/>
      <c r="L17" s="66" t="s">
        <v>24</v>
      </c>
      <c r="M17" s="67"/>
      <c r="N17" s="68">
        <f t="shared" si="0"/>
        <v>0</v>
      </c>
      <c r="O17" s="69">
        <f t="shared" si="1"/>
        <v>0</v>
      </c>
      <c r="P17" s="70">
        <f>IF(E17&gt;G17,1,0)+IF(H17&gt;J17,1,0)+IF(K17&gt;M17,1,0)</f>
        <v>0</v>
      </c>
      <c r="Q17" s="71">
        <f>IF(E17&lt;G17,1,0)+IF(H17&lt;J17,1,0)+IF(K17&lt;M17,1,0)</f>
        <v>0</v>
      </c>
      <c r="R17" s="72">
        <f t="shared" si="4"/>
        <v>0</v>
      </c>
      <c r="S17" s="73">
        <f t="shared" si="4"/>
        <v>0</v>
      </c>
      <c r="T17" s="78"/>
      <c r="U17" s="79"/>
      <c r="V17" s="79"/>
    </row>
    <row r="18" spans="1:22" ht="34.5" customHeight="1" thickBot="1">
      <c r="A18" s="79"/>
      <c r="B18" s="32" t="s">
        <v>8</v>
      </c>
      <c r="C18" s="114" t="str">
        <f>IF(R18&gt;S18,D4,IF(S18&gt;R18,D5,"remíza"))</f>
        <v>TJ Bílá Hora A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33">
        <f aca="true" t="shared" si="5" ref="N18:S18">SUM(N9:N17)</f>
        <v>253</v>
      </c>
      <c r="O18" s="34">
        <f t="shared" si="5"/>
        <v>295</v>
      </c>
      <c r="P18" s="33">
        <f t="shared" si="5"/>
        <v>6</v>
      </c>
      <c r="Q18" s="35">
        <f t="shared" si="5"/>
        <v>10</v>
      </c>
      <c r="R18" s="33">
        <f t="shared" si="5"/>
        <v>3</v>
      </c>
      <c r="S18" s="34">
        <f t="shared" si="5"/>
        <v>5</v>
      </c>
      <c r="T18" s="88"/>
      <c r="U18" s="79"/>
      <c r="V18" s="79"/>
    </row>
    <row r="19" spans="1:22" ht="15">
      <c r="A19" s="79"/>
      <c r="B19" s="44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9"/>
      <c r="V19" s="79"/>
    </row>
    <row r="20" spans="1:22" ht="12.75">
      <c r="A20" s="79"/>
      <c r="B20" s="89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79"/>
      <c r="V20" s="79"/>
    </row>
    <row r="21" spans="1:22" ht="12.75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9"/>
      <c r="V21" s="79"/>
    </row>
    <row r="22" spans="1:22" ht="19.5" customHeight="1">
      <c r="A22" s="79"/>
      <c r="B22" s="40" t="s">
        <v>11</v>
      </c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79"/>
      <c r="V22" s="79"/>
    </row>
    <row r="23" spans="1:22" ht="19.5" customHeight="1">
      <c r="A23" s="79"/>
      <c r="B23" s="41"/>
      <c r="C23" s="50" t="s">
        <v>27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9"/>
      <c r="V23" s="79"/>
    </row>
    <row r="24" spans="1:22" ht="12.75">
      <c r="A24" s="7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79"/>
      <c r="V24" s="79"/>
    </row>
    <row r="25" spans="1:22" ht="12.75">
      <c r="A25" s="79"/>
      <c r="B25" s="42" t="s">
        <v>12</v>
      </c>
      <c r="C25" s="50"/>
      <c r="D25" s="90"/>
      <c r="E25" s="42" t="s">
        <v>13</v>
      </c>
      <c r="F25" s="42"/>
      <c r="G25" s="4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80"/>
      <c r="V25" s="79"/>
    </row>
    <row r="26" spans="1:22" ht="12.75">
      <c r="A26" s="79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0"/>
      <c r="V26" s="79"/>
    </row>
    <row r="27" spans="1:22" ht="12.75">
      <c r="A27" s="79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0"/>
      <c r="V27" s="79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</cp:lastModifiedBy>
  <cp:lastPrinted>2017-03-18T18:30:30Z</cp:lastPrinted>
  <dcterms:created xsi:type="dcterms:W3CDTF">1996-11-18T12:18:44Z</dcterms:created>
  <dcterms:modified xsi:type="dcterms:W3CDTF">2017-03-19T12:35:34Z</dcterms:modified>
  <cp:category/>
  <cp:version/>
  <cp:contentType/>
  <cp:contentStatus/>
</cp:coreProperties>
</file>