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tabRatio="699" activeTab="0"/>
  </bookViews>
  <sheets>
    <sheet name="TABULKA-OPM" sheetId="1" r:id="rId1"/>
    <sheet name="rozpis OPM" sheetId="2" r:id="rId2"/>
    <sheet name="FIN_JuM1_ChlM" sheetId="3" r:id="rId3"/>
    <sheet name="o3.m_KlaM_JuM2" sheetId="4" r:id="rId4"/>
    <sheet name="semi_JuM1-KlaM" sheetId="5" r:id="rId5"/>
    <sheet name="semi_ChlM-JuM2" sheetId="6" r:id="rId6"/>
    <sheet name="5.k._ChlM_JuM2" sheetId="7" r:id="rId7"/>
    <sheet name="5.k._BhM_JuM1" sheetId="8" r:id="rId8"/>
    <sheet name="5.k._ChlM_BhM" sheetId="9" r:id="rId9"/>
    <sheet name="5.k._JuM2_KlaM" sheetId="10" r:id="rId10"/>
    <sheet name="4.k._ChlM_JuM1" sheetId="11" r:id="rId11"/>
    <sheet name="4.k._BhM_JuM2" sheetId="12" r:id="rId12"/>
    <sheet name="4.k._KlaM_JuM1" sheetId="13" r:id="rId13"/>
    <sheet name="4.k._KlaM_BhM" sheetId="14" r:id="rId14"/>
    <sheet name="3.k._KlaM_ChlM" sheetId="15" r:id="rId15"/>
    <sheet name="3.k._KlaM_JuM2" sheetId="16" r:id="rId16"/>
    <sheet name="3.k._JuM2_JuM1" sheetId="17" r:id="rId17"/>
    <sheet name="3.k._BhM_ChlM" sheetId="18" r:id="rId18"/>
    <sheet name="2.k._JuM1_BhM" sheetId="19" r:id="rId19"/>
    <sheet name="2.k._BhM_KlaM" sheetId="20" r:id="rId20"/>
    <sheet name="2.k._JuM1_ChlM" sheetId="21" r:id="rId21"/>
    <sheet name="2.k._JuM2_ChlM" sheetId="22" r:id="rId22"/>
    <sheet name="1.k._JuM2_BhM" sheetId="23" r:id="rId23"/>
    <sheet name="1.k._JuM1_KlaM" sheetId="24" r:id="rId24"/>
    <sheet name="1.k._ChlM_KlaM" sheetId="25" r:id="rId25"/>
    <sheet name="1.k._JuM1_JuM2" sheetId="26" r:id="rId26"/>
  </sheets>
  <externalReferences>
    <externalReference r:id="rId29"/>
  </externalReferences>
  <definedNames>
    <definedName name="_xlnm.Print_Area" localSheetId="24">'1.k._ChlM_KlaM'!$B$2:$T$23</definedName>
    <definedName name="_xlnm.Print_Area" localSheetId="25">'1.k._JuM1_JuM2'!$B$2:$T$23</definedName>
    <definedName name="_xlnm.Print_Area" localSheetId="23">'1.k._JuM1_KlaM'!$B$2:$T$23</definedName>
    <definedName name="_xlnm.Print_Area" localSheetId="22">'1.k._JuM2_BhM'!$B$2:$T$23</definedName>
    <definedName name="_xlnm.Print_Area" localSheetId="19">'2.k._BhM_KlaM'!$B$2:$T$23</definedName>
    <definedName name="_xlnm.Print_Area" localSheetId="18">'2.k._JuM1_BhM'!$B$2:$T$23</definedName>
    <definedName name="_xlnm.Print_Area" localSheetId="20">'2.k._JuM1_ChlM'!$B$2:$T$23</definedName>
    <definedName name="_xlnm.Print_Area" localSheetId="21">'2.k._JuM2_ChlM'!$B$2:$T$23</definedName>
    <definedName name="_xlnm.Print_Area" localSheetId="17">'3.k._BhM_ChlM'!$B$2:$T$23</definedName>
    <definedName name="_xlnm.Print_Area" localSheetId="16">'3.k._JuM2_JuM1'!$B$2:$T$23</definedName>
    <definedName name="_xlnm.Print_Area" localSheetId="14">'3.k._KlaM_ChlM'!$B$2:$T$23</definedName>
    <definedName name="_xlnm.Print_Area" localSheetId="15">'3.k._KlaM_JuM2'!$B$2:$T$23</definedName>
    <definedName name="_xlnm.Print_Area" localSheetId="11">'4.k._BhM_JuM2'!$B$2:$T$23</definedName>
    <definedName name="_xlnm.Print_Area" localSheetId="10">'4.k._ChlM_JuM1'!$B$2:$T$23</definedName>
    <definedName name="_xlnm.Print_Area" localSheetId="13">'4.k._KlaM_BhM'!$B$2:$T$23</definedName>
    <definedName name="_xlnm.Print_Area" localSheetId="12">'4.k._KlaM_JuM1'!$B$2:$T$23</definedName>
    <definedName name="_xlnm.Print_Area" localSheetId="7">'5.k._BhM_JuM1'!$B$2:$T$23</definedName>
    <definedName name="_xlnm.Print_Area" localSheetId="8">'5.k._ChlM_BhM'!$B$2:$T$23</definedName>
    <definedName name="_xlnm.Print_Area" localSheetId="6">'5.k._ChlM_JuM2'!$B$2:$T$23</definedName>
    <definedName name="_xlnm.Print_Area" localSheetId="9">'5.k._JuM2_KlaM'!$B$2:$T$23</definedName>
    <definedName name="_xlnm.Print_Area" localSheetId="2">'FIN_JuM1_ChlM'!$B$2:$T$23</definedName>
    <definedName name="_xlnm.Print_Area" localSheetId="3">'o3.m_KlaM_JuM2'!$B$2:$T$23</definedName>
    <definedName name="_xlnm.Print_Area" localSheetId="5">'semi_ChlM-JuM2'!$B$2:$T$23</definedName>
    <definedName name="_xlnm.Print_Area" localSheetId="4">'semi_JuM1-KlaM'!$B$2:$T$23</definedName>
  </definedNames>
  <calcPr fullCalcOnLoad="1"/>
</workbook>
</file>

<file path=xl/sharedStrings.xml><?xml version="1.0" encoding="utf-8"?>
<sst xmlns="http://schemas.openxmlformats.org/spreadsheetml/2006/main" count="1504" uniqueCount="253">
  <si>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</si>
  <si>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</si>
  <si>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</si>
  <si>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</si>
  <si>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</si>
  <si>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</si>
  <si>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</si>
  <si>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</si>
  <si>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</si>
  <si>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</si>
  <si>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</si>
  <si>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</si>
  <si>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</si>
  <si>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</si>
  <si>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</si>
  <si>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</si>
  <si>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</si>
  <si>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</si>
  <si>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</si>
  <si>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</si>
  <si>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</si>
  <si>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</si>
  <si>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</si>
  <si>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</si>
  <si>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</si>
  <si>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>ZpčBaS - OPM dospělých - 2016/17</t>
  </si>
  <si>
    <t>Keramika Chlumčany M</t>
  </si>
  <si>
    <t>11.10.2016</t>
  </si>
  <si>
    <t>ZŠ Chlumčany</t>
  </si>
  <si>
    <t>Matouš Uhlík, Klára Kabátová</t>
  </si>
  <si>
    <t>Jan Matoušek, Lucie Novotná</t>
  </si>
  <si>
    <t>Matouš Uhlík</t>
  </si>
  <si>
    <t>Jan Piorecký</t>
  </si>
  <si>
    <t>Klára Kabátová</t>
  </si>
  <si>
    <t>Lucie Novotná</t>
  </si>
  <si>
    <t>Pavel Pitter, Robert Majer</t>
  </si>
  <si>
    <t>Jan Matoušek, Jan Piorecký</t>
  </si>
  <si>
    <t xml:space="preserve">Za družstvo Keramiky Chlumčan nastoupil nový hráč Robert Majer. </t>
  </si>
  <si>
    <t>SK Jupiter M1</t>
  </si>
  <si>
    <t>4.10.2016</t>
  </si>
  <si>
    <t>SK Jupiter M2</t>
  </si>
  <si>
    <t>Plzeň</t>
  </si>
  <si>
    <t>Tomáš Knopp</t>
  </si>
  <si>
    <t>Kratochvíl R., Šlajsová Š.</t>
  </si>
  <si>
    <t>Neuman R., Kutáková H.</t>
  </si>
  <si>
    <t>Kubík Jiří</t>
  </si>
  <si>
    <t>Lundák Petr</t>
  </si>
  <si>
    <t>Pučelíková Radka</t>
  </si>
  <si>
    <t>Kutáková Hana</t>
  </si>
  <si>
    <t>Frána Jan, Holý Miloš</t>
  </si>
  <si>
    <t>Lundák Petr, Neuman Robert</t>
  </si>
  <si>
    <t>TJ Bílá Hora M</t>
  </si>
  <si>
    <t>16.10.2016</t>
  </si>
  <si>
    <t>Dvořák M., Uhlířová T.</t>
  </si>
  <si>
    <t>Dvořák Martin</t>
  </si>
  <si>
    <t>Uhlířová Tereza</t>
  </si>
  <si>
    <t>Voráč Přemysl st., Uhlíř Marek</t>
  </si>
  <si>
    <t>Šlajsová, Kratochvíl</t>
  </si>
  <si>
    <t>Piorecký, Novotná</t>
  </si>
  <si>
    <t>Kubík</t>
  </si>
  <si>
    <t>Vlasák</t>
  </si>
  <si>
    <t>Pučelíková</t>
  </si>
  <si>
    <t>Novotná</t>
  </si>
  <si>
    <t>Kratochvíl, Kubík</t>
  </si>
  <si>
    <t>Piorecký, Vlasák</t>
  </si>
  <si>
    <t>SK Jupiter M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</si>
  <si>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</si>
  <si>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</si>
  <si>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</si>
  <si>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</si>
  <si>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</si>
  <si>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</si>
  <si>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</si>
  <si>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</si>
  <si>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</si>
  <si>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</si>
  <si>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</si>
  <si>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</si>
  <si>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</si>
  <si>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</si>
  <si>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</si>
  <si>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</si>
  <si>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ZÚ Klatovy M</t>
  </si>
  <si>
    <t>Aleš Majer</t>
  </si>
  <si>
    <t>OP M - družstev dospělých - 2016 / 2017</t>
  </si>
  <si>
    <t>OP M - 1. kolo - 16.10.2016 (neděle)</t>
  </si>
  <si>
    <t>dopolední utkání - začátek 9:00</t>
  </si>
  <si>
    <t>odpolední utkání - začátek 15:00</t>
  </si>
  <si>
    <t>-</t>
  </si>
  <si>
    <t>3 : 1</t>
  </si>
  <si>
    <t>Zbrklý úder Klatovy M</t>
  </si>
  <si>
    <t>4 : 0</t>
  </si>
  <si>
    <t>K. Chlumčany M</t>
  </si>
  <si>
    <t>2 : 2</t>
  </si>
  <si>
    <t>"volno"</t>
  </si>
  <si>
    <t>OP M - 2. kolo - 19.11.2016  (sobota)</t>
  </si>
  <si>
    <t>OP M - 3. kolo - 17.12.2016  (sobota)</t>
  </si>
  <si>
    <t>OP M - 4. kolo - 29.1.2017  (neděle)</t>
  </si>
  <si>
    <t>OP M - 5. kolo - 19.2.2017  (neděle)</t>
  </si>
  <si>
    <t>OP M - Play OFF - 18.3.2017 (sobota)</t>
  </si>
  <si>
    <t>16. 11. 2016</t>
  </si>
  <si>
    <t>Bílá Hora</t>
  </si>
  <si>
    <t>Neuman, Lundák</t>
  </si>
  <si>
    <t>Petr Lundák</t>
  </si>
  <si>
    <t>1 : 3</t>
  </si>
  <si>
    <r>
      <t xml:space="preserve">tabulka po </t>
    </r>
    <r>
      <rPr>
        <b/>
        <u val="single"/>
        <sz val="12"/>
        <rFont val="Arial"/>
        <family val="2"/>
      </rPr>
      <t>1. kole - 16.10.2016</t>
    </r>
  </si>
  <si>
    <t>19.11.2016</t>
  </si>
  <si>
    <t xml:space="preserve">Sokolovna B.Hora </t>
  </si>
  <si>
    <t>Chládková Šárka – Uhlíř Marek</t>
  </si>
  <si>
    <t>Novotná Lucie – Slavík Tomáš</t>
  </si>
  <si>
    <t>Matoušek Ondřej</t>
  </si>
  <si>
    <t>Uhlířová Jana</t>
  </si>
  <si>
    <t xml:space="preserve">Novotná Lucie   </t>
  </si>
  <si>
    <t xml:space="preserve">Voráč Přemysl – Uhlíř Marek </t>
  </si>
  <si>
    <t>Matoušek Jan – Slavík Tomáš</t>
  </si>
  <si>
    <t>SK JUPITER M1</t>
  </si>
  <si>
    <t>KERAMIKA CHLUMČANY M</t>
  </si>
  <si>
    <t>ZÚ Badminton Klatovy "M"</t>
  </si>
  <si>
    <t>TJ Plzeň Bílá Hora "M"</t>
  </si>
  <si>
    <t>Jiří Kubík</t>
  </si>
  <si>
    <t>Šlajsová Štěpánka</t>
  </si>
  <si>
    <t>Šlajsová Š., Kratochvíl R.</t>
  </si>
  <si>
    <t>Kabátová K., Uhlík M.</t>
  </si>
  <si>
    <t>Uhlík Matouš</t>
  </si>
  <si>
    <t>Kabátová Klára</t>
  </si>
  <si>
    <t>Kratochvíl R., Kubík J.</t>
  </si>
  <si>
    <t>Vaněček J., Pitter P.</t>
  </si>
  <si>
    <t>Vaněček J., Kabátová K.</t>
  </si>
  <si>
    <t>Dokoupilová Helena</t>
  </si>
  <si>
    <t>Majer R., Pitter P.</t>
  </si>
  <si>
    <t>ZpčBaS - OPM - 2016/17</t>
  </si>
  <si>
    <t>TJ Plzeň Bílá Hora M</t>
  </si>
  <si>
    <t>2.12.2016</t>
  </si>
  <si>
    <t>Chládková Šárka, Dvořák Martin</t>
  </si>
  <si>
    <t>Bártová Zdeňka, Vaněček Jiří</t>
  </si>
  <si>
    <t>Bártová Zdeňka</t>
  </si>
  <si>
    <t>Voráč Přemysl, Uhlíř Marek</t>
  </si>
  <si>
    <t>Vaněček Jiří, Pittr Pavel</t>
  </si>
  <si>
    <t>0 : 4</t>
  </si>
  <si>
    <t>14.12.2016</t>
  </si>
  <si>
    <t>Plzeň, Bílá Hora</t>
  </si>
  <si>
    <t>Jan Frána</t>
  </si>
  <si>
    <t>scr.</t>
  </si>
  <si>
    <t>Frána Lukáš</t>
  </si>
  <si>
    <t>Holý Miloš</t>
  </si>
  <si>
    <t>Neuman Robert, , Frána Lukáš</t>
  </si>
  <si>
    <t>Holý Miloš, Frána Jan</t>
  </si>
  <si>
    <t>Dortová Ivana, Frána Jan</t>
  </si>
  <si>
    <t>Šlajsová Š., Holý M.</t>
  </si>
  <si>
    <t>Chládková Š., Uhlíř M.</t>
  </si>
  <si>
    <t>Holý M., Kubík J.</t>
  </si>
  <si>
    <t>Voráč P., Uhlíř M.</t>
  </si>
  <si>
    <t>BÍLÁ HORA M</t>
  </si>
  <si>
    <t>Slavík Tomáš, Novotná Lucie</t>
  </si>
  <si>
    <t>Piorecký Jan</t>
  </si>
  <si>
    <t>Pašek Michal</t>
  </si>
  <si>
    <t>Novotná Lucie</t>
  </si>
  <si>
    <t>Slavík Tomáš, Piorecký Jan</t>
  </si>
  <si>
    <t>17.12.2016</t>
  </si>
  <si>
    <t>Klatovy</t>
  </si>
  <si>
    <t>Frána Lukáš, Dokoupilová Helena</t>
  </si>
  <si>
    <t>Frána Lukáš, Pašek Michal</t>
  </si>
  <si>
    <t>Matoušek Jan, Novotná Lucie</t>
  </si>
  <si>
    <t>Vaněček Jiří, Bártová Zdena</t>
  </si>
  <si>
    <t xml:space="preserve"> Novotná Lucie</t>
  </si>
  <si>
    <t>Bártová Zdena</t>
  </si>
  <si>
    <t>Matoušek Jan, Piorecký Jan</t>
  </si>
  <si>
    <r>
      <t xml:space="preserve">tabulka po </t>
    </r>
    <r>
      <rPr>
        <b/>
        <u val="single"/>
        <sz val="12"/>
        <rFont val="Arial"/>
        <family val="2"/>
      </rPr>
      <t>2. kole - 19.11.2016</t>
    </r>
  </si>
  <si>
    <r>
      <t xml:space="preserve">tabulka po </t>
    </r>
    <r>
      <rPr>
        <b/>
        <u val="single"/>
        <sz val="12"/>
        <rFont val="Arial"/>
        <family val="2"/>
      </rPr>
      <t>3. kole - 17.12.2016</t>
    </r>
  </si>
  <si>
    <t>Uhlík Matouš, Majer Robert</t>
  </si>
  <si>
    <t>NOVOTNÁ,MATOUŠEK JAN</t>
  </si>
  <si>
    <t>VORÁČ, KAISEROVÁ</t>
  </si>
  <si>
    <t>PIORECKÝ</t>
  </si>
  <si>
    <t>DVOŘÁK</t>
  </si>
  <si>
    <t>NOVOTNÁ</t>
  </si>
  <si>
    <t>UHLÍŘOVÁ</t>
  </si>
  <si>
    <t>PIORECKÝ, MATOUŠEK JAN</t>
  </si>
  <si>
    <t>DVOŘÁK, VORÁČ</t>
  </si>
  <si>
    <t>ZBRKLÝ ÚDER KLATOVY M</t>
  </si>
  <si>
    <t>TJ BÍLÁ HORA M</t>
  </si>
  <si>
    <t>MATOUŠEK JAN, NOVOTNÁ</t>
  </si>
  <si>
    <t>23.1.2017</t>
  </si>
  <si>
    <t>PUČELÍKOVÁ, HOLÝ</t>
  </si>
  <si>
    <t>KUBÍK</t>
  </si>
  <si>
    <t>PUČELÍKOVÁ</t>
  </si>
  <si>
    <t>FRÁNA, HOLÝ</t>
  </si>
  <si>
    <t>29.1.2017</t>
  </si>
  <si>
    <t>Chládková Š., Voráč P.</t>
  </si>
  <si>
    <t xml:space="preserve">Kutáková H, Pašek M   </t>
  </si>
  <si>
    <t>Dvořák M. , Voráč P.</t>
  </si>
  <si>
    <t>Pašek M., Lundák P.</t>
  </si>
  <si>
    <t>Přemysl Voráč</t>
  </si>
  <si>
    <t>27.1.2017</t>
  </si>
  <si>
    <t>Vaněček, Bártová</t>
  </si>
  <si>
    <t>Frána, Pučelíková</t>
  </si>
  <si>
    <t>Uhlík</t>
  </si>
  <si>
    <t>Fládrová</t>
  </si>
  <si>
    <t>Frána, Holý</t>
  </si>
  <si>
    <t>Majer L., Uhlík</t>
  </si>
  <si>
    <t>7.2.2017</t>
  </si>
  <si>
    <t>Majer L.,Bártová</t>
  </si>
  <si>
    <t>Dvořák,Kaiserová</t>
  </si>
  <si>
    <t>Dvořák</t>
  </si>
  <si>
    <t>Bártová</t>
  </si>
  <si>
    <t>Majer R.,Tomášek Jan</t>
  </si>
  <si>
    <t>Voráč,Uhlíř</t>
  </si>
  <si>
    <t>Uhlířová J.</t>
  </si>
  <si>
    <r>
      <t xml:space="preserve">tabulka po </t>
    </r>
    <r>
      <rPr>
        <b/>
        <u val="single"/>
        <sz val="12"/>
        <rFont val="Arial"/>
        <family val="2"/>
      </rPr>
      <t>4. kole - 29.1.2017</t>
    </r>
  </si>
  <si>
    <r>
      <t xml:space="preserve">konečná tabulka po </t>
    </r>
    <r>
      <rPr>
        <b/>
        <u val="single"/>
        <sz val="12"/>
        <rFont val="Arial"/>
        <family val="2"/>
      </rPr>
      <t>základní části - 19.2.2017</t>
    </r>
  </si>
  <si>
    <t>Soňa Konigsmarková</t>
  </si>
  <si>
    <t>Uhlířová Jana, Uhlíř Marek</t>
  </si>
  <si>
    <t>Šlajsová Štěpánka, Kratochvíl Radek</t>
  </si>
  <si>
    <t>Uhlíř Marek</t>
  </si>
  <si>
    <t xml:space="preserve">Kubík Jiří </t>
  </si>
  <si>
    <t>Voráč Přemysl, Dvořák Martin</t>
  </si>
  <si>
    <t>Kratochvíl Radek., Kubík Jiří</t>
  </si>
  <si>
    <t>19.2.2017</t>
  </si>
  <si>
    <t>Pašek, Kutáková</t>
  </si>
  <si>
    <t>Lundák</t>
  </si>
  <si>
    <t>Koranda</t>
  </si>
  <si>
    <t>Dokoupilová</t>
  </si>
  <si>
    <t>Lundák, Pašek</t>
  </si>
  <si>
    <t>Piorecký, Matoušek Jan</t>
  </si>
  <si>
    <t>16.2.2017</t>
  </si>
  <si>
    <t>Zbrklý Úder Klatovy M</t>
  </si>
  <si>
    <t>Jan Matoušek</t>
  </si>
  <si>
    <t>Vaněček, Štenglová</t>
  </si>
  <si>
    <t>Štenglová</t>
  </si>
  <si>
    <t>Vaněček, Uhlík</t>
  </si>
  <si>
    <t>Na soupisku K. Chlumčany M byla připsána nová hráčka - Gabriela Štenglová (21.11.1979)</t>
  </si>
  <si>
    <t>utkání - začátek 12:00 - semifinále</t>
  </si>
  <si>
    <r>
      <t xml:space="preserve">utkání - začátek 13:00 - o 3.místo a </t>
    </r>
    <r>
      <rPr>
        <b/>
        <u val="single"/>
        <sz val="9"/>
        <rFont val="Arial"/>
        <family val="2"/>
      </rPr>
      <t>FINÁLE</t>
    </r>
  </si>
  <si>
    <r>
      <t xml:space="preserve">Oblastní přebor družstev dospělých - 2016/17 - </t>
    </r>
    <r>
      <rPr>
        <b/>
        <sz val="12"/>
        <rFont val="Arial"/>
        <family val="2"/>
      </rPr>
      <t>OPM - SEMIFINÁLE</t>
    </r>
  </si>
  <si>
    <t>Miroslav Steiner</t>
  </si>
  <si>
    <t xml:space="preserve">Kolo : </t>
  </si>
  <si>
    <t>PLAY OFF</t>
  </si>
  <si>
    <t>Vaněček jiří, Bártová Zdeňka</t>
  </si>
  <si>
    <t>Pašek Michal, Kutáková Hana</t>
  </si>
  <si>
    <t>Fládrová Hana</t>
  </si>
  <si>
    <t>Majer Luděk, Majer Robert</t>
  </si>
  <si>
    <t>Pašek Michal, Slepička Martin</t>
  </si>
  <si>
    <t>………………………………………………………………………………………………………………………………………………………………………………………………..</t>
  </si>
  <si>
    <t>SK Jupiter M 1</t>
  </si>
  <si>
    <t>Kratochvíl Radek,                  Šlajsová Štěpánka</t>
  </si>
  <si>
    <t>Koranda Michal</t>
  </si>
  <si>
    <t>Matoušek Jan, Matoušek Ondřej</t>
  </si>
  <si>
    <r>
      <t xml:space="preserve">Oblastní přebor družstev dospělých - 2016/17 - </t>
    </r>
    <r>
      <rPr>
        <b/>
        <sz val="12"/>
        <rFont val="Arial"/>
        <family val="2"/>
      </rPr>
      <t>OPM - o 3.místo</t>
    </r>
  </si>
  <si>
    <t>Lundák Petr, Slepička Martin</t>
  </si>
  <si>
    <t>Kutáková Hana, Lundák Petr</t>
  </si>
  <si>
    <t>2 : 3</t>
  </si>
  <si>
    <r>
      <t xml:space="preserve">Oblastní přebor družstev dospělých - 2016/17 - </t>
    </r>
    <r>
      <rPr>
        <b/>
        <sz val="12"/>
        <rFont val="Arial"/>
        <family val="2"/>
      </rPr>
      <t>OPM - FINÁLE</t>
    </r>
  </si>
  <si>
    <t>Kubík Jiří, Pučelíková Radka</t>
  </si>
  <si>
    <t>konečné umístění v sezoně 2016/17 - 18.3.2017 - PLAY OFF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</si>
</sst>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sz val="10"/>
      <color indexed="62"/>
      <name val="Arial CE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/>
      <right style="dotted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dotted"/>
      <top/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6" applyFont="1">
      <alignment/>
      <protection/>
    </xf>
    <xf numFmtId="0" fontId="9" fillId="0" borderId="0" xfId="0" applyFont="1" applyAlignment="1">
      <alignment/>
    </xf>
    <xf numFmtId="0" fontId="14" fillId="0" borderId="10" xfId="56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6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6" applyFont="1" applyBorder="1" applyAlignment="1">
      <alignment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60" applyFont="1" applyBorder="1">
      <alignment horizontal="center" vertical="center"/>
      <protection/>
    </xf>
    <xf numFmtId="0" fontId="16" fillId="0" borderId="18" xfId="60" applyFont="1" applyBorder="1">
      <alignment horizontal="center" vertical="center"/>
      <protection/>
    </xf>
    <xf numFmtId="0" fontId="16" fillId="0" borderId="19" xfId="60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60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25" xfId="62" applyFont="1" applyBorder="1">
      <alignment horizontal="center" vertical="center"/>
      <protection/>
    </xf>
    <xf numFmtId="0" fontId="14" fillId="0" borderId="26" xfId="62" applyFont="1" applyBorder="1">
      <alignment horizontal="center" vertical="center"/>
      <protection/>
    </xf>
    <xf numFmtId="0" fontId="14" fillId="0" borderId="13" xfId="62" applyFont="1" applyBorder="1">
      <alignment horizontal="center" vertical="center"/>
      <protection/>
    </xf>
    <xf numFmtId="0" fontId="14" fillId="0" borderId="27" xfId="62" applyFont="1" applyBorder="1" applyProtection="1">
      <alignment horizontal="center" vertical="center"/>
      <protection hidden="1"/>
    </xf>
    <xf numFmtId="0" fontId="14" fillId="0" borderId="13" xfId="62" applyFont="1" applyBorder="1" applyProtection="1">
      <alignment horizontal="center" vertical="center"/>
      <protection hidden="1"/>
    </xf>
    <xf numFmtId="0" fontId="14" fillId="0" borderId="27" xfId="62" applyFont="1" applyBorder="1">
      <alignment horizontal="center" vertical="center"/>
      <protection/>
    </xf>
    <xf numFmtId="0" fontId="19" fillId="2" borderId="28" xfId="61" applyFont="1" applyFill="1" applyBorder="1">
      <alignment vertical="center"/>
      <protection/>
    </xf>
    <xf numFmtId="0" fontId="16" fillId="0" borderId="29" xfId="60" applyFont="1" applyBorder="1" applyProtection="1">
      <alignment horizontal="center" vertical="center"/>
      <protection hidden="1"/>
    </xf>
    <xf numFmtId="0" fontId="16" fillId="0" borderId="30" xfId="60" applyFont="1" applyBorder="1" applyProtection="1">
      <alignment horizontal="center" vertical="center"/>
      <protection hidden="1"/>
    </xf>
    <xf numFmtId="0" fontId="16" fillId="0" borderId="31" xfId="60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62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6" applyFont="1">
      <alignment/>
      <protection/>
    </xf>
    <xf numFmtId="0" fontId="15" fillId="0" borderId="0" xfId="56" applyFont="1">
      <alignment/>
      <protection/>
    </xf>
    <xf numFmtId="0" fontId="14" fillId="0" borderId="0" xfId="56" applyFont="1">
      <alignment/>
      <protection/>
    </xf>
    <xf numFmtId="0" fontId="18" fillId="0" borderId="0" xfId="56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62" applyFont="1" applyBorder="1">
      <alignment horizontal="center" vertical="center"/>
      <protection/>
    </xf>
    <xf numFmtId="0" fontId="14" fillId="0" borderId="33" xfId="62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4" fillId="0" borderId="25" xfId="62" applyFont="1" applyBorder="1" applyProtection="1">
      <alignment horizontal="center" vertical="center"/>
      <protection locked="0"/>
    </xf>
    <xf numFmtId="0" fontId="14" fillId="0" borderId="13" xfId="62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3" xfId="6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horizontal="left" vertical="center" indent="1"/>
    </xf>
    <xf numFmtId="0" fontId="10" fillId="0" borderId="0" xfId="56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37" xfId="49" applyNumberFormat="1" applyFill="1" applyBorder="1" applyAlignment="1">
      <alignment horizontal="center"/>
      <protection/>
    </xf>
    <xf numFmtId="0" fontId="25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6" fillId="0" borderId="41" xfId="49" applyFont="1" applyBorder="1" applyAlignment="1">
      <alignment horizontal="center" wrapText="1"/>
      <protection/>
    </xf>
    <xf numFmtId="0" fontId="26" fillId="12" borderId="30" xfId="49" applyFont="1" applyFill="1" applyBorder="1" applyAlignment="1">
      <alignment horizontal="center" wrapText="1"/>
      <protection/>
    </xf>
    <xf numFmtId="0" fontId="26" fillId="12" borderId="42" xfId="49" applyFont="1" applyFill="1" applyBorder="1" applyAlignment="1">
      <alignment horizontal="center" wrapText="1"/>
      <protection/>
    </xf>
    <xf numFmtId="0" fontId="26" fillId="0" borderId="30" xfId="49" applyFont="1" applyBorder="1" applyAlignment="1">
      <alignment horizontal="center" wrapText="1"/>
      <protection/>
    </xf>
    <xf numFmtId="0" fontId="26" fillId="0" borderId="43" xfId="49" applyFont="1" applyBorder="1" applyAlignment="1">
      <alignment horizontal="center" wrapText="1"/>
      <protection/>
    </xf>
    <xf numFmtId="0" fontId="26" fillId="0" borderId="44" xfId="49" applyFont="1" applyBorder="1" applyAlignment="1">
      <alignment horizontal="center" wrapText="1"/>
      <protection/>
    </xf>
    <xf numFmtId="0" fontId="27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8" fillId="0" borderId="51" xfId="49" applyFont="1" applyFill="1" applyBorder="1" applyAlignment="1">
      <alignment horizontal="center" vertical="center"/>
      <protection/>
    </xf>
    <xf numFmtId="0" fontId="28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8" fillId="0" borderId="54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5" fillId="0" borderId="55" xfId="49" applyFont="1" applyFill="1" applyBorder="1" applyAlignment="1">
      <alignment horizontal="center" vertical="center"/>
      <protection/>
    </xf>
    <xf numFmtId="0" fontId="16" fillId="0" borderId="56" xfId="49" applyFont="1" applyFill="1" applyBorder="1" applyAlignment="1">
      <alignment horizontal="center" vertical="center"/>
      <protection/>
    </xf>
    <xf numFmtId="0" fontId="10" fillId="0" borderId="55" xfId="49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28" fillId="0" borderId="60" xfId="49" applyFont="1" applyBorder="1" applyAlignment="1">
      <alignment horizontal="center" vertical="center"/>
      <protection/>
    </xf>
    <xf numFmtId="0" fontId="28" fillId="0" borderId="61" xfId="49" applyFont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8" fillId="0" borderId="48" xfId="49" applyFont="1" applyFill="1" applyBorder="1" applyAlignment="1" applyProtection="1">
      <alignment horizontal="center" vertical="center"/>
      <protection hidden="1"/>
    </xf>
    <xf numFmtId="0" fontId="28" fillId="0" borderId="52" xfId="49" applyFont="1" applyFill="1" applyBorder="1" applyAlignment="1" applyProtection="1">
      <alignment horizontal="center" vertical="center"/>
      <protection hidden="1"/>
    </xf>
    <xf numFmtId="0" fontId="28" fillId="0" borderId="62" xfId="49" applyFont="1" applyFill="1" applyBorder="1" applyAlignment="1" applyProtection="1">
      <alignment horizontal="center" vertical="center"/>
      <protection hidden="1"/>
    </xf>
    <xf numFmtId="0" fontId="16" fillId="12" borderId="63" xfId="49" applyFont="1" applyFill="1" applyBorder="1" applyAlignment="1" applyProtection="1">
      <alignment horizontal="center" vertical="center"/>
      <protection hidden="1"/>
    </xf>
    <xf numFmtId="0" fontId="28" fillId="0" borderId="54" xfId="49" applyFont="1" applyFill="1" applyBorder="1" applyAlignment="1" applyProtection="1">
      <alignment horizontal="center" vertical="center"/>
      <protection hidden="1"/>
    </xf>
    <xf numFmtId="0" fontId="28" fillId="0" borderId="64" xfId="49" applyFont="1" applyFill="1" applyBorder="1" applyAlignment="1" applyProtection="1">
      <alignment horizontal="center" vertical="center"/>
      <protection hidden="1"/>
    </xf>
    <xf numFmtId="0" fontId="28" fillId="0" borderId="57" xfId="49" applyFont="1" applyBorder="1" applyAlignment="1" applyProtection="1">
      <alignment horizontal="center" vertical="center"/>
      <protection hidden="1"/>
    </xf>
    <xf numFmtId="0" fontId="28" fillId="0" borderId="61" xfId="49" applyFont="1" applyBorder="1" applyAlignment="1" applyProtection="1">
      <alignment horizontal="center" vertical="center"/>
      <protection hidden="1"/>
    </xf>
    <xf numFmtId="0" fontId="28" fillId="0" borderId="65" xfId="49" applyFont="1" applyBorder="1" applyAlignment="1" applyProtection="1">
      <alignment horizontal="center" vertical="center"/>
      <protection hidden="1"/>
    </xf>
    <xf numFmtId="0" fontId="16" fillId="12" borderId="66" xfId="49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Alignment="1">
      <alignment/>
      <protection/>
    </xf>
    <xf numFmtId="0" fontId="17" fillId="0" borderId="0" xfId="52" applyFont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/>
      <protection/>
    </xf>
    <xf numFmtId="0" fontId="24" fillId="0" borderId="0" xfId="52" applyFont="1" applyFill="1" applyAlignment="1">
      <alignment horizontal="center"/>
      <protection/>
    </xf>
    <xf numFmtId="14" fontId="30" fillId="0" borderId="0" xfId="52" applyNumberFormat="1" applyFont="1" applyFill="1" applyAlignment="1">
      <alignment horizontal="center"/>
      <protection/>
    </xf>
    <xf numFmtId="0" fontId="17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49" fontId="17" fillId="0" borderId="0" xfId="52" applyNumberFormat="1" applyFont="1" applyFill="1" applyAlignment="1">
      <alignment horizontal="center" vertical="center"/>
      <protection/>
    </xf>
    <xf numFmtId="0" fontId="31" fillId="0" borderId="0" xfId="52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center"/>
    </xf>
    <xf numFmtId="0" fontId="17" fillId="0" borderId="0" xfId="52" applyFont="1" applyFill="1" applyAlignment="1" quotePrefix="1">
      <alignment horizontal="center"/>
      <protection/>
    </xf>
    <xf numFmtId="0" fontId="30" fillId="0" borderId="0" xfId="52" applyFont="1" applyFill="1">
      <alignment/>
      <protection/>
    </xf>
    <xf numFmtId="0" fontId="31" fillId="0" borderId="0" xfId="52" applyFont="1" applyFill="1" applyAlignment="1">
      <alignment horizontal="right"/>
      <protection/>
    </xf>
    <xf numFmtId="0" fontId="32" fillId="0" borderId="0" xfId="52" applyFont="1" applyFill="1">
      <alignment/>
      <protection/>
    </xf>
    <xf numFmtId="49" fontId="17" fillId="0" borderId="0" xfId="52" applyNumberFormat="1" applyFont="1" applyFill="1" applyAlignment="1">
      <alignment horizontal="center"/>
      <protection/>
    </xf>
    <xf numFmtId="0" fontId="0" fillId="0" borderId="0" xfId="51" applyFont="1">
      <alignment/>
      <protection/>
    </xf>
    <xf numFmtId="0" fontId="14" fillId="0" borderId="67" xfId="56" applyFont="1" applyBorder="1" applyAlignment="1">
      <alignment vertical="center"/>
      <protection/>
    </xf>
    <xf numFmtId="0" fontId="10" fillId="0" borderId="68" xfId="51" applyFont="1" applyBorder="1" applyAlignment="1">
      <alignment vertical="center"/>
      <protection/>
    </xf>
    <xf numFmtId="0" fontId="14" fillId="0" borderId="69" xfId="56" applyFont="1" applyBorder="1" applyAlignment="1">
      <alignment vertical="center"/>
      <protection/>
    </xf>
    <xf numFmtId="172" fontId="16" fillId="0" borderId="70" xfId="41" applyFont="1" applyFill="1" applyBorder="1" applyAlignment="1" applyProtection="1">
      <alignment horizontal="center" vertical="center"/>
      <protection/>
    </xf>
    <xf numFmtId="0" fontId="10" fillId="0" borderId="70" xfId="51" applyFont="1" applyBorder="1" applyAlignment="1">
      <alignment vertical="center"/>
      <protection/>
    </xf>
    <xf numFmtId="0" fontId="14" fillId="0" borderId="71" xfId="56" applyFont="1" applyBorder="1" applyAlignment="1">
      <alignment vertical="center"/>
      <protection/>
    </xf>
    <xf numFmtId="0" fontId="17" fillId="0" borderId="72" xfId="64" applyFont="1" applyBorder="1" applyAlignment="1">
      <alignment horizontal="center" vertical="center"/>
      <protection/>
    </xf>
    <xf numFmtId="0" fontId="10" fillId="0" borderId="73" xfId="51" applyFont="1" applyBorder="1" applyAlignment="1">
      <alignment vertical="center"/>
      <protection/>
    </xf>
    <xf numFmtId="0" fontId="10" fillId="0" borderId="72" xfId="51" applyFont="1" applyBorder="1" applyAlignment="1">
      <alignment vertical="center"/>
      <protection/>
    </xf>
    <xf numFmtId="0" fontId="10" fillId="0" borderId="74" xfId="51" applyFont="1" applyBorder="1" applyAlignment="1">
      <alignment horizontal="center" vertical="center"/>
      <protection/>
    </xf>
    <xf numFmtId="0" fontId="10" fillId="0" borderId="75" xfId="51" applyFont="1" applyBorder="1" applyAlignment="1">
      <alignment vertical="center"/>
      <protection/>
    </xf>
    <xf numFmtId="0" fontId="16" fillId="0" borderId="76" xfId="60" applyFont="1" applyBorder="1">
      <alignment horizontal="center" vertical="center"/>
      <protection/>
    </xf>
    <xf numFmtId="0" fontId="16" fillId="0" borderId="77" xfId="60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0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0" applyFont="1" applyBorder="1">
      <alignment horizontal="center" vertical="center"/>
      <protection/>
    </xf>
    <xf numFmtId="0" fontId="10" fillId="0" borderId="81" xfId="51" applyFont="1" applyBorder="1">
      <alignment/>
      <protection/>
    </xf>
    <xf numFmtId="0" fontId="10" fillId="0" borderId="80" xfId="51" applyFont="1" applyBorder="1">
      <alignment/>
      <protection/>
    </xf>
    <xf numFmtId="0" fontId="10" fillId="0" borderId="82" xfId="51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1" applyFont="1" applyBorder="1" applyAlignment="1" applyProtection="1">
      <alignment horizontal="left" vertical="center" indent="1"/>
      <protection locked="0"/>
    </xf>
    <xf numFmtId="0" fontId="10" fillId="0" borderId="70" xfId="60" applyFont="1" applyBorder="1" applyAlignment="1" applyProtection="1">
      <alignment horizontal="left" vertical="center" indent="1"/>
      <protection locked="0"/>
    </xf>
    <xf numFmtId="0" fontId="14" fillId="0" borderId="84" xfId="62" applyFont="1" applyBorder="1" applyProtection="1">
      <alignment horizontal="center" vertical="center"/>
      <protection locked="0"/>
    </xf>
    <xf numFmtId="0" fontId="14" fillId="0" borderId="85" xfId="62" applyFont="1" applyBorder="1">
      <alignment horizontal="center" vertical="center"/>
      <protection/>
    </xf>
    <xf numFmtId="0" fontId="14" fillId="0" borderId="70" xfId="62" applyFont="1" applyBorder="1" applyProtection="1">
      <alignment horizontal="center" vertical="center"/>
      <protection locked="0"/>
    </xf>
    <xf numFmtId="0" fontId="14" fillId="0" borderId="86" xfId="62" applyFont="1" applyBorder="1" applyProtection="1">
      <alignment horizontal="center" vertical="center"/>
      <protection hidden="1"/>
    </xf>
    <xf numFmtId="0" fontId="14" fillId="0" borderId="70" xfId="62" applyFont="1" applyBorder="1" applyProtection="1">
      <alignment horizontal="center" vertical="center"/>
      <protection hidden="1"/>
    </xf>
    <xf numFmtId="0" fontId="14" fillId="0" borderId="86" xfId="62" applyFont="1" applyBorder="1">
      <alignment horizontal="center" vertical="center"/>
      <protection/>
    </xf>
    <xf numFmtId="0" fontId="14" fillId="0" borderId="84" xfId="62" applyFont="1" applyBorder="1">
      <alignment horizontal="center" vertical="center"/>
      <protection/>
    </xf>
    <xf numFmtId="0" fontId="14" fillId="0" borderId="87" xfId="62" applyFont="1" applyBorder="1">
      <alignment horizontal="center" vertical="center"/>
      <protection/>
    </xf>
    <xf numFmtId="0" fontId="14" fillId="0" borderId="70" xfId="62" applyFont="1" applyBorder="1">
      <alignment horizontal="center" vertical="center"/>
      <protection/>
    </xf>
    <xf numFmtId="0" fontId="10" fillId="0" borderId="88" xfId="51" applyFont="1" applyBorder="1" applyAlignment="1" applyProtection="1">
      <alignment horizontal="left" vertical="center" indent="1"/>
      <protection locked="0"/>
    </xf>
    <xf numFmtId="0" fontId="14" fillId="0" borderId="89" xfId="62" applyFont="1" applyBorder="1">
      <alignment horizontal="center" vertical="center"/>
      <protection/>
    </xf>
    <xf numFmtId="0" fontId="19" fillId="33" borderId="90" xfId="61" applyFont="1" applyFill="1" applyBorder="1">
      <alignment vertical="center"/>
      <protection/>
    </xf>
    <xf numFmtId="0" fontId="16" fillId="0" borderId="91" xfId="60" applyFont="1" applyBorder="1" applyProtection="1">
      <alignment horizontal="center" vertical="center"/>
      <protection hidden="1"/>
    </xf>
    <xf numFmtId="0" fontId="16" fillId="0" borderId="92" xfId="60" applyFont="1" applyBorder="1" applyProtection="1">
      <alignment horizontal="center" vertical="center"/>
      <protection hidden="1"/>
    </xf>
    <xf numFmtId="0" fontId="16" fillId="0" borderId="93" xfId="60" applyFont="1" applyBorder="1" applyProtection="1">
      <alignment horizontal="center" vertical="center"/>
      <protection hidden="1"/>
    </xf>
    <xf numFmtId="0" fontId="10" fillId="0" borderId="94" xfId="51" applyFont="1" applyBorder="1" applyAlignment="1">
      <alignment horizontal="left" vertical="center" indent="1"/>
      <protection/>
    </xf>
    <xf numFmtId="0" fontId="21" fillId="0" borderId="0" xfId="51" applyFont="1" applyAlignment="1">
      <alignment horizontal="left" vertical="top"/>
      <protection/>
    </xf>
    <xf numFmtId="0" fontId="10" fillId="0" borderId="0" xfId="51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5" xfId="51" applyFont="1" applyBorder="1" applyProtection="1">
      <alignment/>
      <protection locked="0"/>
    </xf>
    <xf numFmtId="0" fontId="10" fillId="0" borderId="96" xfId="51" applyFont="1" applyBorder="1" applyProtection="1">
      <alignment/>
      <protection locked="0"/>
    </xf>
    <xf numFmtId="0" fontId="10" fillId="0" borderId="0" xfId="51" applyFont="1" applyBorder="1" applyProtection="1">
      <alignment/>
      <protection locked="0"/>
    </xf>
    <xf numFmtId="0" fontId="10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4" fillId="0" borderId="97" xfId="56" applyFont="1" applyBorder="1" applyAlignment="1">
      <alignment vertical="center"/>
      <protection/>
    </xf>
    <xf numFmtId="0" fontId="10" fillId="0" borderId="98" xfId="51" applyFont="1" applyBorder="1" applyAlignment="1">
      <alignment vertical="center"/>
      <protection/>
    </xf>
    <xf numFmtId="0" fontId="14" fillId="0" borderId="99" xfId="56" applyFont="1" applyBorder="1" applyAlignment="1">
      <alignment vertical="center"/>
      <protection/>
    </xf>
    <xf numFmtId="172" fontId="16" fillId="0" borderId="100" xfId="41" applyFont="1" applyFill="1" applyBorder="1" applyAlignment="1" applyProtection="1">
      <alignment horizontal="center" vertical="center"/>
      <protection/>
    </xf>
    <xf numFmtId="0" fontId="10" fillId="0" borderId="100" xfId="51" applyFont="1" applyBorder="1" applyAlignment="1">
      <alignment vertical="center"/>
      <protection/>
    </xf>
    <xf numFmtId="0" fontId="14" fillId="0" borderId="101" xfId="56" applyFont="1" applyBorder="1" applyAlignment="1">
      <alignment vertical="center"/>
      <protection/>
    </xf>
    <xf numFmtId="0" fontId="17" fillId="0" borderId="102" xfId="64" applyFont="1" applyBorder="1" applyAlignment="1">
      <alignment horizontal="center" vertical="center"/>
      <protection/>
    </xf>
    <xf numFmtId="0" fontId="10" fillId="0" borderId="103" xfId="51" applyFont="1" applyBorder="1" applyAlignment="1">
      <alignment vertical="center"/>
      <protection/>
    </xf>
    <xf numFmtId="0" fontId="10" fillId="0" borderId="102" xfId="51" applyFont="1" applyBorder="1" applyAlignment="1">
      <alignment vertical="center"/>
      <protection/>
    </xf>
    <xf numFmtId="0" fontId="10" fillId="0" borderId="104" xfId="51" applyFont="1" applyBorder="1" applyAlignment="1">
      <alignment horizontal="center" vertical="center"/>
      <protection/>
    </xf>
    <xf numFmtId="0" fontId="10" fillId="0" borderId="105" xfId="51" applyFont="1" applyBorder="1" applyAlignment="1">
      <alignment vertical="center"/>
      <protection/>
    </xf>
    <xf numFmtId="0" fontId="16" fillId="0" borderId="106" xfId="60" applyFont="1" applyBorder="1">
      <alignment horizontal="center" vertical="center"/>
      <protection/>
    </xf>
    <xf numFmtId="0" fontId="16" fillId="0" borderId="107" xfId="60" applyFont="1" applyBorder="1">
      <alignment horizontal="center" vertical="center"/>
      <protection/>
    </xf>
    <xf numFmtId="0" fontId="17" fillId="0" borderId="108" xfId="39" applyFont="1" applyBorder="1" applyAlignment="1">
      <alignment horizontal="center" vertical="center"/>
      <protection/>
    </xf>
    <xf numFmtId="0" fontId="16" fillId="0" borderId="109" xfId="60" applyFont="1" applyBorder="1">
      <alignment horizontal="center" vertical="center"/>
      <protection/>
    </xf>
    <xf numFmtId="172" fontId="16" fillId="0" borderId="110" xfId="41" applyFont="1" applyFill="1" applyBorder="1" applyProtection="1">
      <alignment horizontal="center"/>
      <protection/>
    </xf>
    <xf numFmtId="0" fontId="16" fillId="0" borderId="110" xfId="60" applyFont="1" applyBorder="1">
      <alignment horizontal="center" vertical="center"/>
      <protection/>
    </xf>
    <xf numFmtId="0" fontId="10" fillId="0" borderId="111" xfId="51" applyFont="1" applyBorder="1">
      <alignment/>
      <protection/>
    </xf>
    <xf numFmtId="0" fontId="10" fillId="0" borderId="110" xfId="51" applyFont="1" applyBorder="1">
      <alignment/>
      <protection/>
    </xf>
    <xf numFmtId="0" fontId="10" fillId="0" borderId="112" xfId="51" applyFont="1" applyBorder="1">
      <alignment/>
      <protection/>
    </xf>
    <xf numFmtId="0" fontId="17" fillId="0" borderId="113" xfId="39" applyFont="1" applyBorder="1" applyAlignment="1">
      <alignment horizontal="center" vertical="center" wrapText="1"/>
      <protection/>
    </xf>
    <xf numFmtId="0" fontId="10" fillId="0" borderId="100" xfId="51" applyFont="1" applyBorder="1" applyAlignment="1" applyProtection="1">
      <alignment horizontal="left" vertical="center" indent="1"/>
      <protection locked="0"/>
    </xf>
    <xf numFmtId="0" fontId="10" fillId="0" borderId="100" xfId="60" applyFont="1" applyBorder="1" applyAlignment="1" applyProtection="1">
      <alignment horizontal="left" vertical="center" indent="1"/>
      <protection locked="0"/>
    </xf>
    <xf numFmtId="0" fontId="14" fillId="0" borderId="114" xfId="62" applyFont="1" applyBorder="1" applyProtection="1">
      <alignment horizontal="center" vertical="center"/>
      <protection locked="0"/>
    </xf>
    <xf numFmtId="0" fontId="14" fillId="0" borderId="115" xfId="62" applyFont="1" applyBorder="1">
      <alignment horizontal="center" vertical="center"/>
      <protection/>
    </xf>
    <xf numFmtId="0" fontId="14" fillId="0" borderId="100" xfId="62" applyFont="1" applyBorder="1" applyProtection="1">
      <alignment horizontal="center" vertical="center"/>
      <protection locked="0"/>
    </xf>
    <xf numFmtId="0" fontId="14" fillId="0" borderId="116" xfId="62" applyFont="1" applyBorder="1" applyProtection="1">
      <alignment horizontal="center" vertical="center"/>
      <protection hidden="1"/>
    </xf>
    <xf numFmtId="0" fontId="14" fillId="0" borderId="100" xfId="62" applyFont="1" applyBorder="1" applyProtection="1">
      <alignment horizontal="center" vertical="center"/>
      <protection hidden="1"/>
    </xf>
    <xf numFmtId="0" fontId="14" fillId="0" borderId="116" xfId="62" applyFont="1" applyBorder="1">
      <alignment horizontal="center" vertical="center"/>
      <protection/>
    </xf>
    <xf numFmtId="0" fontId="14" fillId="0" borderId="114" xfId="62" applyFont="1" applyBorder="1">
      <alignment horizontal="center" vertical="center"/>
      <protection/>
    </xf>
    <xf numFmtId="0" fontId="14" fillId="0" borderId="117" xfId="62" applyFont="1" applyBorder="1">
      <alignment horizontal="center" vertical="center"/>
      <protection/>
    </xf>
    <xf numFmtId="0" fontId="14" fillId="0" borderId="100" xfId="62" applyFont="1" applyBorder="1">
      <alignment horizontal="center" vertical="center"/>
      <protection/>
    </xf>
    <xf numFmtId="0" fontId="10" fillId="0" borderId="118" xfId="51" applyFont="1" applyBorder="1" applyAlignment="1" applyProtection="1">
      <alignment horizontal="left" vertical="center" indent="1"/>
      <protection locked="0"/>
    </xf>
    <xf numFmtId="0" fontId="14" fillId="0" borderId="119" xfId="62" applyFont="1" applyBorder="1">
      <alignment horizontal="center" vertical="center"/>
      <protection/>
    </xf>
    <xf numFmtId="0" fontId="16" fillId="0" borderId="120" xfId="60" applyFont="1" applyBorder="1" applyProtection="1">
      <alignment horizontal="center" vertical="center"/>
      <protection hidden="1"/>
    </xf>
    <xf numFmtId="0" fontId="16" fillId="0" borderId="121" xfId="60" applyFont="1" applyBorder="1" applyProtection="1">
      <alignment horizontal="center" vertical="center"/>
      <protection hidden="1"/>
    </xf>
    <xf numFmtId="0" fontId="16" fillId="0" borderId="122" xfId="60" applyFont="1" applyBorder="1" applyProtection="1">
      <alignment horizontal="center" vertical="center"/>
      <protection hidden="1"/>
    </xf>
    <xf numFmtId="0" fontId="10" fillId="0" borderId="123" xfId="51" applyFont="1" applyBorder="1" applyAlignment="1">
      <alignment horizontal="left" vertical="center" indent="1"/>
      <protection/>
    </xf>
    <xf numFmtId="0" fontId="10" fillId="0" borderId="124" xfId="51" applyFont="1" applyBorder="1" applyProtection="1">
      <alignment/>
      <protection locked="0"/>
    </xf>
    <xf numFmtId="0" fontId="10" fillId="0" borderId="125" xfId="51" applyFont="1" applyBorder="1" applyProtection="1">
      <alignment/>
      <protection locked="0"/>
    </xf>
    <xf numFmtId="0" fontId="19" fillId="34" borderId="126" xfId="61" applyFont="1" applyFill="1" applyBorder="1">
      <alignment vertical="center"/>
      <protection/>
    </xf>
    <xf numFmtId="0" fontId="19" fillId="33" borderId="126" xfId="61" applyFont="1" applyFill="1" applyBorder="1">
      <alignment vertical="center"/>
      <protection/>
    </xf>
    <xf numFmtId="0" fontId="17" fillId="0" borderId="70" xfId="60" applyFont="1" applyBorder="1" applyAlignment="1" applyProtection="1">
      <alignment horizontal="left" vertical="center" indent="1"/>
      <protection locked="0"/>
    </xf>
    <xf numFmtId="0" fontId="13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23" fillId="0" borderId="0" xfId="49" applyFont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14" fontId="30" fillId="0" borderId="0" xfId="52" applyNumberFormat="1" applyFont="1" applyFill="1" applyAlignment="1">
      <alignment horizontal="center"/>
      <protection/>
    </xf>
    <xf numFmtId="0" fontId="22" fillId="0" borderId="57" xfId="64" applyFont="1" applyBorder="1" applyAlignment="1" applyProtection="1">
      <alignment horizontal="left" vertical="center"/>
      <protection locked="0"/>
    </xf>
    <xf numFmtId="0" fontId="22" fillId="0" borderId="60" xfId="64" applyFont="1" applyBorder="1" applyAlignment="1" applyProtection="1">
      <alignment horizontal="left" vertical="center"/>
      <protection locked="0"/>
    </xf>
    <xf numFmtId="0" fontId="22" fillId="0" borderId="127" xfId="64" applyFont="1" applyBorder="1" applyAlignment="1" applyProtection="1">
      <alignment horizontal="left" vertical="center"/>
      <protection locked="0"/>
    </xf>
    <xf numFmtId="0" fontId="17" fillId="0" borderId="128" xfId="39" applyFont="1" applyBorder="1" applyAlignment="1">
      <alignment horizontal="center" vertical="center"/>
      <protection/>
    </xf>
    <xf numFmtId="0" fontId="17" fillId="0" borderId="129" xfId="39" applyFont="1" applyBorder="1" applyAlignment="1">
      <alignment horizontal="center" vertical="center"/>
      <protection/>
    </xf>
    <xf numFmtId="0" fontId="17" fillId="0" borderId="130" xfId="39" applyFont="1" applyBorder="1" applyAlignment="1">
      <alignment horizontal="center" vertical="center"/>
      <protection/>
    </xf>
    <xf numFmtId="0" fontId="17" fillId="0" borderId="131" xfId="39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132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0" fontId="13" fillId="0" borderId="37" xfId="61" applyFont="1" applyBorder="1" applyAlignment="1">
      <alignment horizontal="center" vertical="center"/>
      <protection/>
    </xf>
    <xf numFmtId="0" fontId="15" fillId="0" borderId="13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34" xfId="0" applyFont="1" applyBorder="1" applyAlignment="1">
      <alignment horizontal="left" vertical="center"/>
    </xf>
    <xf numFmtId="0" fontId="16" fillId="0" borderId="135" xfId="64" applyFont="1" applyBorder="1" applyAlignment="1" applyProtection="1">
      <alignment horizontal="left" vertical="center"/>
      <protection locked="0"/>
    </xf>
    <xf numFmtId="0" fontId="16" fillId="0" borderId="26" xfId="64" applyFont="1" applyBorder="1" applyAlignment="1" applyProtection="1">
      <alignment horizontal="left" vertical="center"/>
      <protection locked="0"/>
    </xf>
    <xf numFmtId="0" fontId="16" fillId="0" borderId="136" xfId="64" applyFont="1" applyBorder="1" applyAlignment="1" applyProtection="1">
      <alignment horizontal="left" vertical="center"/>
      <protection locked="0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49" fontId="10" fillId="0" borderId="135" xfId="0" applyNumberFormat="1" applyFont="1" applyBorder="1" applyAlignment="1" applyProtection="1">
      <alignment horizontal="left" vertical="center"/>
      <protection locked="0"/>
    </xf>
    <xf numFmtId="49" fontId="10" fillId="0" borderId="137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13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3" fillId="33" borderId="94" xfId="51" applyFont="1" applyFill="1" applyBorder="1" applyAlignment="1" applyProtection="1">
      <alignment horizontal="left" vertical="center"/>
      <protection hidden="1"/>
    </xf>
    <xf numFmtId="0" fontId="22" fillId="0" borderId="139" xfId="64" applyFont="1" applyBorder="1" applyAlignment="1" applyProtection="1">
      <alignment horizontal="left" vertical="center"/>
      <protection locked="0"/>
    </xf>
    <xf numFmtId="0" fontId="17" fillId="0" borderId="140" xfId="39" applyFont="1" applyBorder="1" applyAlignment="1">
      <alignment horizontal="center" vertical="center"/>
      <protection/>
    </xf>
    <xf numFmtId="0" fontId="17" fillId="0" borderId="141" xfId="39" applyFont="1" applyBorder="1" applyAlignment="1">
      <alignment horizontal="center" vertical="center"/>
      <protection/>
    </xf>
    <xf numFmtId="0" fontId="18" fillId="0" borderId="80" xfId="39" applyFont="1" applyBorder="1" applyAlignment="1">
      <alignment horizontal="center" vertical="center"/>
      <protection/>
    </xf>
    <xf numFmtId="0" fontId="13" fillId="0" borderId="74" xfId="61" applyFont="1" applyBorder="1" applyAlignment="1">
      <alignment horizontal="center" vertical="center"/>
      <protection/>
    </xf>
    <xf numFmtId="0" fontId="15" fillId="0" borderId="142" xfId="51" applyFont="1" applyBorder="1" applyAlignment="1">
      <alignment horizontal="left" vertical="center"/>
      <protection/>
    </xf>
    <xf numFmtId="0" fontId="16" fillId="0" borderId="143" xfId="64" applyFont="1" applyBorder="1" applyAlignment="1" applyProtection="1">
      <alignment horizontal="left" vertical="center"/>
      <protection locked="0"/>
    </xf>
    <xf numFmtId="0" fontId="10" fillId="0" borderId="143" xfId="51" applyFont="1" applyBorder="1" applyAlignment="1">
      <alignment horizontal="center" vertical="center"/>
      <protection/>
    </xf>
    <xf numFmtId="49" fontId="10" fillId="0" borderId="144" xfId="51" applyNumberFormat="1" applyFont="1" applyBorder="1" applyAlignment="1">
      <alignment horizontal="left" vertical="center"/>
      <protection/>
    </xf>
    <xf numFmtId="0" fontId="16" fillId="0" borderId="145" xfId="51" applyFont="1" applyBorder="1" applyAlignment="1" applyProtection="1">
      <alignment horizontal="left" vertical="center"/>
      <protection locked="0"/>
    </xf>
    <xf numFmtId="0" fontId="10" fillId="0" borderId="145" xfId="51" applyFont="1" applyBorder="1" applyAlignment="1">
      <alignment horizontal="center" vertical="center"/>
      <protection/>
    </xf>
    <xf numFmtId="0" fontId="10" fillId="0" borderId="146" xfId="51" applyFont="1" applyBorder="1" applyAlignment="1">
      <alignment horizontal="left" vertical="center"/>
      <protection/>
    </xf>
    <xf numFmtId="49" fontId="10" fillId="0" borderId="135" xfId="0" applyNumberFormat="1" applyFont="1" applyBorder="1" applyAlignment="1">
      <alignment horizontal="left" vertical="center"/>
    </xf>
    <xf numFmtId="49" fontId="10" fillId="0" borderId="137" xfId="0" applyNumberFormat="1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3" fillId="0" borderId="104" xfId="61" applyFont="1" applyBorder="1" applyAlignment="1">
      <alignment horizontal="center" vertical="center"/>
      <protection/>
    </xf>
    <xf numFmtId="0" fontId="15" fillId="0" borderId="147" xfId="51" applyFont="1" applyBorder="1" applyAlignment="1">
      <alignment horizontal="left" vertical="center"/>
      <protection/>
    </xf>
    <xf numFmtId="0" fontId="16" fillId="0" borderId="148" xfId="64" applyFont="1" applyBorder="1" applyAlignment="1" applyProtection="1">
      <alignment horizontal="left" vertical="center"/>
      <protection locked="0"/>
    </xf>
    <xf numFmtId="0" fontId="10" fillId="0" borderId="148" xfId="51" applyFont="1" applyBorder="1" applyAlignment="1">
      <alignment horizontal="center" vertical="center"/>
      <protection/>
    </xf>
    <xf numFmtId="49" fontId="10" fillId="0" borderId="149" xfId="51" applyNumberFormat="1" applyFont="1" applyBorder="1" applyAlignment="1">
      <alignment horizontal="left" vertical="center"/>
      <protection/>
    </xf>
    <xf numFmtId="0" fontId="16" fillId="0" borderId="150" xfId="51" applyFont="1" applyBorder="1" applyAlignment="1" applyProtection="1">
      <alignment horizontal="left" vertical="center"/>
      <protection locked="0"/>
    </xf>
    <xf numFmtId="0" fontId="10" fillId="0" borderId="150" xfId="51" applyFont="1" applyBorder="1" applyAlignment="1">
      <alignment horizontal="center" vertical="center"/>
      <protection/>
    </xf>
    <xf numFmtId="0" fontId="10" fillId="0" borderId="151" xfId="51" applyFont="1" applyBorder="1" applyAlignment="1">
      <alignment horizontal="left" vertical="center"/>
      <protection/>
    </xf>
    <xf numFmtId="0" fontId="13" fillId="33" borderId="123" xfId="51" applyFont="1" applyFill="1" applyBorder="1" applyAlignment="1" applyProtection="1">
      <alignment horizontal="left" vertical="center"/>
      <protection hidden="1"/>
    </xf>
    <xf numFmtId="0" fontId="22" fillId="0" borderId="152" xfId="64" applyFont="1" applyBorder="1" applyAlignment="1" applyProtection="1">
      <alignment horizontal="left" vertical="center"/>
      <protection locked="0"/>
    </xf>
    <xf numFmtId="0" fontId="17" fillId="0" borderId="153" xfId="39" applyFont="1" applyBorder="1" applyAlignment="1">
      <alignment horizontal="center" vertical="center"/>
      <protection/>
    </xf>
    <xf numFmtId="0" fontId="17" fillId="0" borderId="154" xfId="39" applyFont="1" applyBorder="1" applyAlignment="1">
      <alignment horizontal="center" vertical="center"/>
      <protection/>
    </xf>
    <xf numFmtId="0" fontId="18" fillId="0" borderId="110" xfId="39" applyFont="1" applyBorder="1" applyAlignment="1">
      <alignment horizontal="center" vertical="center"/>
      <protection/>
    </xf>
    <xf numFmtId="0" fontId="13" fillId="34" borderId="123" xfId="51" applyFont="1" applyFill="1" applyBorder="1" applyAlignment="1" applyProtection="1">
      <alignment horizontal="left" vertical="center"/>
      <protection hidden="1"/>
    </xf>
    <xf numFmtId="49" fontId="10" fillId="0" borderId="144" xfId="0" applyNumberFormat="1" applyFont="1" applyBorder="1" applyAlignment="1" applyProtection="1">
      <alignment horizontal="left" vertical="center"/>
      <protection locked="0"/>
    </xf>
    <xf numFmtId="0" fontId="16" fillId="0" borderId="145" xfId="0" applyFont="1" applyBorder="1" applyAlignment="1" applyProtection="1">
      <alignment horizontal="left" vertical="center"/>
      <protection locked="0"/>
    </xf>
    <xf numFmtId="0" fontId="10" fillId="0" borderId="146" xfId="0" applyFont="1" applyBorder="1" applyAlignment="1" applyProtection="1">
      <alignment horizontal="left" vertical="center"/>
      <protection locked="0"/>
    </xf>
    <xf numFmtId="49" fontId="10" fillId="0" borderId="144" xfId="51" applyNumberFormat="1" applyFont="1" applyBorder="1" applyAlignment="1" applyProtection="1">
      <alignment horizontal="left" vertical="center"/>
      <protection locked="0"/>
    </xf>
    <xf numFmtId="0" fontId="10" fillId="0" borderId="146" xfId="51" applyFont="1" applyBorder="1" applyAlignment="1" applyProtection="1">
      <alignment horizontal="left" vertical="center"/>
      <protection locked="0"/>
    </xf>
    <xf numFmtId="49" fontId="10" fillId="0" borderId="137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6" fillId="0" borderId="135" xfId="64" applyFont="1" applyBorder="1" applyAlignment="1">
      <alignment horizontal="left" vertical="center"/>
      <protection/>
    </xf>
    <xf numFmtId="0" fontId="16" fillId="0" borderId="26" xfId="64" applyFont="1" applyBorder="1" applyAlignment="1">
      <alignment horizontal="left" vertical="center"/>
      <protection/>
    </xf>
    <xf numFmtId="0" fontId="16" fillId="0" borderId="136" xfId="64" applyFont="1" applyBorder="1" applyAlignment="1">
      <alignment horizontal="left" vertical="center"/>
      <protection/>
    </xf>
    <xf numFmtId="49" fontId="10" fillId="0" borderId="25" xfId="0" applyNumberFormat="1" applyFont="1" applyBorder="1" applyAlignment="1">
      <alignment vertical="center"/>
    </xf>
    <xf numFmtId="14" fontId="10" fillId="0" borderId="38" xfId="0" applyNumberFormat="1" applyFont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16" fillId="0" borderId="138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50" fillId="0" borderId="57" xfId="64" applyFont="1" applyFill="1" applyBorder="1" applyAlignment="1">
      <alignment horizontal="left" vertical="center"/>
      <protection/>
    </xf>
    <xf numFmtId="0" fontId="50" fillId="0" borderId="60" xfId="64" applyFont="1" applyFill="1" applyBorder="1" applyAlignment="1">
      <alignment horizontal="left" vertical="center"/>
      <protection/>
    </xf>
    <xf numFmtId="0" fontId="50" fillId="0" borderId="127" xfId="64" applyFont="1" applyFill="1" applyBorder="1" applyAlignment="1">
      <alignment horizontal="left" vertical="center"/>
      <protection/>
    </xf>
    <xf numFmtId="0" fontId="10" fillId="0" borderId="57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60" applyFont="1" applyFill="1" applyBorder="1" applyAlignment="1">
      <alignment horizontal="left" vertical="center" indent="1"/>
      <protection/>
    </xf>
    <xf numFmtId="0" fontId="10" fillId="0" borderId="38" xfId="0" applyFont="1" applyBorder="1" applyAlignment="1">
      <alignment horizontal="left" vertical="center" indent="1"/>
    </xf>
    <xf numFmtId="0" fontId="17" fillId="0" borderId="55" xfId="39" applyFont="1" applyBorder="1" applyAlignment="1">
      <alignment horizontal="center" vertical="center" wrapText="1"/>
      <protection/>
    </xf>
    <xf numFmtId="0" fontId="10" fillId="0" borderId="127" xfId="0" applyFont="1" applyFill="1" applyBorder="1" applyAlignment="1">
      <alignment horizontal="left" vertical="center" indent="1"/>
    </xf>
    <xf numFmtId="0" fontId="14" fillId="0" borderId="60" xfId="62" applyFont="1" applyBorder="1">
      <alignment horizontal="center" vertical="center"/>
      <protection/>
    </xf>
    <xf numFmtId="0" fontId="14" fillId="0" borderId="127" xfId="62" applyFont="1" applyBorder="1">
      <alignment horizontal="center" vertical="center"/>
      <protection/>
    </xf>
    <xf numFmtId="0" fontId="14" fillId="0" borderId="155" xfId="62" applyFont="1" applyBorder="1" applyProtection="1">
      <alignment horizontal="center" vertical="center"/>
      <protection hidden="1"/>
    </xf>
    <xf numFmtId="0" fontId="14" fillId="0" borderId="127" xfId="62" applyFont="1" applyBorder="1" applyProtection="1">
      <alignment horizontal="center" vertical="center"/>
      <protection hidden="1"/>
    </xf>
    <xf numFmtId="0" fontId="14" fillId="0" borderId="155" xfId="62" applyFont="1" applyBorder="1">
      <alignment horizontal="center" vertical="center"/>
      <protection/>
    </xf>
    <xf numFmtId="0" fontId="14" fillId="0" borderId="156" xfId="62" applyFont="1" applyBorder="1">
      <alignment horizontal="center" vertical="center"/>
      <protection/>
    </xf>
    <xf numFmtId="0" fontId="10" fillId="0" borderId="59" xfId="0" applyFont="1" applyBorder="1" applyAlignment="1">
      <alignment horizontal="left" vertical="center" indent="1"/>
    </xf>
    <xf numFmtId="0" fontId="17" fillId="35" borderId="157" xfId="39" applyFont="1" applyFill="1" applyBorder="1" applyAlignment="1">
      <alignment horizontal="center" vertical="center" wrapText="1"/>
      <protection/>
    </xf>
    <xf numFmtId="0" fontId="10" fillId="35" borderId="158" xfId="0" applyFont="1" applyFill="1" applyBorder="1" applyAlignment="1">
      <alignment horizontal="left" vertical="center" indent="1"/>
    </xf>
    <xf numFmtId="0" fontId="14" fillId="35" borderId="0" xfId="62" applyFont="1" applyFill="1" applyBorder="1">
      <alignment horizontal="center" vertical="center"/>
      <protection/>
    </xf>
    <xf numFmtId="0" fontId="14" fillId="35" borderId="37" xfId="62" applyFont="1" applyFill="1" applyBorder="1">
      <alignment horizontal="center" vertical="center"/>
      <protection/>
    </xf>
    <xf numFmtId="0" fontId="14" fillId="35" borderId="158" xfId="62" applyFont="1" applyFill="1" applyBorder="1">
      <alignment horizontal="center" vertical="center"/>
      <protection/>
    </xf>
    <xf numFmtId="0" fontId="14" fillId="35" borderId="27" xfId="62" applyFont="1" applyFill="1" applyBorder="1" applyProtection="1">
      <alignment horizontal="center" vertical="center"/>
      <protection hidden="1"/>
    </xf>
    <xf numFmtId="0" fontId="14" fillId="35" borderId="13" xfId="62" applyFont="1" applyFill="1" applyBorder="1" applyProtection="1">
      <alignment horizontal="center" vertical="center"/>
      <protection hidden="1"/>
    </xf>
    <xf numFmtId="0" fontId="14" fillId="35" borderId="27" xfId="62" applyFont="1" applyFill="1" applyBorder="1">
      <alignment horizontal="center" vertical="center"/>
      <protection/>
    </xf>
    <xf numFmtId="0" fontId="14" fillId="35" borderId="25" xfId="62" applyFont="1" applyFill="1" applyBorder="1">
      <alignment horizontal="center" vertical="center"/>
      <protection/>
    </xf>
    <xf numFmtId="0" fontId="14" fillId="35" borderId="159" xfId="62" applyFont="1" applyFill="1" applyBorder="1">
      <alignment horizontal="center" vertical="center"/>
      <protection/>
    </xf>
    <xf numFmtId="0" fontId="14" fillId="35" borderId="13" xfId="62" applyFont="1" applyFill="1" applyBorder="1">
      <alignment horizontal="center" vertical="center"/>
      <protection/>
    </xf>
    <xf numFmtId="0" fontId="10" fillId="35" borderId="160" xfId="0" applyFont="1" applyFill="1" applyBorder="1" applyAlignment="1">
      <alignment horizontal="left" vertical="center" indent="1"/>
    </xf>
    <xf numFmtId="0" fontId="13" fillId="2" borderId="132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6" fillId="0" borderId="135" xfId="64" applyFont="1" applyFill="1" applyBorder="1" applyAlignment="1">
      <alignment horizontal="left" vertical="center"/>
      <protection/>
    </xf>
    <xf numFmtId="0" fontId="16" fillId="0" borderId="26" xfId="64" applyFont="1" applyFill="1" applyBorder="1" applyAlignment="1">
      <alignment horizontal="left" vertical="center"/>
      <protection/>
    </xf>
    <xf numFmtId="0" fontId="16" fillId="0" borderId="136" xfId="64" applyFont="1" applyFill="1" applyBorder="1" applyAlignment="1">
      <alignment horizontal="left" vertical="center"/>
      <protection/>
    </xf>
    <xf numFmtId="0" fontId="10" fillId="0" borderId="13" xfId="60" applyFont="1" applyFill="1" applyBorder="1" applyAlignment="1">
      <alignment horizontal="left" vertical="center" wrapText="1" indent="1"/>
      <protection/>
    </xf>
    <xf numFmtId="49" fontId="31" fillId="0" borderId="0" xfId="52" applyNumberFormat="1" applyFont="1" applyFill="1" applyAlignment="1">
      <alignment horizontal="center" vertical="center"/>
      <protection/>
    </xf>
    <xf numFmtId="0" fontId="70" fillId="0" borderId="0" xfId="0" applyFont="1" applyAlignment="1">
      <alignment/>
    </xf>
    <xf numFmtId="0" fontId="0" fillId="0" borderId="18" xfId="0" applyFont="1" applyBorder="1" applyAlignment="1">
      <alignment/>
    </xf>
    <xf numFmtId="0" fontId="14" fillId="0" borderId="156" xfId="62" applyFont="1" applyBorder="1" applyProtection="1">
      <alignment horizontal="center" vertical="center"/>
      <protection hidden="1"/>
    </xf>
    <xf numFmtId="0" fontId="70" fillId="0" borderId="0" xfId="0" applyFont="1" applyBorder="1" applyAlignment="1">
      <alignment/>
    </xf>
    <xf numFmtId="0" fontId="16" fillId="0" borderId="161" xfId="64" applyFont="1" applyBorder="1" applyAlignment="1">
      <alignment horizontal="left" vertical="center"/>
      <protection/>
    </xf>
    <xf numFmtId="0" fontId="16" fillId="0" borderId="25" xfId="64" applyFont="1" applyBorder="1" applyAlignment="1">
      <alignment horizontal="left" vertical="center"/>
      <protection/>
    </xf>
    <xf numFmtId="0" fontId="16" fillId="0" borderId="13" xfId="64" applyFont="1" applyBorder="1" applyAlignment="1">
      <alignment horizontal="left" vertical="center"/>
      <protection/>
    </xf>
    <xf numFmtId="0" fontId="24" fillId="0" borderId="0" xfId="49" applyFont="1" applyAlignment="1">
      <alignment horizontal="center"/>
      <protection/>
    </xf>
    <xf numFmtId="0" fontId="19" fillId="0" borderId="162" xfId="49" applyFont="1" applyBorder="1" applyAlignment="1">
      <alignment horizontal="center"/>
      <protection/>
    </xf>
    <xf numFmtId="0" fontId="52" fillId="0" borderId="163" xfId="49" applyFont="1" applyBorder="1" applyAlignment="1">
      <alignment horizontal="center"/>
      <protection/>
    </xf>
    <xf numFmtId="0" fontId="52" fillId="0" borderId="164" xfId="49" applyFont="1" applyBorder="1" applyAlignment="1">
      <alignment horizontal="center"/>
      <protection/>
    </xf>
    <xf numFmtId="0" fontId="19" fillId="0" borderId="46" xfId="49" applyFont="1" applyBorder="1" applyAlignment="1">
      <alignment horizontal="center"/>
      <protection/>
    </xf>
    <xf numFmtId="0" fontId="52" fillId="0" borderId="165" xfId="49" applyFont="1" applyBorder="1" applyAlignment="1">
      <alignment horizontal="center"/>
      <protection/>
    </xf>
    <xf numFmtId="0" fontId="52" fillId="0" borderId="47" xfId="49" applyFont="1" applyBorder="1" applyAlignment="1">
      <alignment horizontal="center"/>
      <protection/>
    </xf>
    <xf numFmtId="0" fontId="19" fillId="0" borderId="55" xfId="49" applyFont="1" applyBorder="1" applyAlignment="1">
      <alignment horizontal="center"/>
      <protection/>
    </xf>
    <xf numFmtId="0" fontId="52" fillId="0" borderId="166" xfId="49" applyFont="1" applyBorder="1" applyAlignment="1">
      <alignment horizontal="center"/>
      <protection/>
    </xf>
    <xf numFmtId="0" fontId="52" fillId="0" borderId="56" xfId="49" applyFont="1" applyBorder="1" applyAlignment="1">
      <alignment horizont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_Vysledek KP-A,B-2005-06" xfId="52"/>
    <cellStyle name="Poznámka" xfId="53"/>
    <cellStyle name="Percent" xfId="54"/>
    <cellStyle name="Propojená buňka" xfId="55"/>
    <cellStyle name="Roman EE 12 Normál" xfId="56"/>
    <cellStyle name="Followed Hyperlink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PLAY_OFF_-_18.3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K-Dou.B"/>
      <sheetName val="BKV-BH A"/>
      <sheetName val="Chr-Dou.D"/>
      <sheetName val="Ju.A-Sla"/>
      <sheetName val="Chl.M-Ju.M2"/>
      <sheetName val="Ju.M1-Kla"/>
      <sheetName val="OPM-o3"/>
      <sheetName val="OPM-F"/>
      <sheetName val="OPA-o3"/>
      <sheetName val="OPB-o3"/>
      <sheetName val="OPA-F"/>
      <sheetName val="OPB-F"/>
      <sheetName val="sta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4" customWidth="1"/>
    <col min="2" max="2" width="4.75390625" style="74" customWidth="1"/>
    <col min="3" max="3" width="27.00390625" style="74" customWidth="1"/>
    <col min="4" max="4" width="8.625" style="74" customWidth="1"/>
    <col min="5" max="7" width="7.625" style="74" customWidth="1"/>
    <col min="8" max="13" width="8.75390625" style="74" customWidth="1"/>
    <col min="14" max="14" width="7.625" style="74" customWidth="1"/>
    <col min="15" max="15" width="3.75390625" style="74" customWidth="1"/>
    <col min="16" max="16384" width="9.125" style="74" customWidth="1"/>
  </cols>
  <sheetData>
    <row r="2" spans="2:14" ht="25.5" customHeight="1">
      <c r="B2" s="225" t="s">
        <v>130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4" ht="18" customHeight="1">
      <c r="B3" s="355" t="s">
        <v>252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2:14" ht="15.75" customHeight="1" thickBot="1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4" ht="25.5" customHeight="1">
      <c r="B5" s="224"/>
      <c r="C5" s="224"/>
      <c r="D5" s="224"/>
      <c r="E5" s="356" t="s">
        <v>22</v>
      </c>
      <c r="F5" s="357" t="s">
        <v>26</v>
      </c>
      <c r="G5" s="357"/>
      <c r="H5" s="357"/>
      <c r="I5" s="357"/>
      <c r="J5" s="358"/>
      <c r="K5" s="224"/>
      <c r="L5" s="224"/>
      <c r="M5" s="224"/>
      <c r="N5" s="224"/>
    </row>
    <row r="6" spans="2:14" ht="25.5" customHeight="1">
      <c r="B6" s="224"/>
      <c r="C6" s="224"/>
      <c r="D6" s="224"/>
      <c r="E6" s="359" t="s">
        <v>78</v>
      </c>
      <c r="F6" s="360" t="s">
        <v>38</v>
      </c>
      <c r="G6" s="360"/>
      <c r="H6" s="360"/>
      <c r="I6" s="360"/>
      <c r="J6" s="361"/>
      <c r="K6" s="224"/>
      <c r="L6" s="224"/>
      <c r="M6" s="224"/>
      <c r="N6" s="224"/>
    </row>
    <row r="7" spans="2:14" ht="25.5" customHeight="1">
      <c r="B7" s="224"/>
      <c r="C7" s="224"/>
      <c r="D7" s="224"/>
      <c r="E7" s="359" t="s">
        <v>79</v>
      </c>
      <c r="F7" s="360" t="s">
        <v>40</v>
      </c>
      <c r="G7" s="360"/>
      <c r="H7" s="360"/>
      <c r="I7" s="360"/>
      <c r="J7" s="361"/>
      <c r="K7" s="224"/>
      <c r="L7" s="224"/>
      <c r="M7" s="224"/>
      <c r="N7" s="224"/>
    </row>
    <row r="8" spans="2:14" ht="25.5" customHeight="1">
      <c r="B8" s="224"/>
      <c r="C8" s="224"/>
      <c r="D8" s="224"/>
      <c r="E8" s="359" t="s">
        <v>80</v>
      </c>
      <c r="F8" s="360" t="s">
        <v>82</v>
      </c>
      <c r="G8" s="360"/>
      <c r="H8" s="360"/>
      <c r="I8" s="360"/>
      <c r="J8" s="361"/>
      <c r="K8" s="224"/>
      <c r="L8" s="224"/>
      <c r="M8" s="224"/>
      <c r="N8" s="224"/>
    </row>
    <row r="9" spans="2:14" ht="25.5" customHeight="1" thickBot="1">
      <c r="B9" s="224"/>
      <c r="C9" s="224"/>
      <c r="D9" s="224"/>
      <c r="E9" s="362" t="s">
        <v>81</v>
      </c>
      <c r="F9" s="363" t="s">
        <v>51</v>
      </c>
      <c r="G9" s="363"/>
      <c r="H9" s="363"/>
      <c r="I9" s="363"/>
      <c r="J9" s="364"/>
      <c r="K9" s="224"/>
      <c r="L9" s="224"/>
      <c r="M9" s="224"/>
      <c r="N9" s="224"/>
    </row>
    <row r="10" spans="2:14" ht="15" customHeight="1"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  <row r="11" spans="2:14" ht="15" customHeight="1">
      <c r="B11" s="226" t="s">
        <v>208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2:14" ht="13.5" customHeight="1" thickBot="1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4" ht="23.25" customHeight="1" thickBot="1">
      <c r="B13" s="76"/>
      <c r="C13" s="77" t="s">
        <v>66</v>
      </c>
      <c r="D13" s="78" t="s">
        <v>67</v>
      </c>
      <c r="E13" s="79" t="s">
        <v>68</v>
      </c>
      <c r="F13" s="79" t="s">
        <v>69</v>
      </c>
      <c r="G13" s="80" t="s">
        <v>70</v>
      </c>
      <c r="H13" s="81" t="s">
        <v>71</v>
      </c>
      <c r="I13" s="82" t="s">
        <v>72</v>
      </c>
      <c r="J13" s="82" t="s">
        <v>73</v>
      </c>
      <c r="K13" s="82" t="s">
        <v>74</v>
      </c>
      <c r="L13" s="82" t="s">
        <v>75</v>
      </c>
      <c r="M13" s="83" t="s">
        <v>76</v>
      </c>
      <c r="N13" s="84" t="s">
        <v>77</v>
      </c>
    </row>
    <row r="14" spans="2:14" ht="23.25" customHeight="1">
      <c r="B14" s="95" t="s">
        <v>22</v>
      </c>
      <c r="C14" s="86" t="s">
        <v>26</v>
      </c>
      <c r="D14" s="87">
        <v>8</v>
      </c>
      <c r="E14" s="88">
        <v>6</v>
      </c>
      <c r="F14" s="89">
        <v>2</v>
      </c>
      <c r="G14" s="90">
        <v>0</v>
      </c>
      <c r="H14" s="91">
        <v>25</v>
      </c>
      <c r="I14" s="92">
        <v>7</v>
      </c>
      <c r="J14" s="105">
        <f>'1.k._ChlM_KlaM'!P13+'2.k._JuM2_ChlM'!Q13+'2.k._JuM1_ChlM'!Q13+'3.k._BhM_ChlM'!Q13+'3.k._KlaM_ChlM'!Q13+'4.k._ChlM_JuM1'!P13+'5.k._ChlM_BhM'!P13+'5.k._ChlM_JuM2'!P13</f>
        <v>55</v>
      </c>
      <c r="K14" s="106">
        <f>'1.k._ChlM_KlaM'!Q13+'2.k._JuM2_ChlM'!P13+'2.k._JuM1_ChlM'!P13+'3.k._BhM_ChlM'!P13+'3.k._KlaM_ChlM'!P13+'4.k._ChlM_JuM1'!Q13+'5.k._ChlM_BhM'!Q13+'5.k._ChlM_JuM2'!Q13</f>
        <v>18</v>
      </c>
      <c r="L14" s="105">
        <f>'1.k._ChlM_KlaM'!N13+'2.k._JuM2_ChlM'!O13+'2.k._JuM1_ChlM'!O13+'3.k._BhM_ChlM'!O13+'3.k._KlaM_ChlM'!O13+'4.k._ChlM_JuM1'!N13+'5.k._ChlM_BhM'!N13+'5.k._ChlM_JuM2'!N13</f>
        <v>1423</v>
      </c>
      <c r="M14" s="107">
        <f>'1.k._ChlM_KlaM'!O13+'2.k._JuM2_ChlM'!N13+'2.k._JuM1_ChlM'!N13+'3.k._BhM_ChlM'!N13+'3.k._KlaM_ChlM'!N13+'4.k._ChlM_JuM1'!O13+'5.k._ChlM_BhM'!O13+'5.k._ChlM_JuM2'!O13</f>
        <v>1126</v>
      </c>
      <c r="N14" s="108">
        <f>E14*3+F14*2+G14*1</f>
        <v>22</v>
      </c>
    </row>
    <row r="15" spans="2:14" ht="23.25" customHeight="1">
      <c r="B15" s="85" t="s">
        <v>78</v>
      </c>
      <c r="C15" s="86" t="s">
        <v>38</v>
      </c>
      <c r="D15" s="87">
        <v>8</v>
      </c>
      <c r="E15" s="88">
        <v>6</v>
      </c>
      <c r="F15" s="93">
        <v>1</v>
      </c>
      <c r="G15" s="90">
        <v>1</v>
      </c>
      <c r="H15" s="91">
        <v>25</v>
      </c>
      <c r="I15" s="94">
        <v>7</v>
      </c>
      <c r="J15" s="105">
        <f>'1.k._JuM1_JuM2'!P13+'1.k._JuM1_KlaM'!P13+'2.k._JuM1_ChlM'!P13+'2.k._JuM1_BhM'!P13+'3.k._JuM2_JuM1'!Q13+'4.k._KlaM_JuM1'!Q13+'4.k._ChlM_JuM1'!Q13+'5.k._BhM_JuM1'!Q13</f>
        <v>53</v>
      </c>
      <c r="K15" s="109">
        <f>'1.k._JuM1_JuM2'!Q13+'1.k._JuM1_KlaM'!Q13+'2.k._JuM1_ChlM'!Q13+'2.k._JuM1_BhM'!Q13+'3.k._JuM2_JuM1'!P13+'4.k._KlaM_JuM1'!P13+'4.k._ChlM_JuM1'!P13+'5.k._BhM_JuM1'!P13</f>
        <v>17</v>
      </c>
      <c r="L15" s="105">
        <f>'1.k._JuM1_JuM2'!N13+'1.k._JuM1_KlaM'!N13+'2.k._JuM1_ChlM'!N13+'2.k._JuM1_BhM'!N13+'3.k._JuM2_JuM1'!O13+'4.k._KlaM_JuM1'!O13+'4.k._ChlM_JuM1'!O13+'5.k._BhM_JuM1'!O13</f>
        <v>1414</v>
      </c>
      <c r="M15" s="110">
        <f>'1.k._JuM1_JuM2'!O13+'1.k._JuM1_KlaM'!O13+'2.k._JuM1_ChlM'!O13+'2.k._JuM1_BhM'!O13+'3.k._JuM2_JuM1'!N13+'4.k._KlaM_JuM1'!N13+'4.k._ChlM_JuM1'!N13+'5.k._BhM_JuM1'!N13</f>
        <v>1026</v>
      </c>
      <c r="N15" s="108">
        <f>E15*3+F15*2+G15*1</f>
        <v>21</v>
      </c>
    </row>
    <row r="16" spans="2:14" ht="23.25" customHeight="1">
      <c r="B16" s="85" t="s">
        <v>79</v>
      </c>
      <c r="C16" s="86" t="s">
        <v>82</v>
      </c>
      <c r="D16" s="87">
        <v>8</v>
      </c>
      <c r="E16" s="88">
        <v>3</v>
      </c>
      <c r="F16" s="93">
        <v>2</v>
      </c>
      <c r="G16" s="90">
        <v>3</v>
      </c>
      <c r="H16" s="91">
        <v>15</v>
      </c>
      <c r="I16" s="94">
        <v>17</v>
      </c>
      <c r="J16" s="105">
        <f>'1.k._ChlM_KlaM'!Q13+'1.k._JuM1_KlaM'!Q13+'2.k._BhM_KlaM'!Q13+'3.k._KlaM_JuM2'!P13+'3.k._KlaM_ChlM'!P13+'4.k._KlaM_BhM'!P13+'4.k._KlaM_JuM1'!P13+'5.k._JuM2_KlaM'!Q13</f>
        <v>33</v>
      </c>
      <c r="K16" s="109">
        <f>'1.k._ChlM_KlaM'!P13+'1.k._JuM1_KlaM'!P13+'2.k._BhM_KlaM'!P13+'3.k._KlaM_JuM2'!Q13+'3.k._KlaM_ChlM'!Q13+'4.k._KlaM_BhM'!Q13+'4.k._KlaM_JuM1'!Q13+'5.k._JuM2_KlaM'!P13</f>
        <v>38</v>
      </c>
      <c r="L16" s="105">
        <f>'1.k._ChlM_KlaM'!O13+'1.k._JuM1_KlaM'!O13+'2.k._BhM_KlaM'!O13+'3.k._KlaM_JuM2'!N13+'3.k._KlaM_ChlM'!N13+'4.k._KlaM_BhM'!N13+'4.k._KlaM_JuM1'!N13+'5.k._JuM2_KlaM'!O13</f>
        <v>1262</v>
      </c>
      <c r="M16" s="110">
        <f>'1.k._ChlM_KlaM'!N13+'1.k._JuM1_KlaM'!N13+'2.k._BhM_KlaM'!N13+'3.k._KlaM_JuM2'!O13+'3.k._KlaM_ChlM'!O13+'4.k._KlaM_BhM'!O13+'4.k._KlaM_JuM1'!O13+'5.k._JuM2_KlaM'!N13</f>
        <v>1261</v>
      </c>
      <c r="N16" s="108">
        <f>E16*3+F16*2+G16*1</f>
        <v>16</v>
      </c>
    </row>
    <row r="17" spans="2:14" ht="23.25" customHeight="1">
      <c r="B17" s="85" t="s">
        <v>80</v>
      </c>
      <c r="C17" s="86" t="s">
        <v>40</v>
      </c>
      <c r="D17" s="87">
        <v>8</v>
      </c>
      <c r="E17" s="88">
        <v>1</v>
      </c>
      <c r="F17" s="93">
        <v>2</v>
      </c>
      <c r="G17" s="90">
        <v>5</v>
      </c>
      <c r="H17" s="91">
        <v>10</v>
      </c>
      <c r="I17" s="94">
        <v>22</v>
      </c>
      <c r="J17" s="105">
        <f>'1.k._JuM1_JuM2'!Q13+'1.k._JuM2_BhM'!P13+'2.k._JuM2_ChlM'!P13+'3.k._JuM2_JuM1'!P13+'3.k._KlaM_JuM2'!Q13+'4.k._BhM_JuM2'!Q13+'5.k._JuM2_KlaM'!P13+'5.k._ChlM_JuM2'!Q13</f>
        <v>25</v>
      </c>
      <c r="K17" s="109">
        <f>'1.k._JuM1_JuM2'!P13+'1.k._JuM2_BhM'!Q13+'2.k._JuM2_ChlM'!Q13+'3.k._JuM2_JuM1'!Q13+'3.k._KlaM_JuM2'!P13+'4.k._BhM_JuM2'!P13+'5.k._JuM2_KlaM'!Q13+'5.k._ChlM_JuM2'!P13</f>
        <v>49</v>
      </c>
      <c r="L17" s="105">
        <f>'1.k._JuM1_JuM2'!O13+'1.k._JuM2_BhM'!N13+'2.k._JuM2_ChlM'!N13+'3.k._JuM2_JuM1'!N13+'3.k._KlaM_JuM2'!O13+'4.k._BhM_JuM2'!O13+'5.k._JuM2_KlaM'!N13+'5.k._ChlM_JuM2'!O13</f>
        <v>1168</v>
      </c>
      <c r="M17" s="110">
        <f>'1.k._JuM1_JuM2'!N13+'1.k._JuM2_BhM'!O13+'2.k._JuM2_ChlM'!O13+'3.k._JuM2_JuM1'!O13+'3.k._KlaM_JuM2'!N13+'4.k._BhM_JuM2'!N13+'5.k._JuM2_KlaM'!O13+'5.k._ChlM_JuM2'!N13</f>
        <v>1424</v>
      </c>
      <c r="N17" s="108">
        <f>E17*3+F17*2+G17*1</f>
        <v>12</v>
      </c>
    </row>
    <row r="18" spans="2:14" ht="23.25" customHeight="1" thickBot="1">
      <c r="B18" s="96" t="s">
        <v>81</v>
      </c>
      <c r="C18" s="97" t="s">
        <v>51</v>
      </c>
      <c r="D18" s="98">
        <v>8</v>
      </c>
      <c r="E18" s="99">
        <v>0</v>
      </c>
      <c r="F18" s="100">
        <v>1</v>
      </c>
      <c r="G18" s="101">
        <v>7</v>
      </c>
      <c r="H18" s="102">
        <v>5</v>
      </c>
      <c r="I18" s="103">
        <v>27</v>
      </c>
      <c r="J18" s="111">
        <f>'1.k._JuM2_BhM'!Q13+'2.k._BhM_KlaM'!P13+'2.k._JuM1_BhM'!Q13+'3.k._BhM_ChlM'!P13+'4.k._KlaM_BhM'!Q13+'4.k._BhM_JuM2'!P13+'5.k._ChlM_BhM'!Q13+'5.k._BhM_JuM1'!P13</f>
        <v>12</v>
      </c>
      <c r="K18" s="112">
        <f>'1.k._JuM2_BhM'!P13+'2.k._BhM_KlaM'!Q13+'2.k._JuM1_BhM'!P13+'3.k._BhM_ChlM'!Q13+'4.k._KlaM_BhM'!P13+'4.k._BhM_JuM2'!Q13+'5.k._ChlM_BhM'!P13+'5.k._BhM_JuM1'!Q13</f>
        <v>56</v>
      </c>
      <c r="L18" s="111">
        <f>'1.k._JuM2_BhM'!O13+'2.k._BhM_KlaM'!N13+'2.k._JuM1_BhM'!O13+'3.k._BhM_ChlM'!N13+'4.k._KlaM_BhM'!O13+'4.k._BhM_JuM2'!N13+'5.k._ChlM_BhM'!O13+'5.k._BhM_JuM1'!N13</f>
        <v>937</v>
      </c>
      <c r="M18" s="113">
        <f>'1.k._JuM2_BhM'!N13+'2.k._BhM_KlaM'!O13+'2.k._JuM1_BhM'!N13+'3.k._BhM_ChlM'!O13+'4.k._KlaM_BhM'!N13+'4.k._BhM_JuM2'!O13+'5.k._ChlM_BhM'!N13+'5.k._BhM_JuM1'!O13</f>
        <v>1367</v>
      </c>
      <c r="N18" s="114">
        <f>E18*3+F18*2+G18*1</f>
        <v>9</v>
      </c>
    </row>
    <row r="19" ht="15" customHeight="1">
      <c r="C19" s="104"/>
    </row>
    <row r="20" spans="2:14" ht="18" customHeight="1">
      <c r="B20" s="226" t="s">
        <v>207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</row>
    <row r="21" spans="2:14" ht="17.25" customHeight="1" thickBo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ht="23.25" customHeight="1" thickBot="1">
      <c r="B22" s="76"/>
      <c r="C22" s="77" t="s">
        <v>66</v>
      </c>
      <c r="D22" s="78" t="s">
        <v>67</v>
      </c>
      <c r="E22" s="79" t="s">
        <v>68</v>
      </c>
      <c r="F22" s="79" t="s">
        <v>69</v>
      </c>
      <c r="G22" s="80" t="s">
        <v>70</v>
      </c>
      <c r="H22" s="81" t="s">
        <v>71</v>
      </c>
      <c r="I22" s="82" t="s">
        <v>72</v>
      </c>
      <c r="J22" s="82" t="s">
        <v>73</v>
      </c>
      <c r="K22" s="82" t="s">
        <v>74</v>
      </c>
      <c r="L22" s="82" t="s">
        <v>75</v>
      </c>
      <c r="M22" s="83" t="s">
        <v>76</v>
      </c>
      <c r="N22" s="84" t="s">
        <v>77</v>
      </c>
    </row>
    <row r="23" spans="2:14" ht="23.25" customHeight="1">
      <c r="B23" s="85" t="s">
        <v>22</v>
      </c>
      <c r="C23" s="86" t="s">
        <v>38</v>
      </c>
      <c r="D23" s="87">
        <v>7</v>
      </c>
      <c r="E23" s="88">
        <v>5</v>
      </c>
      <c r="F23" s="89">
        <v>1</v>
      </c>
      <c r="G23" s="90">
        <v>1</v>
      </c>
      <c r="H23" s="91">
        <v>21</v>
      </c>
      <c r="I23" s="92">
        <v>7</v>
      </c>
      <c r="J23" s="105">
        <v>45</v>
      </c>
      <c r="K23" s="106">
        <v>17</v>
      </c>
      <c r="L23" s="105">
        <v>1246</v>
      </c>
      <c r="M23" s="107">
        <v>955</v>
      </c>
      <c r="N23" s="108">
        <f>E23*3+F23*2+G23*1</f>
        <v>18</v>
      </c>
    </row>
    <row r="24" spans="2:14" ht="23.25" customHeight="1">
      <c r="B24" s="95" t="s">
        <v>78</v>
      </c>
      <c r="C24" s="86" t="s">
        <v>26</v>
      </c>
      <c r="D24" s="87">
        <v>6</v>
      </c>
      <c r="E24" s="88">
        <v>4</v>
      </c>
      <c r="F24" s="93">
        <v>2</v>
      </c>
      <c r="G24" s="90">
        <v>0</v>
      </c>
      <c r="H24" s="91">
        <v>18</v>
      </c>
      <c r="I24" s="94">
        <v>6</v>
      </c>
      <c r="J24" s="105">
        <v>41</v>
      </c>
      <c r="K24" s="109">
        <v>14</v>
      </c>
      <c r="L24" s="105">
        <v>1073</v>
      </c>
      <c r="M24" s="110">
        <v>875</v>
      </c>
      <c r="N24" s="108">
        <f>E24*3+F24*2+G24*1</f>
        <v>16</v>
      </c>
    </row>
    <row r="25" spans="2:14" ht="23.25" customHeight="1">
      <c r="B25" s="85" t="s">
        <v>79</v>
      </c>
      <c r="C25" s="86" t="s">
        <v>82</v>
      </c>
      <c r="D25" s="87">
        <v>7</v>
      </c>
      <c r="E25" s="88">
        <v>3</v>
      </c>
      <c r="F25" s="93">
        <v>1</v>
      </c>
      <c r="G25" s="90">
        <v>3</v>
      </c>
      <c r="H25" s="91">
        <v>13</v>
      </c>
      <c r="I25" s="94">
        <v>15</v>
      </c>
      <c r="J25" s="105">
        <v>28</v>
      </c>
      <c r="K25" s="109">
        <v>33</v>
      </c>
      <c r="L25" s="105">
        <v>1059</v>
      </c>
      <c r="M25" s="110">
        <v>1085</v>
      </c>
      <c r="N25" s="108">
        <f>E25*3+F25*2+G25*1</f>
        <v>14</v>
      </c>
    </row>
    <row r="26" spans="2:14" ht="23.25" customHeight="1">
      <c r="B26" s="85" t="s">
        <v>80</v>
      </c>
      <c r="C26" s="86" t="s">
        <v>40</v>
      </c>
      <c r="D26" s="87">
        <v>6</v>
      </c>
      <c r="E26" s="88">
        <v>1</v>
      </c>
      <c r="F26" s="93">
        <v>1</v>
      </c>
      <c r="G26" s="90">
        <v>4</v>
      </c>
      <c r="H26" s="91">
        <v>7</v>
      </c>
      <c r="I26" s="94">
        <v>17</v>
      </c>
      <c r="J26" s="105">
        <v>16</v>
      </c>
      <c r="K26" s="109">
        <v>38</v>
      </c>
      <c r="L26" s="105">
        <v>830</v>
      </c>
      <c r="M26" s="110">
        <v>1039</v>
      </c>
      <c r="N26" s="108">
        <f>E26*3+F26*2+G26*1</f>
        <v>9</v>
      </c>
    </row>
    <row r="27" spans="2:14" ht="23.25" customHeight="1" thickBot="1">
      <c r="B27" s="96" t="s">
        <v>81</v>
      </c>
      <c r="C27" s="97" t="s">
        <v>51</v>
      </c>
      <c r="D27" s="98">
        <v>6</v>
      </c>
      <c r="E27" s="99">
        <v>0</v>
      </c>
      <c r="F27" s="100">
        <v>1</v>
      </c>
      <c r="G27" s="101">
        <v>5</v>
      </c>
      <c r="H27" s="102">
        <v>5</v>
      </c>
      <c r="I27" s="103">
        <v>19</v>
      </c>
      <c r="J27" s="111">
        <v>12</v>
      </c>
      <c r="K27" s="112">
        <v>40</v>
      </c>
      <c r="L27" s="111">
        <v>777</v>
      </c>
      <c r="M27" s="113">
        <v>1031</v>
      </c>
      <c r="N27" s="114">
        <f>E27*3+F27*2+G27*1</f>
        <v>7</v>
      </c>
    </row>
    <row r="28" ht="15" customHeight="1">
      <c r="C28" s="104"/>
    </row>
    <row r="29" spans="2:14" ht="15" customHeight="1">
      <c r="B29" s="226" t="s">
        <v>168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</row>
    <row r="30" spans="2:14" ht="15" customHeight="1" thickBot="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2:14" ht="23.25" customHeight="1" thickBot="1">
      <c r="B31" s="76"/>
      <c r="C31" s="77" t="s">
        <v>66</v>
      </c>
      <c r="D31" s="78" t="s">
        <v>67</v>
      </c>
      <c r="E31" s="79" t="s">
        <v>68</v>
      </c>
      <c r="F31" s="79" t="s">
        <v>69</v>
      </c>
      <c r="G31" s="80" t="s">
        <v>70</v>
      </c>
      <c r="H31" s="81" t="s">
        <v>71</v>
      </c>
      <c r="I31" s="82" t="s">
        <v>72</v>
      </c>
      <c r="J31" s="82" t="s">
        <v>73</v>
      </c>
      <c r="K31" s="82" t="s">
        <v>74</v>
      </c>
      <c r="L31" s="82" t="s">
        <v>75</v>
      </c>
      <c r="M31" s="83" t="s">
        <v>76</v>
      </c>
      <c r="N31" s="84" t="s">
        <v>77</v>
      </c>
    </row>
    <row r="32" spans="2:14" ht="23.25" customHeight="1">
      <c r="B32" s="85" t="s">
        <v>22</v>
      </c>
      <c r="C32" s="86" t="s">
        <v>38</v>
      </c>
      <c r="D32" s="87">
        <v>5</v>
      </c>
      <c r="E32" s="88">
        <v>4</v>
      </c>
      <c r="F32" s="89">
        <v>1</v>
      </c>
      <c r="G32" s="90">
        <v>0</v>
      </c>
      <c r="H32" s="91">
        <v>17</v>
      </c>
      <c r="I32" s="92">
        <v>3</v>
      </c>
      <c r="J32" s="105">
        <v>36</v>
      </c>
      <c r="K32" s="106">
        <v>9</v>
      </c>
      <c r="L32" s="105">
        <v>906</v>
      </c>
      <c r="M32" s="107">
        <v>630</v>
      </c>
      <c r="N32" s="108">
        <f>E32*3+F32*2+G32*1</f>
        <v>14</v>
      </c>
    </row>
    <row r="33" spans="2:14" ht="23.25" customHeight="1">
      <c r="B33" s="95" t="s">
        <v>78</v>
      </c>
      <c r="C33" s="86" t="s">
        <v>26</v>
      </c>
      <c r="D33" s="87">
        <v>5</v>
      </c>
      <c r="E33" s="88">
        <v>3</v>
      </c>
      <c r="F33" s="93">
        <v>2</v>
      </c>
      <c r="G33" s="90">
        <v>0</v>
      </c>
      <c r="H33" s="91">
        <v>14</v>
      </c>
      <c r="I33" s="94">
        <v>6</v>
      </c>
      <c r="J33" s="105">
        <v>33</v>
      </c>
      <c r="K33" s="109">
        <v>13</v>
      </c>
      <c r="L33" s="105">
        <v>881</v>
      </c>
      <c r="M33" s="110">
        <v>707</v>
      </c>
      <c r="N33" s="108">
        <f>E33*3+F33*2+G33*1</f>
        <v>13</v>
      </c>
    </row>
    <row r="34" spans="2:14" ht="23.25" customHeight="1">
      <c r="B34" s="85" t="s">
        <v>79</v>
      </c>
      <c r="C34" s="86" t="s">
        <v>82</v>
      </c>
      <c r="D34" s="87">
        <v>5</v>
      </c>
      <c r="E34" s="88">
        <v>2</v>
      </c>
      <c r="F34" s="93">
        <v>1</v>
      </c>
      <c r="G34" s="90">
        <v>2</v>
      </c>
      <c r="H34" s="91">
        <v>10</v>
      </c>
      <c r="I34" s="94">
        <v>10</v>
      </c>
      <c r="J34" s="105">
        <v>21</v>
      </c>
      <c r="K34" s="109">
        <v>23</v>
      </c>
      <c r="L34" s="105">
        <v>741</v>
      </c>
      <c r="M34" s="110">
        <v>765</v>
      </c>
      <c r="N34" s="108">
        <f>E34*3+F34*2+G34*1</f>
        <v>10</v>
      </c>
    </row>
    <row r="35" spans="2:14" ht="23.25" customHeight="1">
      <c r="B35" s="85" t="s">
        <v>80</v>
      </c>
      <c r="C35" s="86" t="s">
        <v>40</v>
      </c>
      <c r="D35" s="87">
        <v>5</v>
      </c>
      <c r="E35" s="88">
        <v>0</v>
      </c>
      <c r="F35" s="93">
        <v>1</v>
      </c>
      <c r="G35" s="90">
        <v>4</v>
      </c>
      <c r="H35" s="91">
        <v>4</v>
      </c>
      <c r="I35" s="94">
        <v>16</v>
      </c>
      <c r="J35" s="105">
        <v>10</v>
      </c>
      <c r="K35" s="109">
        <v>34</v>
      </c>
      <c r="L35" s="105">
        <v>636</v>
      </c>
      <c r="M35" s="110">
        <v>890</v>
      </c>
      <c r="N35" s="108">
        <f>E35*3+F35*2+G35*1</f>
        <v>6</v>
      </c>
    </row>
    <row r="36" spans="2:14" ht="23.25" customHeight="1" thickBot="1">
      <c r="B36" s="96" t="s">
        <v>81</v>
      </c>
      <c r="C36" s="97" t="s">
        <v>51</v>
      </c>
      <c r="D36" s="98">
        <v>4</v>
      </c>
      <c r="E36" s="99">
        <v>0</v>
      </c>
      <c r="F36" s="100">
        <v>1</v>
      </c>
      <c r="G36" s="101">
        <v>3</v>
      </c>
      <c r="H36" s="102">
        <v>3</v>
      </c>
      <c r="I36" s="103">
        <v>13</v>
      </c>
      <c r="J36" s="111">
        <v>6</v>
      </c>
      <c r="K36" s="112">
        <v>27</v>
      </c>
      <c r="L36" s="111">
        <v>480</v>
      </c>
      <c r="M36" s="113">
        <v>652</v>
      </c>
      <c r="N36" s="114">
        <f>E36*3+F36*2+G36*1</f>
        <v>5</v>
      </c>
    </row>
    <row r="37" ht="15" customHeight="1">
      <c r="C37" s="104"/>
    </row>
    <row r="38" ht="15" customHeight="1"/>
    <row r="39" spans="2:14" ht="15.75">
      <c r="B39" s="226" t="s">
        <v>167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</row>
    <row r="40" spans="2:14" ht="13.5" thickBo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2:14" ht="23.25" customHeight="1" thickBot="1">
      <c r="B41" s="76"/>
      <c r="C41" s="77" t="s">
        <v>66</v>
      </c>
      <c r="D41" s="78" t="s">
        <v>67</v>
      </c>
      <c r="E41" s="79" t="s">
        <v>68</v>
      </c>
      <c r="F41" s="79" t="s">
        <v>69</v>
      </c>
      <c r="G41" s="80" t="s">
        <v>70</v>
      </c>
      <c r="H41" s="81" t="s">
        <v>71</v>
      </c>
      <c r="I41" s="82" t="s">
        <v>72</v>
      </c>
      <c r="J41" s="82" t="s">
        <v>73</v>
      </c>
      <c r="K41" s="82" t="s">
        <v>74</v>
      </c>
      <c r="L41" s="82" t="s">
        <v>75</v>
      </c>
      <c r="M41" s="83" t="s">
        <v>76</v>
      </c>
      <c r="N41" s="84" t="s">
        <v>77</v>
      </c>
    </row>
    <row r="42" spans="2:14" ht="23.25" customHeight="1">
      <c r="B42" s="85" t="s">
        <v>22</v>
      </c>
      <c r="C42" s="86" t="s">
        <v>38</v>
      </c>
      <c r="D42" s="87">
        <v>4</v>
      </c>
      <c r="E42" s="88">
        <v>3</v>
      </c>
      <c r="F42" s="89">
        <v>1</v>
      </c>
      <c r="G42" s="90">
        <v>0</v>
      </c>
      <c r="H42" s="91">
        <v>13</v>
      </c>
      <c r="I42" s="92">
        <v>3</v>
      </c>
      <c r="J42" s="105">
        <v>28</v>
      </c>
      <c r="K42" s="106">
        <v>9</v>
      </c>
      <c r="L42" s="105">
        <v>735</v>
      </c>
      <c r="M42" s="107">
        <v>563</v>
      </c>
      <c r="N42" s="108">
        <f>E42*3+F42*2+G42*1</f>
        <v>11</v>
      </c>
    </row>
    <row r="43" spans="2:14" ht="23.25" customHeight="1">
      <c r="B43" s="85" t="s">
        <v>78</v>
      </c>
      <c r="C43" s="86" t="s">
        <v>40</v>
      </c>
      <c r="D43" s="87">
        <v>3</v>
      </c>
      <c r="E43" s="88">
        <v>1</v>
      </c>
      <c r="F43" s="93">
        <v>2</v>
      </c>
      <c r="G43" s="90">
        <v>0</v>
      </c>
      <c r="H43" s="91">
        <v>7</v>
      </c>
      <c r="I43" s="94">
        <v>5</v>
      </c>
      <c r="J43" s="105">
        <v>19</v>
      </c>
      <c r="K43" s="109">
        <v>11</v>
      </c>
      <c r="L43" s="105">
        <v>561</v>
      </c>
      <c r="M43" s="110">
        <v>469</v>
      </c>
      <c r="N43" s="108">
        <f>E43*3+F43*2+G43*1</f>
        <v>7</v>
      </c>
    </row>
    <row r="44" spans="2:14" ht="23.25" customHeight="1">
      <c r="B44" s="85" t="s">
        <v>79</v>
      </c>
      <c r="C44" s="86" t="s">
        <v>82</v>
      </c>
      <c r="D44" s="87">
        <v>3</v>
      </c>
      <c r="E44" s="88">
        <v>1</v>
      </c>
      <c r="F44" s="93">
        <v>1</v>
      </c>
      <c r="G44" s="90">
        <v>1</v>
      </c>
      <c r="H44" s="91">
        <v>5</v>
      </c>
      <c r="I44" s="94">
        <v>7</v>
      </c>
      <c r="J44" s="105">
        <v>11</v>
      </c>
      <c r="K44" s="109">
        <v>16</v>
      </c>
      <c r="L44" s="105">
        <v>428</v>
      </c>
      <c r="M44" s="110">
        <v>491</v>
      </c>
      <c r="N44" s="108">
        <f>E44*3+F44*2+G44*1</f>
        <v>6</v>
      </c>
    </row>
    <row r="45" spans="2:14" ht="23.25" customHeight="1">
      <c r="B45" s="95" t="s">
        <v>80</v>
      </c>
      <c r="C45" s="86" t="s">
        <v>26</v>
      </c>
      <c r="D45" s="87">
        <v>3</v>
      </c>
      <c r="E45" s="88">
        <v>0</v>
      </c>
      <c r="F45" s="93">
        <v>1</v>
      </c>
      <c r="G45" s="90">
        <v>2</v>
      </c>
      <c r="H45" s="91">
        <v>4</v>
      </c>
      <c r="I45" s="94">
        <v>8</v>
      </c>
      <c r="J45" s="105">
        <v>9</v>
      </c>
      <c r="K45" s="109">
        <v>18</v>
      </c>
      <c r="L45" s="105">
        <v>447</v>
      </c>
      <c r="M45" s="110">
        <v>536</v>
      </c>
      <c r="N45" s="108">
        <f>E45*3+F45*2+G45*1</f>
        <v>4</v>
      </c>
    </row>
    <row r="46" spans="2:14" ht="23.25" customHeight="1" thickBot="1">
      <c r="B46" s="96" t="s">
        <v>81</v>
      </c>
      <c r="C46" s="97" t="s">
        <v>51</v>
      </c>
      <c r="D46" s="98">
        <v>3</v>
      </c>
      <c r="E46" s="99">
        <v>0</v>
      </c>
      <c r="F46" s="100">
        <v>1</v>
      </c>
      <c r="G46" s="101">
        <v>2</v>
      </c>
      <c r="H46" s="102">
        <v>3</v>
      </c>
      <c r="I46" s="103">
        <v>9</v>
      </c>
      <c r="J46" s="111">
        <v>6</v>
      </c>
      <c r="K46" s="112">
        <v>19</v>
      </c>
      <c r="L46" s="111">
        <v>372</v>
      </c>
      <c r="M46" s="113">
        <v>484</v>
      </c>
      <c r="N46" s="114">
        <f>E46*3+F46*2+G46*1</f>
        <v>4</v>
      </c>
    </row>
    <row r="49" spans="2:14" ht="15.75">
      <c r="B49" s="226" t="s">
        <v>105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</row>
    <row r="50" spans="2:14" ht="13.5" thickBot="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2:14" ht="23.25" customHeight="1" thickBot="1">
      <c r="B51" s="76"/>
      <c r="C51" s="77" t="s">
        <v>66</v>
      </c>
      <c r="D51" s="78" t="s">
        <v>67</v>
      </c>
      <c r="E51" s="79" t="s">
        <v>68</v>
      </c>
      <c r="F51" s="79" t="s">
        <v>69</v>
      </c>
      <c r="G51" s="80" t="s">
        <v>70</v>
      </c>
      <c r="H51" s="81" t="s">
        <v>71</v>
      </c>
      <c r="I51" s="82" t="s">
        <v>72</v>
      </c>
      <c r="J51" s="82" t="s">
        <v>73</v>
      </c>
      <c r="K51" s="82" t="s">
        <v>74</v>
      </c>
      <c r="L51" s="82" t="s">
        <v>75</v>
      </c>
      <c r="M51" s="83" t="s">
        <v>76</v>
      </c>
      <c r="N51" s="84" t="s">
        <v>77</v>
      </c>
    </row>
    <row r="52" spans="2:14" ht="23.25" customHeight="1">
      <c r="B52" s="85" t="s">
        <v>22</v>
      </c>
      <c r="C52" s="86" t="s">
        <v>38</v>
      </c>
      <c r="D52" s="87">
        <v>2</v>
      </c>
      <c r="E52" s="88">
        <v>2</v>
      </c>
      <c r="F52" s="89">
        <v>0</v>
      </c>
      <c r="G52" s="90">
        <v>0</v>
      </c>
      <c r="H52" s="91">
        <v>7</v>
      </c>
      <c r="I52" s="92">
        <v>1</v>
      </c>
      <c r="J52" s="105">
        <v>15</v>
      </c>
      <c r="K52" s="106">
        <v>3</v>
      </c>
      <c r="L52" s="105">
        <v>374</v>
      </c>
      <c r="M52" s="107">
        <v>283</v>
      </c>
      <c r="N52" s="108">
        <v>6</v>
      </c>
    </row>
    <row r="53" spans="2:14" ht="23.25" customHeight="1">
      <c r="B53" s="85" t="s">
        <v>78</v>
      </c>
      <c r="C53" s="86" t="s">
        <v>40</v>
      </c>
      <c r="D53" s="87">
        <v>2</v>
      </c>
      <c r="E53" s="88">
        <v>0</v>
      </c>
      <c r="F53" s="93">
        <v>1</v>
      </c>
      <c r="G53" s="90">
        <v>1</v>
      </c>
      <c r="H53" s="91">
        <v>3</v>
      </c>
      <c r="I53" s="94">
        <v>5</v>
      </c>
      <c r="J53" s="105">
        <v>7</v>
      </c>
      <c r="K53" s="109">
        <v>11</v>
      </c>
      <c r="L53" s="105">
        <v>318</v>
      </c>
      <c r="M53" s="110">
        <v>354</v>
      </c>
      <c r="N53" s="108">
        <v>3</v>
      </c>
    </row>
    <row r="54" spans="2:14" ht="23.25" customHeight="1">
      <c r="B54" s="85" t="s">
        <v>79</v>
      </c>
      <c r="C54" s="86" t="s">
        <v>82</v>
      </c>
      <c r="D54" s="87">
        <v>2</v>
      </c>
      <c r="E54" s="88">
        <v>0</v>
      </c>
      <c r="F54" s="93">
        <v>1</v>
      </c>
      <c r="G54" s="90">
        <v>1</v>
      </c>
      <c r="H54" s="91">
        <v>2</v>
      </c>
      <c r="I54" s="94">
        <v>6</v>
      </c>
      <c r="J54" s="105">
        <v>4</v>
      </c>
      <c r="K54" s="109">
        <v>14</v>
      </c>
      <c r="L54" s="105">
        <v>254</v>
      </c>
      <c r="M54" s="110">
        <v>348</v>
      </c>
      <c r="N54" s="108">
        <v>3</v>
      </c>
    </row>
    <row r="55" spans="2:14" ht="23.25" customHeight="1">
      <c r="B55" s="95" t="s">
        <v>80</v>
      </c>
      <c r="C55" s="86" t="s">
        <v>26</v>
      </c>
      <c r="D55" s="87">
        <v>1</v>
      </c>
      <c r="E55" s="88">
        <v>0</v>
      </c>
      <c r="F55" s="93">
        <v>1</v>
      </c>
      <c r="G55" s="90">
        <v>0</v>
      </c>
      <c r="H55" s="91">
        <v>2</v>
      </c>
      <c r="I55" s="94">
        <v>2</v>
      </c>
      <c r="J55" s="105">
        <v>6</v>
      </c>
      <c r="K55" s="109">
        <v>4</v>
      </c>
      <c r="L55" s="105">
        <v>180</v>
      </c>
      <c r="M55" s="110">
        <v>147</v>
      </c>
      <c r="N55" s="108">
        <v>2</v>
      </c>
    </row>
    <row r="56" spans="2:14" ht="23.25" customHeight="1" thickBot="1">
      <c r="B56" s="96" t="s">
        <v>81</v>
      </c>
      <c r="C56" s="97" t="s">
        <v>51</v>
      </c>
      <c r="D56" s="98">
        <v>1</v>
      </c>
      <c r="E56" s="99">
        <v>0</v>
      </c>
      <c r="F56" s="100">
        <v>1</v>
      </c>
      <c r="G56" s="101">
        <v>0</v>
      </c>
      <c r="H56" s="102">
        <v>2</v>
      </c>
      <c r="I56" s="103">
        <v>2</v>
      </c>
      <c r="J56" s="111">
        <v>4</v>
      </c>
      <c r="K56" s="112">
        <v>4</v>
      </c>
      <c r="L56" s="111">
        <v>148</v>
      </c>
      <c r="M56" s="113">
        <v>142</v>
      </c>
      <c r="N56" s="114">
        <v>2</v>
      </c>
    </row>
  </sheetData>
  <sheetProtection password="CC26" sheet="1"/>
  <mergeCells count="12">
    <mergeCell ref="F8:J8"/>
    <mergeCell ref="F9:J9"/>
    <mergeCell ref="B2:N2"/>
    <mergeCell ref="B11:N11"/>
    <mergeCell ref="B39:N39"/>
    <mergeCell ref="B49:N49"/>
    <mergeCell ref="B29:N29"/>
    <mergeCell ref="B20:N20"/>
    <mergeCell ref="B3:N3"/>
    <mergeCell ref="F5:J5"/>
    <mergeCell ref="F6:J6"/>
    <mergeCell ref="F7:J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Q17" sqref="Q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40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71" t="s">
        <v>223</v>
      </c>
      <c r="T4" s="272"/>
    </row>
    <row r="5" spans="2:20" ht="19.5" customHeight="1">
      <c r="B5" s="7" t="s">
        <v>4</v>
      </c>
      <c r="C5" s="64"/>
      <c r="D5" s="251" t="s">
        <v>224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73" t="s">
        <v>159</v>
      </c>
      <c r="T5" s="274"/>
    </row>
    <row r="6" spans="2:20" ht="19.5" customHeight="1" thickBot="1">
      <c r="B6" s="10" t="s">
        <v>5</v>
      </c>
      <c r="C6" s="11"/>
      <c r="D6" s="230" t="s">
        <v>225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81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Zbrklý Úder Klatovy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217</v>
      </c>
      <c r="D9" s="62" t="s">
        <v>58</v>
      </c>
      <c r="E9" s="52">
        <v>23</v>
      </c>
      <c r="F9" s="27" t="s">
        <v>18</v>
      </c>
      <c r="G9" s="53">
        <v>21</v>
      </c>
      <c r="H9" s="52">
        <v>9</v>
      </c>
      <c r="I9" s="27" t="s">
        <v>18</v>
      </c>
      <c r="J9" s="53">
        <v>21</v>
      </c>
      <c r="K9" s="52">
        <v>21</v>
      </c>
      <c r="L9" s="27" t="s">
        <v>18</v>
      </c>
      <c r="M9" s="53">
        <v>19</v>
      </c>
      <c r="N9" s="29">
        <f>E9+H9+K9</f>
        <v>53</v>
      </c>
      <c r="O9" s="30">
        <f>G9+J9+M9</f>
        <v>61</v>
      </c>
      <c r="P9" s="31">
        <f>IF(E9&gt;G9,1,0)+IF(H9&gt;J9,1,0)+IF(K9&gt;M9,1,0)</f>
        <v>2</v>
      </c>
      <c r="Q9" s="26">
        <f>IF(E9&lt;G9,1,0)+IF(H9&lt;J9,1,0)+IF(K9&lt;M9,1,0)</f>
        <v>1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218</v>
      </c>
      <c r="D10" s="59" t="s">
        <v>219</v>
      </c>
      <c r="E10" s="52">
        <v>21</v>
      </c>
      <c r="F10" s="26" t="s">
        <v>18</v>
      </c>
      <c r="G10" s="53">
        <v>18</v>
      </c>
      <c r="H10" s="52">
        <v>23</v>
      </c>
      <c r="I10" s="26" t="s">
        <v>18</v>
      </c>
      <c r="J10" s="53">
        <v>21</v>
      </c>
      <c r="K10" s="52"/>
      <c r="L10" s="26" t="s">
        <v>18</v>
      </c>
      <c r="M10" s="53"/>
      <c r="N10" s="29">
        <f>E10+H10+K10</f>
        <v>44</v>
      </c>
      <c r="O10" s="30">
        <f>G10+J10+M10</f>
        <v>39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220</v>
      </c>
      <c r="D11" s="59" t="s">
        <v>62</v>
      </c>
      <c r="E11" s="52">
        <v>21</v>
      </c>
      <c r="F11" s="26" t="s">
        <v>18</v>
      </c>
      <c r="G11" s="53">
        <v>19</v>
      </c>
      <c r="H11" s="52">
        <v>15</v>
      </c>
      <c r="I11" s="26" t="s">
        <v>18</v>
      </c>
      <c r="J11" s="53">
        <v>21</v>
      </c>
      <c r="K11" s="52">
        <v>13</v>
      </c>
      <c r="L11" s="26" t="s">
        <v>18</v>
      </c>
      <c r="M11" s="53">
        <v>21</v>
      </c>
      <c r="N11" s="29">
        <f>E11+H11+K11</f>
        <v>49</v>
      </c>
      <c r="O11" s="30">
        <f>G11+J11+M11</f>
        <v>61</v>
      </c>
      <c r="P11" s="31">
        <f>IF(E11&gt;G11,1,0)+IF(H11&gt;J11,1,0)+IF(K11&gt;M11,1,0)</f>
        <v>1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221</v>
      </c>
      <c r="D12" s="59" t="s">
        <v>222</v>
      </c>
      <c r="E12" s="52">
        <v>16</v>
      </c>
      <c r="F12" s="26" t="s">
        <v>18</v>
      </c>
      <c r="G12" s="53">
        <v>21</v>
      </c>
      <c r="H12" s="52">
        <v>14</v>
      </c>
      <c r="I12" s="26" t="s">
        <v>18</v>
      </c>
      <c r="J12" s="53">
        <v>21</v>
      </c>
      <c r="K12" s="52"/>
      <c r="L12" s="26" t="s">
        <v>18</v>
      </c>
      <c r="M12" s="53"/>
      <c r="N12" s="29">
        <f>E12+H12+K12</f>
        <v>30</v>
      </c>
      <c r="O12" s="30">
        <f>G12+J12+M12</f>
        <v>42</v>
      </c>
      <c r="P12" s="31">
        <f>IF(E12&gt;G12,1,0)+IF(H12&gt;J12,1,0)+IF(K12&gt;M12,1,0)</f>
        <v>0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remíza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176</v>
      </c>
      <c r="O13" s="34">
        <f t="shared" si="1"/>
        <v>203</v>
      </c>
      <c r="P13" s="33">
        <f t="shared" si="1"/>
        <v>5</v>
      </c>
      <c r="Q13" s="35">
        <f t="shared" si="1"/>
        <v>5</v>
      </c>
      <c r="R13" s="33">
        <f t="shared" si="1"/>
        <v>2</v>
      </c>
      <c r="S13" s="34">
        <f t="shared" si="1"/>
        <v>2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26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186</v>
      </c>
      <c r="T4" s="250"/>
    </row>
    <row r="5" spans="2:20" ht="19.5" customHeight="1">
      <c r="B5" s="7" t="s">
        <v>4</v>
      </c>
      <c r="C5" s="64"/>
      <c r="D5" s="251" t="s">
        <v>38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28</v>
      </c>
      <c r="T5" s="257"/>
    </row>
    <row r="6" spans="2:20" ht="19.5" customHeight="1" thickBot="1">
      <c r="B6" s="10" t="s">
        <v>5</v>
      </c>
      <c r="C6" s="11"/>
      <c r="D6" s="230" t="s">
        <v>83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80</v>
      </c>
      <c r="T6" s="50" t="s">
        <v>21</v>
      </c>
    </row>
    <row r="7" spans="2:20" ht="24.75" customHeight="1">
      <c r="B7" s="14"/>
      <c r="C7" s="15" t="str">
        <f>D4</f>
        <v>Keramika Chlumčany M</v>
      </c>
      <c r="D7" s="15" t="str">
        <f>D5</f>
        <v>SK Jupiter M1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193</v>
      </c>
      <c r="D9" s="62" t="s">
        <v>194</v>
      </c>
      <c r="E9" s="52">
        <v>21</v>
      </c>
      <c r="F9" s="27" t="s">
        <v>18</v>
      </c>
      <c r="G9" s="53">
        <v>13</v>
      </c>
      <c r="H9" s="52">
        <v>21</v>
      </c>
      <c r="I9" s="27" t="s">
        <v>18</v>
      </c>
      <c r="J9" s="53">
        <v>17</v>
      </c>
      <c r="K9" s="52"/>
      <c r="L9" s="27" t="s">
        <v>18</v>
      </c>
      <c r="M9" s="53"/>
      <c r="N9" s="29">
        <f>E9+H9+K9</f>
        <v>42</v>
      </c>
      <c r="O9" s="30">
        <f>G9+J9+M9</f>
        <v>30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195</v>
      </c>
      <c r="D10" s="59" t="s">
        <v>59</v>
      </c>
      <c r="E10" s="52">
        <v>24</v>
      </c>
      <c r="F10" s="26" t="s">
        <v>18</v>
      </c>
      <c r="G10" s="53">
        <v>22</v>
      </c>
      <c r="H10" s="52">
        <v>21</v>
      </c>
      <c r="I10" s="26" t="s">
        <v>18</v>
      </c>
      <c r="J10" s="53">
        <v>17</v>
      </c>
      <c r="K10" s="52"/>
      <c r="L10" s="26" t="s">
        <v>18</v>
      </c>
      <c r="M10" s="53"/>
      <c r="N10" s="29">
        <f>E10+H10+K10</f>
        <v>45</v>
      </c>
      <c r="O10" s="30">
        <f>G10+J10+M10</f>
        <v>39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196</v>
      </c>
      <c r="D11" s="59" t="s">
        <v>61</v>
      </c>
      <c r="E11" s="52">
        <v>14</v>
      </c>
      <c r="F11" s="26" t="s">
        <v>18</v>
      </c>
      <c r="G11" s="53">
        <v>21</v>
      </c>
      <c r="H11" s="52">
        <v>23</v>
      </c>
      <c r="I11" s="26" t="s">
        <v>18</v>
      </c>
      <c r="J11" s="53">
        <v>21</v>
      </c>
      <c r="K11" s="52">
        <v>21</v>
      </c>
      <c r="L11" s="26" t="s">
        <v>18</v>
      </c>
      <c r="M11" s="53">
        <v>19</v>
      </c>
      <c r="N11" s="29">
        <f>E11+H11+K11</f>
        <v>58</v>
      </c>
      <c r="O11" s="30">
        <f>G11+J11+M11</f>
        <v>61</v>
      </c>
      <c r="P11" s="31">
        <f>IF(E11&gt;G11,1,0)+IF(H11&gt;J11,1,0)+IF(K11&gt;M11,1,0)</f>
        <v>2</v>
      </c>
      <c r="Q11" s="26">
        <f>IF(E11&lt;G11,1,0)+IF(H11&lt;J11,1,0)+IF(K11&lt;M11,1,0)</f>
        <v>1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198</v>
      </c>
      <c r="D12" s="59" t="s">
        <v>197</v>
      </c>
      <c r="E12" s="52">
        <v>21</v>
      </c>
      <c r="F12" s="26" t="s">
        <v>18</v>
      </c>
      <c r="G12" s="53">
        <v>14</v>
      </c>
      <c r="H12" s="52">
        <v>26</v>
      </c>
      <c r="I12" s="26" t="s">
        <v>18</v>
      </c>
      <c r="J12" s="53">
        <v>24</v>
      </c>
      <c r="K12" s="52"/>
      <c r="L12" s="26" t="s">
        <v>18</v>
      </c>
      <c r="M12" s="53"/>
      <c r="N12" s="29">
        <f>E12+H12+K12</f>
        <v>47</v>
      </c>
      <c r="O12" s="30">
        <f>G12+J12+M12</f>
        <v>38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Keramika Chlumčany M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192</v>
      </c>
      <c r="O13" s="34">
        <f t="shared" si="1"/>
        <v>168</v>
      </c>
      <c r="P13" s="33">
        <f t="shared" si="1"/>
        <v>8</v>
      </c>
      <c r="Q13" s="35">
        <f t="shared" si="1"/>
        <v>1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63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2:20" ht="19.5" customHeight="1" thickBot="1">
      <c r="B3" s="133" t="s">
        <v>1</v>
      </c>
      <c r="C3" s="134"/>
      <c r="D3" s="264" t="s">
        <v>25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2:20" ht="19.5" customHeight="1" thickTop="1">
      <c r="B4" s="135" t="s">
        <v>3</v>
      </c>
      <c r="C4" s="136"/>
      <c r="D4" s="265" t="s">
        <v>51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6" t="s">
        <v>14</v>
      </c>
      <c r="R4" s="266"/>
      <c r="S4" s="267" t="s">
        <v>192</v>
      </c>
      <c r="T4" s="267"/>
    </row>
    <row r="5" spans="2:20" ht="19.5" customHeight="1">
      <c r="B5" s="135" t="s">
        <v>4</v>
      </c>
      <c r="C5" s="137"/>
      <c r="D5" s="268" t="s">
        <v>40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 t="s">
        <v>2</v>
      </c>
      <c r="R5" s="269"/>
      <c r="S5" s="270" t="s">
        <v>140</v>
      </c>
      <c r="T5" s="270"/>
    </row>
    <row r="6" spans="2:20" ht="19.5" customHeight="1" thickBot="1">
      <c r="B6" s="138" t="s">
        <v>5</v>
      </c>
      <c r="C6" s="139"/>
      <c r="D6" s="259" t="s">
        <v>191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140"/>
      <c r="R6" s="141"/>
      <c r="S6" s="142" t="s">
        <v>80</v>
      </c>
      <c r="T6" s="143" t="s">
        <v>21</v>
      </c>
    </row>
    <row r="7" spans="2:20" ht="24.75" customHeight="1">
      <c r="B7" s="144"/>
      <c r="C7" s="145" t="str">
        <f>D4</f>
        <v>TJ Bílá Hora M</v>
      </c>
      <c r="D7" s="145" t="str">
        <f>D5</f>
        <v>SK Jupiter M2</v>
      </c>
      <c r="E7" s="260" t="s">
        <v>6</v>
      </c>
      <c r="F7" s="260"/>
      <c r="G7" s="260"/>
      <c r="H7" s="260"/>
      <c r="I7" s="260"/>
      <c r="J7" s="260"/>
      <c r="K7" s="260"/>
      <c r="L7" s="260"/>
      <c r="M7" s="260"/>
      <c r="N7" s="261" t="s">
        <v>15</v>
      </c>
      <c r="O7" s="261"/>
      <c r="P7" s="261" t="s">
        <v>16</v>
      </c>
      <c r="Q7" s="261"/>
      <c r="R7" s="261" t="s">
        <v>17</v>
      </c>
      <c r="S7" s="261"/>
      <c r="T7" s="146" t="s">
        <v>7</v>
      </c>
    </row>
    <row r="8" spans="2:20" ht="9.75" customHeight="1" thickBot="1">
      <c r="B8" s="147"/>
      <c r="C8" s="148"/>
      <c r="D8" s="149"/>
      <c r="E8" s="262">
        <v>1</v>
      </c>
      <c r="F8" s="262"/>
      <c r="G8" s="262"/>
      <c r="H8" s="262">
        <v>2</v>
      </c>
      <c r="I8" s="262"/>
      <c r="J8" s="262"/>
      <c r="K8" s="262">
        <v>3</v>
      </c>
      <c r="L8" s="262"/>
      <c r="M8" s="262"/>
      <c r="N8" s="150"/>
      <c r="O8" s="151"/>
      <c r="P8" s="150"/>
      <c r="Q8" s="151"/>
      <c r="R8" s="150"/>
      <c r="S8" s="151"/>
      <c r="T8" s="152"/>
    </row>
    <row r="9" spans="2:20" ht="30" customHeight="1" thickTop="1">
      <c r="B9" s="153" t="s">
        <v>20</v>
      </c>
      <c r="C9" s="154" t="s">
        <v>187</v>
      </c>
      <c r="D9" s="155" t="s">
        <v>188</v>
      </c>
      <c r="E9" s="156">
        <v>10</v>
      </c>
      <c r="F9" s="157" t="s">
        <v>18</v>
      </c>
      <c r="G9" s="158">
        <v>21</v>
      </c>
      <c r="H9" s="156">
        <v>21</v>
      </c>
      <c r="I9" s="157" t="s">
        <v>18</v>
      </c>
      <c r="J9" s="158">
        <v>19</v>
      </c>
      <c r="K9" s="156">
        <v>18</v>
      </c>
      <c r="L9" s="157" t="s">
        <v>18</v>
      </c>
      <c r="M9" s="158">
        <v>21</v>
      </c>
      <c r="N9" s="159">
        <f>E9+H9+K9</f>
        <v>49</v>
      </c>
      <c r="O9" s="160">
        <f>G9+J9+M9</f>
        <v>61</v>
      </c>
      <c r="P9" s="161">
        <f>IF(E9&gt;G9,1,0)+IF(H9&gt;J9,1,0)+IF(K9&gt;M9,1,0)</f>
        <v>1</v>
      </c>
      <c r="Q9" s="162">
        <f>IF(E9&lt;G9,1,0)+IF(H9&lt;J9,1,0)+IF(K9&lt;M9,1,0)</f>
        <v>2</v>
      </c>
      <c r="R9" s="163">
        <f aca="true" t="shared" si="0" ref="R9:S12">IF(P9=2,1,0)</f>
        <v>0</v>
      </c>
      <c r="S9" s="164">
        <f t="shared" si="0"/>
        <v>1</v>
      </c>
      <c r="T9" s="165"/>
    </row>
    <row r="10" spans="2:20" ht="30" customHeight="1">
      <c r="B10" s="153" t="s">
        <v>23</v>
      </c>
      <c r="C10" s="154" t="s">
        <v>54</v>
      </c>
      <c r="D10" s="154" t="s">
        <v>46</v>
      </c>
      <c r="E10" s="156">
        <v>10</v>
      </c>
      <c r="F10" s="162" t="s">
        <v>18</v>
      </c>
      <c r="G10" s="158">
        <v>21</v>
      </c>
      <c r="H10" s="156">
        <v>21</v>
      </c>
      <c r="I10" s="162" t="s">
        <v>18</v>
      </c>
      <c r="J10" s="158">
        <v>16</v>
      </c>
      <c r="K10" s="156">
        <v>5</v>
      </c>
      <c r="L10" s="162" t="s">
        <v>18</v>
      </c>
      <c r="M10" s="158">
        <v>21</v>
      </c>
      <c r="N10" s="159">
        <f>E10+H10+K10</f>
        <v>36</v>
      </c>
      <c r="O10" s="160">
        <f>G10+J10+M10</f>
        <v>58</v>
      </c>
      <c r="P10" s="161">
        <f>IF(E10&gt;G10,1,0)+IF(H10&gt;J10,1,0)+IF(K10&gt;M10,1,0)</f>
        <v>1</v>
      </c>
      <c r="Q10" s="162">
        <f>IF(E10&lt;G10,1,0)+IF(H10&lt;J10,1,0)+IF(K10&lt;M10,1,0)</f>
        <v>2</v>
      </c>
      <c r="R10" s="166">
        <f t="shared" si="0"/>
        <v>0</v>
      </c>
      <c r="S10" s="164">
        <f t="shared" si="0"/>
        <v>1</v>
      </c>
      <c r="T10" s="165"/>
    </row>
    <row r="11" spans="2:20" ht="30" customHeight="1">
      <c r="B11" s="153" t="s">
        <v>19</v>
      </c>
      <c r="C11" s="154" t="s">
        <v>111</v>
      </c>
      <c r="D11" s="154" t="s">
        <v>128</v>
      </c>
      <c r="E11" s="156">
        <v>9</v>
      </c>
      <c r="F11" s="162" t="s">
        <v>18</v>
      </c>
      <c r="G11" s="158">
        <v>21</v>
      </c>
      <c r="H11" s="156">
        <v>13</v>
      </c>
      <c r="I11" s="162" t="s">
        <v>18</v>
      </c>
      <c r="J11" s="158">
        <v>21</v>
      </c>
      <c r="K11" s="156"/>
      <c r="L11" s="162" t="s">
        <v>18</v>
      </c>
      <c r="M11" s="158"/>
      <c r="N11" s="159">
        <f>E11+H11+K11</f>
        <v>22</v>
      </c>
      <c r="O11" s="160">
        <f>G11+J11+M11</f>
        <v>42</v>
      </c>
      <c r="P11" s="161">
        <f>IF(E11&gt;G11,1,0)+IF(H11&gt;J11,1,0)+IF(K11&gt;M11,1,0)</f>
        <v>0</v>
      </c>
      <c r="Q11" s="162">
        <f>IF(E11&lt;G11,1,0)+IF(H11&lt;J11,1,0)+IF(K11&lt;M11,1,0)</f>
        <v>2</v>
      </c>
      <c r="R11" s="166">
        <f t="shared" si="0"/>
        <v>0</v>
      </c>
      <c r="S11" s="164">
        <f t="shared" si="0"/>
        <v>1</v>
      </c>
      <c r="T11" s="165"/>
    </row>
    <row r="12" spans="2:20" ht="30" customHeight="1" thickBot="1">
      <c r="B12" s="153" t="s">
        <v>24</v>
      </c>
      <c r="C12" s="154" t="s">
        <v>189</v>
      </c>
      <c r="D12" s="154" t="s">
        <v>190</v>
      </c>
      <c r="E12" s="156">
        <v>21</v>
      </c>
      <c r="F12" s="162" t="s">
        <v>18</v>
      </c>
      <c r="G12" s="158">
        <v>15</v>
      </c>
      <c r="H12" s="156">
        <v>21</v>
      </c>
      <c r="I12" s="162" t="s">
        <v>18</v>
      </c>
      <c r="J12" s="158">
        <v>18</v>
      </c>
      <c r="K12" s="156"/>
      <c r="L12" s="162" t="s">
        <v>18</v>
      </c>
      <c r="M12" s="158"/>
      <c r="N12" s="159">
        <f>E12+H12+K12</f>
        <v>42</v>
      </c>
      <c r="O12" s="160">
        <f>G12+J12+M12</f>
        <v>33</v>
      </c>
      <c r="P12" s="161">
        <f>IF(E12&gt;G12,1,0)+IF(H12&gt;J12,1,0)+IF(K12&gt;M12,1,0)</f>
        <v>2</v>
      </c>
      <c r="Q12" s="162">
        <f>IF(E12&lt;G12,1,0)+IF(H12&lt;J12,1,0)+IF(K12&lt;M12,1,0)</f>
        <v>0</v>
      </c>
      <c r="R12" s="166">
        <f t="shared" si="0"/>
        <v>1</v>
      </c>
      <c r="S12" s="164">
        <f t="shared" si="0"/>
        <v>0</v>
      </c>
      <c r="T12" s="165"/>
    </row>
    <row r="13" spans="2:20" ht="34.5" customHeight="1" thickBot="1">
      <c r="B13" s="167" t="s">
        <v>8</v>
      </c>
      <c r="C13" s="258" t="str">
        <f>IF(R13&gt;S13,D4,IF(S13&gt;R13,D5,"remíza"))</f>
        <v>SK Jupiter M2</v>
      </c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168">
        <f aca="true" t="shared" si="1" ref="N13:S13">SUM(N9:N12)</f>
        <v>149</v>
      </c>
      <c r="O13" s="169">
        <f t="shared" si="1"/>
        <v>194</v>
      </c>
      <c r="P13" s="168">
        <f t="shared" si="1"/>
        <v>4</v>
      </c>
      <c r="Q13" s="170">
        <f t="shared" si="1"/>
        <v>6</v>
      </c>
      <c r="R13" s="168">
        <f t="shared" si="1"/>
        <v>1</v>
      </c>
      <c r="S13" s="169">
        <f t="shared" si="1"/>
        <v>3</v>
      </c>
      <c r="T13" s="171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2:20" ht="19.5" customHeight="1">
      <c r="B18" s="41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 password="CC26" sheet="1"/>
  <mergeCells count="17">
    <mergeCell ref="C13:M13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75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2:20" ht="19.5" customHeight="1" thickBot="1">
      <c r="B3" s="181" t="s">
        <v>1</v>
      </c>
      <c r="C3" s="182"/>
      <c r="D3" s="276" t="s">
        <v>25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2:20" ht="19.5" customHeight="1" thickTop="1">
      <c r="B4" s="183" t="s">
        <v>3</v>
      </c>
      <c r="C4" s="184"/>
      <c r="D4" s="277" t="s">
        <v>178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 t="s">
        <v>14</v>
      </c>
      <c r="R4" s="278"/>
      <c r="S4" s="279" t="s">
        <v>186</v>
      </c>
      <c r="T4" s="279"/>
    </row>
    <row r="5" spans="2:20" ht="19.5" customHeight="1">
      <c r="B5" s="183" t="s">
        <v>4</v>
      </c>
      <c r="C5" s="185"/>
      <c r="D5" s="280" t="s">
        <v>115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1" t="s">
        <v>2</v>
      </c>
      <c r="R5" s="281"/>
      <c r="S5" s="282" t="s">
        <v>159</v>
      </c>
      <c r="T5" s="282"/>
    </row>
    <row r="6" spans="2:20" ht="19.5" customHeight="1" thickBot="1">
      <c r="B6" s="186" t="s">
        <v>5</v>
      </c>
      <c r="C6" s="187"/>
      <c r="D6" s="284" t="s">
        <v>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88"/>
      <c r="R6" s="189"/>
      <c r="S6" s="190" t="s">
        <v>80</v>
      </c>
      <c r="T6" s="191" t="s">
        <v>21</v>
      </c>
    </row>
    <row r="7" spans="2:20" ht="24.75" customHeight="1">
      <c r="B7" s="192"/>
      <c r="C7" s="193" t="str">
        <f>D4</f>
        <v>ZBRKLÝ ÚDER KLATOVY M</v>
      </c>
      <c r="D7" s="193" t="str">
        <f>D5</f>
        <v>SK JUPITER M1</v>
      </c>
      <c r="E7" s="285" t="s">
        <v>6</v>
      </c>
      <c r="F7" s="285"/>
      <c r="G7" s="285"/>
      <c r="H7" s="285"/>
      <c r="I7" s="285"/>
      <c r="J7" s="285"/>
      <c r="K7" s="285"/>
      <c r="L7" s="285"/>
      <c r="M7" s="285"/>
      <c r="N7" s="286" t="s">
        <v>15</v>
      </c>
      <c r="O7" s="286"/>
      <c r="P7" s="286" t="s">
        <v>16</v>
      </c>
      <c r="Q7" s="286"/>
      <c r="R7" s="286" t="s">
        <v>17</v>
      </c>
      <c r="S7" s="286"/>
      <c r="T7" s="194" t="s">
        <v>7</v>
      </c>
    </row>
    <row r="8" spans="2:20" ht="9.75" customHeight="1" thickBot="1">
      <c r="B8" s="195"/>
      <c r="C8" s="196"/>
      <c r="D8" s="197"/>
      <c r="E8" s="287">
        <v>1</v>
      </c>
      <c r="F8" s="287"/>
      <c r="G8" s="287"/>
      <c r="H8" s="287">
        <v>2</v>
      </c>
      <c r="I8" s="287"/>
      <c r="J8" s="287"/>
      <c r="K8" s="287">
        <v>3</v>
      </c>
      <c r="L8" s="287"/>
      <c r="M8" s="287"/>
      <c r="N8" s="198"/>
      <c r="O8" s="199"/>
      <c r="P8" s="198"/>
      <c r="Q8" s="199"/>
      <c r="R8" s="198"/>
      <c r="S8" s="199"/>
      <c r="T8" s="200"/>
    </row>
    <row r="9" spans="2:20" ht="30" customHeight="1" thickTop="1">
      <c r="B9" s="201" t="s">
        <v>20</v>
      </c>
      <c r="C9" s="202" t="s">
        <v>170</v>
      </c>
      <c r="D9" s="203" t="s">
        <v>182</v>
      </c>
      <c r="E9" s="204">
        <v>15</v>
      </c>
      <c r="F9" s="205" t="s">
        <v>18</v>
      </c>
      <c r="G9" s="206">
        <v>21</v>
      </c>
      <c r="H9" s="204">
        <v>15</v>
      </c>
      <c r="I9" s="205" t="s">
        <v>18</v>
      </c>
      <c r="J9" s="206">
        <v>21</v>
      </c>
      <c r="K9" s="204"/>
      <c r="L9" s="205" t="s">
        <v>18</v>
      </c>
      <c r="M9" s="206"/>
      <c r="N9" s="207">
        <f>E9+H9+K9</f>
        <v>30</v>
      </c>
      <c r="O9" s="208">
        <f>G9+J9+M9</f>
        <v>42</v>
      </c>
      <c r="P9" s="209">
        <f>IF(E9&gt;G9,1,0)+IF(H9&gt;J9,1,0)+IF(K9&gt;M9,1,0)</f>
        <v>0</v>
      </c>
      <c r="Q9" s="210">
        <f>IF(E9&lt;G9,1,0)+IF(H9&lt;J9,1,0)+IF(K9&lt;M9,1,0)</f>
        <v>2</v>
      </c>
      <c r="R9" s="211">
        <f aca="true" t="shared" si="0" ref="R9:S12">IF(P9=2,1,0)</f>
        <v>0</v>
      </c>
      <c r="S9" s="212">
        <f t="shared" si="0"/>
        <v>1</v>
      </c>
      <c r="T9" s="213"/>
    </row>
    <row r="10" spans="2:20" ht="30" customHeight="1">
      <c r="B10" s="201" t="s">
        <v>23</v>
      </c>
      <c r="C10" s="202" t="s">
        <v>172</v>
      </c>
      <c r="D10" s="202" t="s">
        <v>183</v>
      </c>
      <c r="E10" s="204">
        <v>9</v>
      </c>
      <c r="F10" s="210" t="s">
        <v>18</v>
      </c>
      <c r="G10" s="206">
        <v>21</v>
      </c>
      <c r="H10" s="204">
        <v>15</v>
      </c>
      <c r="I10" s="210" t="s">
        <v>18</v>
      </c>
      <c r="J10" s="206">
        <v>21</v>
      </c>
      <c r="K10" s="204"/>
      <c r="L10" s="210" t="s">
        <v>18</v>
      </c>
      <c r="M10" s="206"/>
      <c r="N10" s="207">
        <f>E10+H10+K10</f>
        <v>24</v>
      </c>
      <c r="O10" s="208">
        <f>G10+J10+M10</f>
        <v>42</v>
      </c>
      <c r="P10" s="209">
        <f>IF(E10&gt;G10,1,0)+IF(H10&gt;J10,1,0)+IF(K10&gt;M10,1,0)</f>
        <v>0</v>
      </c>
      <c r="Q10" s="210">
        <f>IF(E10&lt;G10,1,0)+IF(H10&lt;J10,1,0)+IF(K10&lt;M10,1,0)</f>
        <v>2</v>
      </c>
      <c r="R10" s="214">
        <f t="shared" si="0"/>
        <v>0</v>
      </c>
      <c r="S10" s="212">
        <f t="shared" si="0"/>
        <v>1</v>
      </c>
      <c r="T10" s="213"/>
    </row>
    <row r="11" spans="2:20" ht="30" customHeight="1">
      <c r="B11" s="201" t="s">
        <v>19</v>
      </c>
      <c r="C11" s="202" t="s">
        <v>174</v>
      </c>
      <c r="D11" s="202" t="s">
        <v>184</v>
      </c>
      <c r="E11" s="204">
        <v>19</v>
      </c>
      <c r="F11" s="210" t="s">
        <v>18</v>
      </c>
      <c r="G11" s="206">
        <v>21</v>
      </c>
      <c r="H11" s="204">
        <v>18</v>
      </c>
      <c r="I11" s="210" t="s">
        <v>18</v>
      </c>
      <c r="J11" s="206">
        <v>21</v>
      </c>
      <c r="K11" s="204"/>
      <c r="L11" s="210" t="s">
        <v>18</v>
      </c>
      <c r="M11" s="206"/>
      <c r="N11" s="207">
        <f>E11+H11+K11</f>
        <v>37</v>
      </c>
      <c r="O11" s="208">
        <f>G11+J11+M11</f>
        <v>42</v>
      </c>
      <c r="P11" s="209">
        <f>IF(E11&gt;G11,1,0)+IF(H11&gt;J11,1,0)+IF(K11&gt;M11,1,0)</f>
        <v>0</v>
      </c>
      <c r="Q11" s="210">
        <f>IF(E11&lt;G11,1,0)+IF(H11&lt;J11,1,0)+IF(K11&lt;M11,1,0)</f>
        <v>2</v>
      </c>
      <c r="R11" s="214">
        <f t="shared" si="0"/>
        <v>0</v>
      </c>
      <c r="S11" s="212">
        <f t="shared" si="0"/>
        <v>1</v>
      </c>
      <c r="T11" s="213"/>
    </row>
    <row r="12" spans="2:20" ht="30" customHeight="1" thickBot="1">
      <c r="B12" s="201" t="s">
        <v>24</v>
      </c>
      <c r="C12" s="202" t="s">
        <v>176</v>
      </c>
      <c r="D12" s="202" t="s">
        <v>185</v>
      </c>
      <c r="E12" s="204">
        <v>22</v>
      </c>
      <c r="F12" s="210" t="s">
        <v>18</v>
      </c>
      <c r="G12" s="206">
        <v>24</v>
      </c>
      <c r="H12" s="204">
        <v>20</v>
      </c>
      <c r="I12" s="210" t="s">
        <v>18</v>
      </c>
      <c r="J12" s="206">
        <v>22</v>
      </c>
      <c r="K12" s="204"/>
      <c r="L12" s="210" t="s">
        <v>18</v>
      </c>
      <c r="M12" s="206"/>
      <c r="N12" s="207">
        <f>E12+H12+K12</f>
        <v>42</v>
      </c>
      <c r="O12" s="208">
        <f>G12+J12+M12</f>
        <v>46</v>
      </c>
      <c r="P12" s="209">
        <f>IF(E12&gt;G12,1,0)+IF(H12&gt;J12,1,0)+IF(K12&gt;M12,1,0)</f>
        <v>0</v>
      </c>
      <c r="Q12" s="210">
        <f>IF(E12&lt;G12,1,0)+IF(H12&lt;J12,1,0)+IF(K12&lt;M12,1,0)</f>
        <v>2</v>
      </c>
      <c r="R12" s="214">
        <f t="shared" si="0"/>
        <v>0</v>
      </c>
      <c r="S12" s="212">
        <f t="shared" si="0"/>
        <v>1</v>
      </c>
      <c r="T12" s="213"/>
    </row>
    <row r="13" spans="2:20" ht="34.5" customHeight="1" thickBot="1">
      <c r="B13" s="222" t="s">
        <v>8</v>
      </c>
      <c r="C13" s="283" t="str">
        <f>IF(R13&gt;S13,D4,IF(S13&gt;R13,D5,"remíza"))</f>
        <v>SK JUPITER M1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15">
        <f aca="true" t="shared" si="1" ref="N13:S13">SUM(N9:N12)</f>
        <v>133</v>
      </c>
      <c r="O13" s="216">
        <f t="shared" si="1"/>
        <v>172</v>
      </c>
      <c r="P13" s="215">
        <f t="shared" si="1"/>
        <v>0</v>
      </c>
      <c r="Q13" s="217">
        <f t="shared" si="1"/>
        <v>8</v>
      </c>
      <c r="R13" s="215">
        <f t="shared" si="1"/>
        <v>0</v>
      </c>
      <c r="S13" s="216">
        <f t="shared" si="1"/>
        <v>4</v>
      </c>
      <c r="T13" s="218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</row>
    <row r="18" spans="2:20" ht="19.5" customHeight="1">
      <c r="B18" s="4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 password="CC26" sheet="1"/>
  <mergeCells count="17">
    <mergeCell ref="C13:M13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B1" sqref="B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customHeight="1" thickBot="1">
      <c r="B2" s="275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2:20" ht="19.5" customHeight="1" thickBot="1">
      <c r="B3" s="181" t="s">
        <v>1</v>
      </c>
      <c r="C3" s="182"/>
      <c r="D3" s="276" t="s">
        <v>25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2:20" ht="19.5" customHeight="1" thickTop="1">
      <c r="B4" s="183" t="s">
        <v>3</v>
      </c>
      <c r="C4" s="184"/>
      <c r="D4" s="277" t="s">
        <v>178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 t="s">
        <v>14</v>
      </c>
      <c r="R4" s="278"/>
      <c r="S4" s="279" t="s">
        <v>181</v>
      </c>
      <c r="T4" s="279"/>
    </row>
    <row r="5" spans="2:20" ht="19.5" customHeight="1">
      <c r="B5" s="183" t="s">
        <v>4</v>
      </c>
      <c r="C5" s="185"/>
      <c r="D5" s="280" t="s">
        <v>179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1" t="s">
        <v>2</v>
      </c>
      <c r="R5" s="281"/>
      <c r="S5" s="282" t="s">
        <v>159</v>
      </c>
      <c r="T5" s="282"/>
    </row>
    <row r="6" spans="2:20" ht="19.5" customHeight="1" thickBot="1">
      <c r="B6" s="186" t="s">
        <v>5</v>
      </c>
      <c r="C6" s="187"/>
      <c r="D6" s="284" t="s">
        <v>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88"/>
      <c r="R6" s="189"/>
      <c r="S6" s="190" t="s">
        <v>80</v>
      </c>
      <c r="T6" s="191" t="s">
        <v>21</v>
      </c>
    </row>
    <row r="7" spans="2:20" ht="24.75" customHeight="1">
      <c r="B7" s="192"/>
      <c r="C7" s="193" t="str">
        <f>D4</f>
        <v>ZBRKLÝ ÚDER KLATOVY M</v>
      </c>
      <c r="D7" s="193" t="str">
        <f>D5</f>
        <v>TJ BÍLÁ HORA M</v>
      </c>
      <c r="E7" s="285" t="s">
        <v>6</v>
      </c>
      <c r="F7" s="285"/>
      <c r="G7" s="285"/>
      <c r="H7" s="285"/>
      <c r="I7" s="285"/>
      <c r="J7" s="285"/>
      <c r="K7" s="285"/>
      <c r="L7" s="285"/>
      <c r="M7" s="285"/>
      <c r="N7" s="286" t="s">
        <v>15</v>
      </c>
      <c r="O7" s="286"/>
      <c r="P7" s="286" t="s">
        <v>16</v>
      </c>
      <c r="Q7" s="286"/>
      <c r="R7" s="286" t="s">
        <v>17</v>
      </c>
      <c r="S7" s="286"/>
      <c r="T7" s="194" t="s">
        <v>7</v>
      </c>
    </row>
    <row r="8" spans="2:20" ht="9.75" customHeight="1" thickBot="1">
      <c r="B8" s="195"/>
      <c r="C8" s="196"/>
      <c r="D8" s="197"/>
      <c r="E8" s="287">
        <v>1</v>
      </c>
      <c r="F8" s="287"/>
      <c r="G8" s="287"/>
      <c r="H8" s="287">
        <v>2</v>
      </c>
      <c r="I8" s="287"/>
      <c r="J8" s="287"/>
      <c r="K8" s="287">
        <v>3</v>
      </c>
      <c r="L8" s="287"/>
      <c r="M8" s="287"/>
      <c r="N8" s="198"/>
      <c r="O8" s="199"/>
      <c r="P8" s="198"/>
      <c r="Q8" s="199"/>
      <c r="R8" s="198"/>
      <c r="S8" s="199"/>
      <c r="T8" s="200"/>
    </row>
    <row r="9" spans="2:20" ht="30" customHeight="1" thickTop="1">
      <c r="B9" s="201" t="s">
        <v>20</v>
      </c>
      <c r="C9" s="202" t="s">
        <v>180</v>
      </c>
      <c r="D9" s="203" t="s">
        <v>171</v>
      </c>
      <c r="E9" s="204">
        <v>21</v>
      </c>
      <c r="F9" s="205" t="s">
        <v>18</v>
      </c>
      <c r="G9" s="206">
        <v>10</v>
      </c>
      <c r="H9" s="204">
        <v>21</v>
      </c>
      <c r="I9" s="205" t="s">
        <v>18</v>
      </c>
      <c r="J9" s="206">
        <v>17</v>
      </c>
      <c r="K9" s="204"/>
      <c r="L9" s="205" t="s">
        <v>18</v>
      </c>
      <c r="M9" s="206"/>
      <c r="N9" s="207">
        <f>E9+H9+K9</f>
        <v>42</v>
      </c>
      <c r="O9" s="208">
        <f>G9+J9+M9</f>
        <v>27</v>
      </c>
      <c r="P9" s="209">
        <f>IF(E9&gt;G9,1,0)+IF(H9&gt;J9,1,0)+IF(K9&gt;M9,1,0)</f>
        <v>2</v>
      </c>
      <c r="Q9" s="210">
        <f>IF(E9&lt;G9,1,0)+IF(H9&lt;J9,1,0)+IF(K9&lt;M9,1,0)</f>
        <v>0</v>
      </c>
      <c r="R9" s="211">
        <f aca="true" t="shared" si="0" ref="R9:S12">IF(P9=2,1,0)</f>
        <v>1</v>
      </c>
      <c r="S9" s="212">
        <f t="shared" si="0"/>
        <v>0</v>
      </c>
      <c r="T9" s="213"/>
    </row>
    <row r="10" spans="2:20" ht="30" customHeight="1">
      <c r="B10" s="201" t="s">
        <v>23</v>
      </c>
      <c r="C10" s="202" t="s">
        <v>172</v>
      </c>
      <c r="D10" s="202" t="s">
        <v>173</v>
      </c>
      <c r="E10" s="204">
        <v>21</v>
      </c>
      <c r="F10" s="210" t="s">
        <v>18</v>
      </c>
      <c r="G10" s="206">
        <v>17</v>
      </c>
      <c r="H10" s="204">
        <v>21</v>
      </c>
      <c r="I10" s="210" t="s">
        <v>18</v>
      </c>
      <c r="J10" s="206">
        <v>23</v>
      </c>
      <c r="K10" s="204">
        <v>17</v>
      </c>
      <c r="L10" s="210" t="s">
        <v>18</v>
      </c>
      <c r="M10" s="206">
        <v>21</v>
      </c>
      <c r="N10" s="207">
        <f>E10+H10+K10</f>
        <v>59</v>
      </c>
      <c r="O10" s="208">
        <f>G10+J10+M10</f>
        <v>61</v>
      </c>
      <c r="P10" s="209">
        <f>IF(E10&gt;G10,1,0)+IF(H10&gt;J10,1,0)+IF(K10&gt;M10,1,0)</f>
        <v>1</v>
      </c>
      <c r="Q10" s="210">
        <f>IF(E10&lt;G10,1,0)+IF(H10&lt;J10,1,0)+IF(K10&lt;M10,1,0)</f>
        <v>2</v>
      </c>
      <c r="R10" s="214">
        <f t="shared" si="0"/>
        <v>0</v>
      </c>
      <c r="S10" s="212">
        <f t="shared" si="0"/>
        <v>1</v>
      </c>
      <c r="T10" s="213"/>
    </row>
    <row r="11" spans="2:20" ht="30" customHeight="1">
      <c r="B11" s="201" t="s">
        <v>19</v>
      </c>
      <c r="C11" s="202" t="s">
        <v>174</v>
      </c>
      <c r="D11" s="202" t="s">
        <v>175</v>
      </c>
      <c r="E11" s="204">
        <v>21</v>
      </c>
      <c r="F11" s="210" t="s">
        <v>18</v>
      </c>
      <c r="G11" s="206">
        <v>15</v>
      </c>
      <c r="H11" s="204">
        <v>21</v>
      </c>
      <c r="I11" s="210" t="s">
        <v>18</v>
      </c>
      <c r="J11" s="206">
        <v>12</v>
      </c>
      <c r="K11" s="204"/>
      <c r="L11" s="210" t="s">
        <v>18</v>
      </c>
      <c r="M11" s="206"/>
      <c r="N11" s="207">
        <f>E11+H11+K11</f>
        <v>42</v>
      </c>
      <c r="O11" s="208">
        <f>G11+J11+M11</f>
        <v>27</v>
      </c>
      <c r="P11" s="209">
        <f>IF(E11&gt;G11,1,0)+IF(H11&gt;J11,1,0)+IF(K11&gt;M11,1,0)</f>
        <v>2</v>
      </c>
      <c r="Q11" s="210">
        <f>IF(E11&lt;G11,1,0)+IF(H11&lt;J11,1,0)+IF(K11&lt;M11,1,0)</f>
        <v>0</v>
      </c>
      <c r="R11" s="214">
        <f t="shared" si="0"/>
        <v>1</v>
      </c>
      <c r="S11" s="212">
        <f t="shared" si="0"/>
        <v>0</v>
      </c>
      <c r="T11" s="213"/>
    </row>
    <row r="12" spans="2:20" ht="30" customHeight="1" thickBot="1">
      <c r="B12" s="201" t="s">
        <v>24</v>
      </c>
      <c r="C12" s="202" t="s">
        <v>176</v>
      </c>
      <c r="D12" s="202" t="s">
        <v>177</v>
      </c>
      <c r="E12" s="204">
        <v>21</v>
      </c>
      <c r="F12" s="210" t="s">
        <v>18</v>
      </c>
      <c r="G12" s="206">
        <v>19</v>
      </c>
      <c r="H12" s="204">
        <v>21</v>
      </c>
      <c r="I12" s="210" t="s">
        <v>18</v>
      </c>
      <c r="J12" s="206">
        <v>14</v>
      </c>
      <c r="K12" s="204"/>
      <c r="L12" s="210" t="s">
        <v>18</v>
      </c>
      <c r="M12" s="206"/>
      <c r="N12" s="207">
        <f>E12+H12+K12</f>
        <v>42</v>
      </c>
      <c r="O12" s="208">
        <f>G12+J12+M12</f>
        <v>33</v>
      </c>
      <c r="P12" s="209">
        <f>IF(E12&gt;G12,1,0)+IF(H12&gt;J12,1,0)+IF(K12&gt;M12,1,0)</f>
        <v>2</v>
      </c>
      <c r="Q12" s="210">
        <f>IF(E12&lt;G12,1,0)+IF(H12&lt;J12,1,0)+IF(K12&lt;M12,1,0)</f>
        <v>0</v>
      </c>
      <c r="R12" s="214">
        <f t="shared" si="0"/>
        <v>1</v>
      </c>
      <c r="S12" s="212">
        <f t="shared" si="0"/>
        <v>0</v>
      </c>
      <c r="T12" s="213"/>
    </row>
    <row r="13" spans="2:20" ht="34.5" customHeight="1" thickBot="1">
      <c r="B13" s="222" t="s">
        <v>8</v>
      </c>
      <c r="C13" s="283" t="str">
        <f>IF(R13&gt;S13,D4,IF(S13&gt;R13,D5,"remíza"))</f>
        <v>ZBRKLÝ ÚDER KLATOVY M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15">
        <f aca="true" t="shared" si="1" ref="N13:S13">SUM(N9:N12)</f>
        <v>185</v>
      </c>
      <c r="O13" s="216">
        <f t="shared" si="1"/>
        <v>148</v>
      </c>
      <c r="P13" s="215">
        <f t="shared" si="1"/>
        <v>7</v>
      </c>
      <c r="Q13" s="217">
        <f t="shared" si="1"/>
        <v>2</v>
      </c>
      <c r="R13" s="215">
        <f t="shared" si="1"/>
        <v>3</v>
      </c>
      <c r="S13" s="216">
        <f t="shared" si="1"/>
        <v>1</v>
      </c>
      <c r="T13" s="218"/>
    </row>
    <row r="14" spans="2:20" ht="15" customHeight="1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 customHeight="1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 customHeight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</row>
    <row r="18" spans="2:20" ht="19.5" customHeight="1">
      <c r="B18" s="4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 customHeight="1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 customHeight="1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 customHeight="1"/>
  </sheetData>
  <sheetProtection password="CC26" sheet="1" objects="1" scenarios="1"/>
  <mergeCells count="17">
    <mergeCell ref="C13:M13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C13" sqref="C13:M13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customHeight="1" thickBot="1">
      <c r="B2" s="275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2:20" ht="19.5" customHeight="1" thickBot="1">
      <c r="B3" s="181" t="s">
        <v>1</v>
      </c>
      <c r="C3" s="182"/>
      <c r="D3" s="276" t="s">
        <v>25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2:20" ht="19.5" customHeight="1" thickTop="1">
      <c r="B4" s="183" t="s">
        <v>3</v>
      </c>
      <c r="C4" s="184"/>
      <c r="D4" s="277" t="s">
        <v>90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 t="s">
        <v>14</v>
      </c>
      <c r="R4" s="278"/>
      <c r="S4" s="279" t="s">
        <v>158</v>
      </c>
      <c r="T4" s="279"/>
    </row>
    <row r="5" spans="2:20" ht="19.5" customHeight="1">
      <c r="B5" s="183" t="s">
        <v>4</v>
      </c>
      <c r="C5" s="185"/>
      <c r="D5" s="280" t="s">
        <v>26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1" t="s">
        <v>2</v>
      </c>
      <c r="R5" s="281"/>
      <c r="S5" s="282" t="s">
        <v>159</v>
      </c>
      <c r="T5" s="282"/>
    </row>
    <row r="6" spans="2:20" ht="19.5" customHeight="1" thickBot="1">
      <c r="B6" s="186" t="s">
        <v>5</v>
      </c>
      <c r="C6" s="187"/>
      <c r="D6" s="284" t="s">
        <v>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88"/>
      <c r="R6" s="189"/>
      <c r="S6" s="190" t="s">
        <v>79</v>
      </c>
      <c r="T6" s="191" t="s">
        <v>21</v>
      </c>
    </row>
    <row r="7" spans="2:20" ht="24.75" customHeight="1">
      <c r="B7" s="192"/>
      <c r="C7" s="193" t="str">
        <f>D4</f>
        <v>Zbrklý úder Klatovy M</v>
      </c>
      <c r="D7" s="193" t="str">
        <f>D5</f>
        <v>Keramika Chlumčany M</v>
      </c>
      <c r="E7" s="285" t="s">
        <v>6</v>
      </c>
      <c r="F7" s="285"/>
      <c r="G7" s="285"/>
      <c r="H7" s="285"/>
      <c r="I7" s="285"/>
      <c r="J7" s="285"/>
      <c r="K7" s="285"/>
      <c r="L7" s="285"/>
      <c r="M7" s="285"/>
      <c r="N7" s="286" t="s">
        <v>15</v>
      </c>
      <c r="O7" s="286"/>
      <c r="P7" s="286" t="s">
        <v>16</v>
      </c>
      <c r="Q7" s="286"/>
      <c r="R7" s="286" t="s">
        <v>17</v>
      </c>
      <c r="S7" s="286"/>
      <c r="T7" s="194" t="s">
        <v>7</v>
      </c>
    </row>
    <row r="8" spans="2:20" ht="9.75" customHeight="1" thickBot="1">
      <c r="B8" s="195"/>
      <c r="C8" s="196"/>
      <c r="D8" s="197"/>
      <c r="E8" s="287">
        <v>1</v>
      </c>
      <c r="F8" s="287"/>
      <c r="G8" s="287"/>
      <c r="H8" s="287">
        <v>2</v>
      </c>
      <c r="I8" s="287"/>
      <c r="J8" s="287"/>
      <c r="K8" s="287">
        <v>3</v>
      </c>
      <c r="L8" s="287"/>
      <c r="M8" s="287"/>
      <c r="N8" s="198"/>
      <c r="O8" s="199"/>
      <c r="P8" s="198"/>
      <c r="Q8" s="199"/>
      <c r="R8" s="198"/>
      <c r="S8" s="199"/>
      <c r="T8" s="200"/>
    </row>
    <row r="9" spans="2:20" ht="30" customHeight="1" thickTop="1">
      <c r="B9" s="201" t="s">
        <v>20</v>
      </c>
      <c r="C9" s="202" t="s">
        <v>162</v>
      </c>
      <c r="D9" s="203" t="s">
        <v>163</v>
      </c>
      <c r="E9" s="204">
        <v>16</v>
      </c>
      <c r="F9" s="205" t="s">
        <v>18</v>
      </c>
      <c r="G9" s="206">
        <v>21</v>
      </c>
      <c r="H9" s="204">
        <v>14</v>
      </c>
      <c r="I9" s="205" t="s">
        <v>18</v>
      </c>
      <c r="J9" s="206">
        <v>21</v>
      </c>
      <c r="K9" s="204"/>
      <c r="L9" s="205" t="s">
        <v>18</v>
      </c>
      <c r="M9" s="206"/>
      <c r="N9" s="207">
        <f>E9+H9+K9</f>
        <v>30</v>
      </c>
      <c r="O9" s="208">
        <f>G9+J9+M9</f>
        <v>42</v>
      </c>
      <c r="P9" s="209">
        <f>IF(E9&gt;G9,1,0)+IF(H9&gt;J9,1,0)+IF(K9&gt;M9,1,0)</f>
        <v>0</v>
      </c>
      <c r="Q9" s="210">
        <f>IF(E9&lt;G9,1,0)+IF(H9&lt;J9,1,0)+IF(K9&lt;M9,1,0)</f>
        <v>2</v>
      </c>
      <c r="R9" s="211">
        <f aca="true" t="shared" si="0" ref="R9:S12">IF(P9=2,1,0)</f>
        <v>0</v>
      </c>
      <c r="S9" s="212">
        <f t="shared" si="0"/>
        <v>1</v>
      </c>
      <c r="T9" s="213"/>
    </row>
    <row r="10" spans="2:20" ht="30" customHeight="1">
      <c r="B10" s="201" t="s">
        <v>23</v>
      </c>
      <c r="C10" s="202" t="s">
        <v>154</v>
      </c>
      <c r="D10" s="202" t="s">
        <v>123</v>
      </c>
      <c r="E10" s="204">
        <v>15</v>
      </c>
      <c r="F10" s="210" t="s">
        <v>18</v>
      </c>
      <c r="G10" s="206">
        <v>21</v>
      </c>
      <c r="H10" s="204">
        <v>15</v>
      </c>
      <c r="I10" s="210" t="s">
        <v>18</v>
      </c>
      <c r="J10" s="206">
        <v>21</v>
      </c>
      <c r="K10" s="204"/>
      <c r="L10" s="210" t="s">
        <v>18</v>
      </c>
      <c r="M10" s="206"/>
      <c r="N10" s="207">
        <f>E10+H10+K10</f>
        <v>30</v>
      </c>
      <c r="O10" s="208">
        <f>G10+J10+M10</f>
        <v>42</v>
      </c>
      <c r="P10" s="209">
        <f>IF(E10&gt;G10,1,0)+IF(H10&gt;J10,1,0)+IF(K10&gt;M10,1,0)</f>
        <v>0</v>
      </c>
      <c r="Q10" s="210">
        <f>IF(E10&lt;G10,1,0)+IF(H10&lt;J10,1,0)+IF(K10&lt;M10,1,0)</f>
        <v>2</v>
      </c>
      <c r="R10" s="214">
        <f t="shared" si="0"/>
        <v>0</v>
      </c>
      <c r="S10" s="212">
        <f t="shared" si="0"/>
        <v>1</v>
      </c>
      <c r="T10" s="213"/>
    </row>
    <row r="11" spans="2:20" ht="30" customHeight="1">
      <c r="B11" s="201" t="s">
        <v>19</v>
      </c>
      <c r="C11" s="202" t="s">
        <v>164</v>
      </c>
      <c r="D11" s="202" t="s">
        <v>165</v>
      </c>
      <c r="E11" s="204">
        <v>19</v>
      </c>
      <c r="F11" s="210" t="s">
        <v>18</v>
      </c>
      <c r="G11" s="206">
        <v>21</v>
      </c>
      <c r="H11" s="204">
        <v>9</v>
      </c>
      <c r="I11" s="210" t="s">
        <v>18</v>
      </c>
      <c r="J11" s="206">
        <v>21</v>
      </c>
      <c r="K11" s="204"/>
      <c r="L11" s="210" t="s">
        <v>18</v>
      </c>
      <c r="M11" s="206"/>
      <c r="N11" s="207">
        <f>E11+H11+K11</f>
        <v>28</v>
      </c>
      <c r="O11" s="208">
        <f>G11+J11+M11</f>
        <v>42</v>
      </c>
      <c r="P11" s="209">
        <f>IF(E11&gt;G11,1,0)+IF(H11&gt;J11,1,0)+IF(K11&gt;M11,1,0)</f>
        <v>0</v>
      </c>
      <c r="Q11" s="210">
        <f>IF(E11&lt;G11,1,0)+IF(H11&lt;J11,1,0)+IF(K11&lt;M11,1,0)</f>
        <v>2</v>
      </c>
      <c r="R11" s="214">
        <f t="shared" si="0"/>
        <v>0</v>
      </c>
      <c r="S11" s="212">
        <f t="shared" si="0"/>
        <v>1</v>
      </c>
      <c r="T11" s="213"/>
    </row>
    <row r="12" spans="2:20" ht="30" customHeight="1" thickBot="1">
      <c r="B12" s="201" t="s">
        <v>24</v>
      </c>
      <c r="C12" s="202" t="s">
        <v>166</v>
      </c>
      <c r="D12" s="202" t="s">
        <v>169</v>
      </c>
      <c r="E12" s="204">
        <v>21</v>
      </c>
      <c r="F12" s="210" t="s">
        <v>18</v>
      </c>
      <c r="G12" s="206">
        <v>14</v>
      </c>
      <c r="H12" s="204">
        <v>21</v>
      </c>
      <c r="I12" s="210" t="s">
        <v>18</v>
      </c>
      <c r="J12" s="206">
        <v>12</v>
      </c>
      <c r="K12" s="204"/>
      <c r="L12" s="210" t="s">
        <v>18</v>
      </c>
      <c r="M12" s="206"/>
      <c r="N12" s="207">
        <f>E12+H12+K12</f>
        <v>42</v>
      </c>
      <c r="O12" s="208">
        <f>G12+J12+M12</f>
        <v>26</v>
      </c>
      <c r="P12" s="209">
        <f>IF(E12&gt;G12,1,0)+IF(H12&gt;J12,1,0)+IF(K12&gt;M12,1,0)</f>
        <v>2</v>
      </c>
      <c r="Q12" s="210">
        <f>IF(E12&lt;G12,1,0)+IF(H12&lt;J12,1,0)+IF(K12&lt;M12,1,0)</f>
        <v>0</v>
      </c>
      <c r="R12" s="214">
        <f t="shared" si="0"/>
        <v>1</v>
      </c>
      <c r="S12" s="212">
        <f t="shared" si="0"/>
        <v>0</v>
      </c>
      <c r="T12" s="213"/>
    </row>
    <row r="13" spans="2:20" ht="34.5" customHeight="1" thickBot="1">
      <c r="B13" s="221" t="s">
        <v>8</v>
      </c>
      <c r="C13" s="288" t="str">
        <f>IF(R13&gt;S13,D4,IF(S13&gt;R13,D5,"remíza"))</f>
        <v>Keramika Chlumčany M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15">
        <f aca="true" t="shared" si="1" ref="N13:S13">SUM(N9:N12)</f>
        <v>130</v>
      </c>
      <c r="O13" s="216">
        <f t="shared" si="1"/>
        <v>152</v>
      </c>
      <c r="P13" s="215">
        <f t="shared" si="1"/>
        <v>2</v>
      </c>
      <c r="Q13" s="217">
        <f t="shared" si="1"/>
        <v>6</v>
      </c>
      <c r="R13" s="215">
        <f t="shared" si="1"/>
        <v>1</v>
      </c>
      <c r="S13" s="216">
        <f t="shared" si="1"/>
        <v>3</v>
      </c>
      <c r="T13" s="218"/>
    </row>
    <row r="14" spans="2:20" ht="15" customHeight="1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 customHeight="1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 customHeight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</row>
    <row r="18" spans="2:20" ht="19.5" customHeight="1">
      <c r="B18" s="4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 customHeight="1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 customHeight="1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 customHeight="1"/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C13:M13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E10" sqref="E10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75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2:20" ht="19.5" customHeight="1" thickBot="1">
      <c r="B3" s="181" t="s">
        <v>1</v>
      </c>
      <c r="C3" s="182"/>
      <c r="D3" s="276" t="s">
        <v>25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2:20" ht="19.5" customHeight="1" thickTop="1">
      <c r="B4" s="183" t="s">
        <v>3</v>
      </c>
      <c r="C4" s="184"/>
      <c r="D4" s="277" t="s">
        <v>90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 t="s">
        <v>14</v>
      </c>
      <c r="R4" s="278"/>
      <c r="S4" s="279" t="s">
        <v>158</v>
      </c>
      <c r="T4" s="279"/>
    </row>
    <row r="5" spans="2:20" ht="19.5" customHeight="1">
      <c r="B5" s="183" t="s">
        <v>4</v>
      </c>
      <c r="C5" s="185"/>
      <c r="D5" s="280" t="s">
        <v>40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1" t="s">
        <v>2</v>
      </c>
      <c r="R5" s="281"/>
      <c r="S5" s="282" t="s">
        <v>159</v>
      </c>
      <c r="T5" s="282"/>
    </row>
    <row r="6" spans="2:20" ht="19.5" customHeight="1" thickBot="1">
      <c r="B6" s="186" t="s">
        <v>5</v>
      </c>
      <c r="C6" s="187"/>
      <c r="D6" s="284" t="s">
        <v>32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88"/>
      <c r="R6" s="189"/>
      <c r="S6" s="190" t="s">
        <v>79</v>
      </c>
      <c r="T6" s="191" t="s">
        <v>21</v>
      </c>
    </row>
    <row r="7" spans="2:20" ht="24.75" customHeight="1">
      <c r="B7" s="192"/>
      <c r="C7" s="193" t="str">
        <f>D4</f>
        <v>Zbrklý úder Klatovy M</v>
      </c>
      <c r="D7" s="193" t="str">
        <f>D5</f>
        <v>SK Jupiter M2</v>
      </c>
      <c r="E7" s="285" t="s">
        <v>6</v>
      </c>
      <c r="F7" s="285"/>
      <c r="G7" s="285"/>
      <c r="H7" s="285"/>
      <c r="I7" s="285"/>
      <c r="J7" s="285"/>
      <c r="K7" s="285"/>
      <c r="L7" s="285"/>
      <c r="M7" s="285"/>
      <c r="N7" s="286" t="s">
        <v>15</v>
      </c>
      <c r="O7" s="286"/>
      <c r="P7" s="286" t="s">
        <v>16</v>
      </c>
      <c r="Q7" s="286"/>
      <c r="R7" s="286" t="s">
        <v>17</v>
      </c>
      <c r="S7" s="286"/>
      <c r="T7" s="194" t="s">
        <v>7</v>
      </c>
    </row>
    <row r="8" spans="2:20" ht="9.75" customHeight="1" thickBot="1">
      <c r="B8" s="195"/>
      <c r="C8" s="196"/>
      <c r="D8" s="197"/>
      <c r="E8" s="287">
        <v>1</v>
      </c>
      <c r="F8" s="287"/>
      <c r="G8" s="287"/>
      <c r="H8" s="287">
        <v>2</v>
      </c>
      <c r="I8" s="287"/>
      <c r="J8" s="287"/>
      <c r="K8" s="287">
        <v>3</v>
      </c>
      <c r="L8" s="287"/>
      <c r="M8" s="287"/>
      <c r="N8" s="198"/>
      <c r="O8" s="199"/>
      <c r="P8" s="198"/>
      <c r="Q8" s="199"/>
      <c r="R8" s="198"/>
      <c r="S8" s="199"/>
      <c r="T8" s="200"/>
    </row>
    <row r="9" spans="2:20" ht="30" customHeight="1" thickTop="1">
      <c r="B9" s="201" t="s">
        <v>20</v>
      </c>
      <c r="C9" s="202" t="s">
        <v>153</v>
      </c>
      <c r="D9" s="203" t="s">
        <v>160</v>
      </c>
      <c r="E9" s="204">
        <v>21</v>
      </c>
      <c r="F9" s="205" t="s">
        <v>18</v>
      </c>
      <c r="G9" s="206">
        <v>12</v>
      </c>
      <c r="H9" s="204">
        <v>21</v>
      </c>
      <c r="I9" s="205" t="s">
        <v>18</v>
      </c>
      <c r="J9" s="206">
        <v>8</v>
      </c>
      <c r="K9" s="204"/>
      <c r="L9" s="205" t="s">
        <v>18</v>
      </c>
      <c r="M9" s="206"/>
      <c r="N9" s="207">
        <f>E9+H9+K9</f>
        <v>42</v>
      </c>
      <c r="O9" s="208">
        <f>G9+J9+M9</f>
        <v>20</v>
      </c>
      <c r="P9" s="209">
        <f>IF(E9&gt;G9,1,0)+IF(H9&gt;J9,1,0)+IF(K9&gt;M9,1,0)</f>
        <v>2</v>
      </c>
      <c r="Q9" s="210">
        <f>IF(E9&lt;G9,1,0)+IF(H9&lt;J9,1,0)+IF(K9&lt;M9,1,0)</f>
        <v>0</v>
      </c>
      <c r="R9" s="211">
        <f aca="true" t="shared" si="0" ref="R9:S12">IF(P9=2,1,0)</f>
        <v>1</v>
      </c>
      <c r="S9" s="212">
        <f t="shared" si="0"/>
        <v>0</v>
      </c>
      <c r="T9" s="213"/>
    </row>
    <row r="10" spans="2:20" ht="30" customHeight="1">
      <c r="B10" s="201" t="s">
        <v>23</v>
      </c>
      <c r="C10" s="202" t="s">
        <v>154</v>
      </c>
      <c r="D10" s="202" t="s">
        <v>155</v>
      </c>
      <c r="E10" s="204">
        <v>21</v>
      </c>
      <c r="F10" s="210" t="s">
        <v>18</v>
      </c>
      <c r="G10" s="206">
        <v>9</v>
      </c>
      <c r="H10" s="204">
        <v>21</v>
      </c>
      <c r="I10" s="210" t="s">
        <v>18</v>
      </c>
      <c r="J10" s="206">
        <v>12</v>
      </c>
      <c r="K10" s="204"/>
      <c r="L10" s="210" t="s">
        <v>18</v>
      </c>
      <c r="M10" s="206"/>
      <c r="N10" s="207">
        <f>E10+H10+K10</f>
        <v>42</v>
      </c>
      <c r="O10" s="208">
        <f>G10+J10+M10</f>
        <v>21</v>
      </c>
      <c r="P10" s="209">
        <f>IF(E10&gt;G10,1,0)+IF(H10&gt;J10,1,0)+IF(K10&gt;M10,1,0)</f>
        <v>2</v>
      </c>
      <c r="Q10" s="210">
        <f>IF(E10&lt;G10,1,0)+IF(H10&lt;J10,1,0)+IF(K10&lt;M10,1,0)</f>
        <v>0</v>
      </c>
      <c r="R10" s="214">
        <f t="shared" si="0"/>
        <v>1</v>
      </c>
      <c r="S10" s="212">
        <f t="shared" si="0"/>
        <v>0</v>
      </c>
      <c r="T10" s="213"/>
    </row>
    <row r="11" spans="2:20" ht="30" customHeight="1">
      <c r="B11" s="201" t="s">
        <v>19</v>
      </c>
      <c r="C11" s="202" t="s">
        <v>156</v>
      </c>
      <c r="D11" s="202" t="s">
        <v>128</v>
      </c>
      <c r="E11" s="204">
        <v>21</v>
      </c>
      <c r="F11" s="210" t="s">
        <v>18</v>
      </c>
      <c r="G11" s="206">
        <v>19</v>
      </c>
      <c r="H11" s="204">
        <v>15</v>
      </c>
      <c r="I11" s="210" t="s">
        <v>18</v>
      </c>
      <c r="J11" s="206">
        <v>21</v>
      </c>
      <c r="K11" s="204">
        <v>21</v>
      </c>
      <c r="L11" s="210" t="s">
        <v>18</v>
      </c>
      <c r="M11" s="206">
        <v>17</v>
      </c>
      <c r="N11" s="207">
        <f>E11+H11+K11</f>
        <v>57</v>
      </c>
      <c r="O11" s="208">
        <f>G11+J11+M11</f>
        <v>57</v>
      </c>
      <c r="P11" s="209">
        <f>IF(E11&gt;G11,1,0)+IF(H11&gt;J11,1,0)+IF(K11&gt;M11,1,0)</f>
        <v>2</v>
      </c>
      <c r="Q11" s="210">
        <f>IF(E11&lt;G11,1,0)+IF(H11&lt;J11,1,0)+IF(K11&lt;M11,1,0)</f>
        <v>1</v>
      </c>
      <c r="R11" s="214">
        <f t="shared" si="0"/>
        <v>1</v>
      </c>
      <c r="S11" s="212">
        <f t="shared" si="0"/>
        <v>0</v>
      </c>
      <c r="T11" s="213"/>
    </row>
    <row r="12" spans="2:20" ht="30" customHeight="1" thickBot="1">
      <c r="B12" s="201" t="s">
        <v>24</v>
      </c>
      <c r="C12" s="202" t="s">
        <v>157</v>
      </c>
      <c r="D12" s="202" t="s">
        <v>161</v>
      </c>
      <c r="E12" s="204">
        <v>21</v>
      </c>
      <c r="F12" s="210" t="s">
        <v>18</v>
      </c>
      <c r="G12" s="206">
        <v>12</v>
      </c>
      <c r="H12" s="204">
        <v>21</v>
      </c>
      <c r="I12" s="210" t="s">
        <v>18</v>
      </c>
      <c r="J12" s="206">
        <v>12</v>
      </c>
      <c r="K12" s="204"/>
      <c r="L12" s="210" t="s">
        <v>18</v>
      </c>
      <c r="M12" s="206"/>
      <c r="N12" s="207">
        <f>E12+H12+K12</f>
        <v>42</v>
      </c>
      <c r="O12" s="208">
        <f>G12+J12+M12</f>
        <v>24</v>
      </c>
      <c r="P12" s="209">
        <f>IF(E12&gt;G12,1,0)+IF(H12&gt;J12,1,0)+IF(K12&gt;M12,1,0)</f>
        <v>2</v>
      </c>
      <c r="Q12" s="210">
        <f>IF(E12&lt;G12,1,0)+IF(H12&lt;J12,1,0)+IF(K12&lt;M12,1,0)</f>
        <v>0</v>
      </c>
      <c r="R12" s="214">
        <f t="shared" si="0"/>
        <v>1</v>
      </c>
      <c r="S12" s="212">
        <f t="shared" si="0"/>
        <v>0</v>
      </c>
      <c r="T12" s="213"/>
    </row>
    <row r="13" spans="2:20" ht="34.5" customHeight="1" thickBot="1">
      <c r="B13" s="221" t="s">
        <v>8</v>
      </c>
      <c r="C13" s="288" t="str">
        <f>IF(R13&gt;S13,D4,IF(S13&gt;R13,D5,"remíza"))</f>
        <v>Zbrklý úder Klatovy M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15">
        <f aca="true" t="shared" si="1" ref="N13:S13">SUM(N9:N12)</f>
        <v>183</v>
      </c>
      <c r="O13" s="216">
        <f t="shared" si="1"/>
        <v>122</v>
      </c>
      <c r="P13" s="215">
        <f t="shared" si="1"/>
        <v>8</v>
      </c>
      <c r="Q13" s="217">
        <f t="shared" si="1"/>
        <v>1</v>
      </c>
      <c r="R13" s="215">
        <f t="shared" si="1"/>
        <v>4</v>
      </c>
      <c r="S13" s="216">
        <f t="shared" si="1"/>
        <v>0</v>
      </c>
      <c r="T13" s="218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</row>
    <row r="18" spans="2:20" ht="19.5" customHeight="1">
      <c r="B18" s="4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C13:M13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C21" sqref="C2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40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139</v>
      </c>
      <c r="T4" s="250"/>
    </row>
    <row r="5" spans="2:20" ht="19.5" customHeight="1">
      <c r="B5" s="7" t="s">
        <v>4</v>
      </c>
      <c r="C5" s="64"/>
      <c r="D5" s="251" t="s">
        <v>38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140</v>
      </c>
      <c r="T5" s="257"/>
    </row>
    <row r="6" spans="2:20" ht="19.5" customHeight="1" thickBot="1">
      <c r="B6" s="10" t="s">
        <v>5</v>
      </c>
      <c r="C6" s="11"/>
      <c r="D6" s="230" t="s">
        <v>141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79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SK Jupiter M1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142</v>
      </c>
      <c r="D9" s="62" t="s">
        <v>147</v>
      </c>
      <c r="E9" s="52">
        <v>0</v>
      </c>
      <c r="F9" s="27" t="s">
        <v>18</v>
      </c>
      <c r="G9" s="53">
        <v>21</v>
      </c>
      <c r="H9" s="52">
        <v>0</v>
      </c>
      <c r="I9" s="27" t="s">
        <v>18</v>
      </c>
      <c r="J9" s="53">
        <v>21</v>
      </c>
      <c r="K9" s="52"/>
      <c r="L9" s="27" t="s">
        <v>18</v>
      </c>
      <c r="M9" s="53"/>
      <c r="N9" s="29">
        <f>E9+H9+K9</f>
        <v>0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143</v>
      </c>
      <c r="D10" s="59" t="s">
        <v>144</v>
      </c>
      <c r="E10" s="52">
        <v>2</v>
      </c>
      <c r="F10" s="26" t="s">
        <v>18</v>
      </c>
      <c r="G10" s="53">
        <v>21</v>
      </c>
      <c r="H10" s="52">
        <v>5</v>
      </c>
      <c r="I10" s="26" t="s">
        <v>18</v>
      </c>
      <c r="J10" s="53">
        <v>21</v>
      </c>
      <c r="K10" s="52"/>
      <c r="L10" s="26" t="s">
        <v>18</v>
      </c>
      <c r="M10" s="53"/>
      <c r="N10" s="29">
        <f>E10+H10+K10</f>
        <v>7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70"/>
    </row>
    <row r="11" spans="2:20" ht="30" customHeight="1">
      <c r="B11" s="25" t="s">
        <v>19</v>
      </c>
      <c r="C11" s="59" t="s">
        <v>128</v>
      </c>
      <c r="D11" s="59" t="s">
        <v>47</v>
      </c>
      <c r="E11" s="52">
        <v>15</v>
      </c>
      <c r="F11" s="26" t="s">
        <v>18</v>
      </c>
      <c r="G11" s="53">
        <v>21</v>
      </c>
      <c r="H11" s="52">
        <v>9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24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145</v>
      </c>
      <c r="D12" s="59" t="s">
        <v>146</v>
      </c>
      <c r="E12" s="52">
        <v>22</v>
      </c>
      <c r="F12" s="26" t="s">
        <v>18</v>
      </c>
      <c r="G12" s="53">
        <v>24</v>
      </c>
      <c r="H12" s="52">
        <v>14</v>
      </c>
      <c r="I12" s="26" t="s">
        <v>18</v>
      </c>
      <c r="J12" s="53">
        <v>21</v>
      </c>
      <c r="K12" s="52"/>
      <c r="L12" s="26" t="s">
        <v>18</v>
      </c>
      <c r="M12" s="53"/>
      <c r="N12" s="29">
        <f>E12+H12+K12</f>
        <v>36</v>
      </c>
      <c r="O12" s="30">
        <f>G12+J12+M12</f>
        <v>45</v>
      </c>
      <c r="P12" s="31">
        <f>IF(E12&gt;G12,1,0)+IF(H12&gt;J12,1,0)+IF(K12&gt;M12,1,0)</f>
        <v>0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SK Jupiter M1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67</v>
      </c>
      <c r="O13" s="34">
        <f t="shared" si="1"/>
        <v>171</v>
      </c>
      <c r="P13" s="33">
        <f t="shared" si="1"/>
        <v>0</v>
      </c>
      <c r="Q13" s="35">
        <f t="shared" si="1"/>
        <v>8</v>
      </c>
      <c r="R13" s="33">
        <f t="shared" si="1"/>
        <v>0</v>
      </c>
      <c r="S13" s="34">
        <f t="shared" si="1"/>
        <v>4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65" t="s">
        <v>131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47" t="s">
        <v>14</v>
      </c>
      <c r="R4" s="248"/>
      <c r="S4" s="289" t="s">
        <v>132</v>
      </c>
      <c r="T4" s="289"/>
    </row>
    <row r="5" spans="2:20" ht="19.5" customHeight="1">
      <c r="B5" s="7" t="s">
        <v>4</v>
      </c>
      <c r="C5" s="64"/>
      <c r="D5" s="290" t="s">
        <v>26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54" t="s">
        <v>2</v>
      </c>
      <c r="R5" s="255"/>
      <c r="S5" s="291" t="s">
        <v>101</v>
      </c>
      <c r="T5" s="291"/>
    </row>
    <row r="6" spans="2:20" ht="19.5" customHeight="1" thickBot="1">
      <c r="B6" s="10" t="s">
        <v>5</v>
      </c>
      <c r="C6" s="11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79</v>
      </c>
      <c r="T6" s="50" t="s">
        <v>21</v>
      </c>
    </row>
    <row r="7" spans="2:20" ht="24.75" customHeight="1">
      <c r="B7" s="14"/>
      <c r="C7" s="15" t="str">
        <f>D4</f>
        <v>TJ Plzeň Bílá Hora M</v>
      </c>
      <c r="D7" s="15" t="str">
        <f>D5</f>
        <v>Keramika Chlumčany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180" t="s">
        <v>133</v>
      </c>
      <c r="D9" s="155" t="s">
        <v>134</v>
      </c>
      <c r="E9" s="156">
        <v>5</v>
      </c>
      <c r="F9" s="157" t="s">
        <v>18</v>
      </c>
      <c r="G9" s="158">
        <v>21</v>
      </c>
      <c r="H9" s="156">
        <v>17</v>
      </c>
      <c r="I9" s="157" t="s">
        <v>18</v>
      </c>
      <c r="J9" s="158">
        <v>21</v>
      </c>
      <c r="K9" s="52"/>
      <c r="L9" s="27" t="s">
        <v>18</v>
      </c>
      <c r="M9" s="53"/>
      <c r="N9" s="29">
        <f>E9+H9+K9</f>
        <v>22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180" t="s">
        <v>54</v>
      </c>
      <c r="D10" s="180" t="s">
        <v>123</v>
      </c>
      <c r="E10" s="156">
        <v>19</v>
      </c>
      <c r="F10" s="162" t="s">
        <v>18</v>
      </c>
      <c r="G10" s="158">
        <v>21</v>
      </c>
      <c r="H10" s="156">
        <v>15</v>
      </c>
      <c r="I10" s="162" t="s">
        <v>18</v>
      </c>
      <c r="J10" s="158">
        <v>21</v>
      </c>
      <c r="K10" s="52"/>
      <c r="L10" s="26" t="s">
        <v>18</v>
      </c>
      <c r="M10" s="53"/>
      <c r="N10" s="29">
        <f>E10+H10+K10</f>
        <v>34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70"/>
    </row>
    <row r="11" spans="2:20" ht="30" customHeight="1">
      <c r="B11" s="25" t="s">
        <v>19</v>
      </c>
      <c r="C11" s="180" t="s">
        <v>111</v>
      </c>
      <c r="D11" s="180" t="s">
        <v>135</v>
      </c>
      <c r="E11" s="156">
        <v>8</v>
      </c>
      <c r="F11" s="162" t="s">
        <v>18</v>
      </c>
      <c r="G11" s="158">
        <v>21</v>
      </c>
      <c r="H11" s="156">
        <v>16</v>
      </c>
      <c r="I11" s="162" t="s">
        <v>18</v>
      </c>
      <c r="J11" s="158">
        <v>21</v>
      </c>
      <c r="K11" s="52"/>
      <c r="L11" s="26" t="s">
        <v>18</v>
      </c>
      <c r="M11" s="53"/>
      <c r="N11" s="29">
        <f>E11+H11+K11</f>
        <v>24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180" t="s">
        <v>136</v>
      </c>
      <c r="D12" s="180" t="s">
        <v>137</v>
      </c>
      <c r="E12" s="156">
        <v>13</v>
      </c>
      <c r="F12" s="162" t="s">
        <v>18</v>
      </c>
      <c r="G12" s="158">
        <v>21</v>
      </c>
      <c r="H12" s="156">
        <v>15</v>
      </c>
      <c r="I12" s="162" t="s">
        <v>18</v>
      </c>
      <c r="J12" s="158">
        <v>21</v>
      </c>
      <c r="K12" s="52"/>
      <c r="L12" s="26" t="s">
        <v>18</v>
      </c>
      <c r="M12" s="53"/>
      <c r="N12" s="29">
        <f>E12+H12+K12</f>
        <v>28</v>
      </c>
      <c r="O12" s="30">
        <f>G12+J12+M12</f>
        <v>42</v>
      </c>
      <c r="P12" s="31">
        <f>IF(E12&gt;G12,1,0)+IF(H12&gt;J12,1,0)+IF(K12&gt;M12,1,0)</f>
        <v>0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Keramika Chlumčany M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108</v>
      </c>
      <c r="O13" s="34">
        <f t="shared" si="1"/>
        <v>168</v>
      </c>
      <c r="P13" s="33">
        <f t="shared" si="1"/>
        <v>0</v>
      </c>
      <c r="Q13" s="35">
        <f t="shared" si="1"/>
        <v>8</v>
      </c>
      <c r="R13" s="33">
        <f t="shared" si="1"/>
        <v>0</v>
      </c>
      <c r="S13" s="34">
        <f t="shared" si="1"/>
        <v>4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G19" sqref="G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115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106</v>
      </c>
      <c r="T4" s="250"/>
    </row>
    <row r="5" spans="2:20" ht="19.5" customHeight="1">
      <c r="B5" s="7" t="s">
        <v>4</v>
      </c>
      <c r="C5" s="64"/>
      <c r="D5" s="251" t="s">
        <v>152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41</v>
      </c>
      <c r="T5" s="257"/>
    </row>
    <row r="6" spans="2:20" ht="19.5" customHeight="1" thickBot="1">
      <c r="B6" s="10" t="s">
        <v>5</v>
      </c>
      <c r="C6" s="11"/>
      <c r="D6" s="230" t="s">
        <v>119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BÍLÁ HORA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148</v>
      </c>
      <c r="D9" s="62" t="s">
        <v>149</v>
      </c>
      <c r="E9" s="52">
        <v>21</v>
      </c>
      <c r="F9" s="27" t="s">
        <v>18</v>
      </c>
      <c r="G9" s="53">
        <v>10</v>
      </c>
      <c r="H9" s="52">
        <v>21</v>
      </c>
      <c r="I9" s="27" t="s">
        <v>18</v>
      </c>
      <c r="J9" s="53">
        <v>13</v>
      </c>
      <c r="K9" s="52"/>
      <c r="L9" s="27" t="s">
        <v>18</v>
      </c>
      <c r="M9" s="53"/>
      <c r="N9" s="29">
        <f>E9+H9+K9</f>
        <v>42</v>
      </c>
      <c r="O9" s="30">
        <f>G9+J9+M9</f>
        <v>23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45</v>
      </c>
      <c r="D10" s="59" t="s">
        <v>54</v>
      </c>
      <c r="E10" s="52">
        <v>21</v>
      </c>
      <c r="F10" s="26" t="s">
        <v>18</v>
      </c>
      <c r="G10" s="53">
        <v>8</v>
      </c>
      <c r="H10" s="52">
        <v>21</v>
      </c>
      <c r="I10" s="26" t="s">
        <v>18</v>
      </c>
      <c r="J10" s="53">
        <v>13</v>
      </c>
      <c r="K10" s="52"/>
      <c r="L10" s="26" t="s">
        <v>18</v>
      </c>
      <c r="M10" s="53"/>
      <c r="N10" s="29">
        <f>E10+H10+K10</f>
        <v>42</v>
      </c>
      <c r="O10" s="30">
        <f>G10+J10+M10</f>
        <v>21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120</v>
      </c>
      <c r="D11" s="59" t="s">
        <v>111</v>
      </c>
      <c r="E11" s="52">
        <v>21</v>
      </c>
      <c r="F11" s="26" t="s">
        <v>18</v>
      </c>
      <c r="G11" s="53">
        <v>10</v>
      </c>
      <c r="H11" s="52">
        <v>21</v>
      </c>
      <c r="I11" s="26" t="s">
        <v>18</v>
      </c>
      <c r="J11" s="53">
        <v>7</v>
      </c>
      <c r="K11" s="52"/>
      <c r="L11" s="26" t="s">
        <v>18</v>
      </c>
      <c r="M11" s="53"/>
      <c r="N11" s="29">
        <f>E11+H11+K11</f>
        <v>42</v>
      </c>
      <c r="O11" s="30">
        <f>G11+J11+M11</f>
        <v>17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150</v>
      </c>
      <c r="D12" s="59" t="s">
        <v>151</v>
      </c>
      <c r="E12" s="52">
        <v>21</v>
      </c>
      <c r="F12" s="26" t="s">
        <v>18</v>
      </c>
      <c r="G12" s="53">
        <v>11</v>
      </c>
      <c r="H12" s="52">
        <v>21</v>
      </c>
      <c r="I12" s="26" t="s">
        <v>18</v>
      </c>
      <c r="J12" s="53">
        <v>9</v>
      </c>
      <c r="K12" s="52"/>
      <c r="L12" s="26" t="s">
        <v>18</v>
      </c>
      <c r="M12" s="53"/>
      <c r="N12" s="29">
        <f>E12+H12+K12</f>
        <v>42</v>
      </c>
      <c r="O12" s="30">
        <f>G12+J12+M12</f>
        <v>20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SK JUPITER M1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168</v>
      </c>
      <c r="O13" s="34">
        <f t="shared" si="1"/>
        <v>81</v>
      </c>
      <c r="P13" s="33">
        <f t="shared" si="1"/>
        <v>8</v>
      </c>
      <c r="Q13" s="35">
        <f t="shared" si="1"/>
        <v>0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8"/>
  <sheetViews>
    <sheetView zoomScale="95" zoomScaleNormal="95" zoomScalePageLayoutView="0" workbookViewId="0" topLeftCell="A16">
      <selection activeCell="A31" sqref="A31"/>
    </sheetView>
  </sheetViews>
  <sheetFormatPr defaultColWidth="9.00390625" defaultRowHeight="12.75"/>
  <cols>
    <col min="1" max="1" width="3.625" style="116" customWidth="1"/>
    <col min="2" max="2" width="16.875" style="116" customWidth="1"/>
    <col min="3" max="3" width="2.625" style="117" customWidth="1"/>
    <col min="4" max="4" width="17.375" style="116" customWidth="1"/>
    <col min="5" max="5" width="9.375" style="116" customWidth="1"/>
    <col min="6" max="6" width="11.25390625" style="118" customWidth="1"/>
    <col min="7" max="8" width="5.125" style="116" customWidth="1"/>
    <col min="9" max="9" width="2.625" style="116" customWidth="1"/>
    <col min="10" max="10" width="9.125" style="116" customWidth="1"/>
    <col min="11" max="11" width="8.625" style="116" customWidth="1"/>
    <col min="12" max="12" width="9.125" style="116" customWidth="1"/>
    <col min="13" max="16384" width="9.125" style="116" customWidth="1"/>
  </cols>
  <sheetData>
    <row r="3" spans="2:12" ht="23.25">
      <c r="B3" s="227" t="s">
        <v>84</v>
      </c>
      <c r="C3" s="227"/>
      <c r="D3" s="227"/>
      <c r="E3" s="227"/>
      <c r="F3" s="227"/>
      <c r="G3" s="227"/>
      <c r="H3" s="227"/>
      <c r="I3" s="227"/>
      <c r="J3" s="227"/>
      <c r="K3" s="227"/>
      <c r="L3" s="115"/>
    </row>
    <row r="4" spans="2:11" ht="12">
      <c r="B4" s="117"/>
      <c r="D4" s="117"/>
      <c r="E4" s="117"/>
      <c r="G4" s="117"/>
      <c r="H4" s="117"/>
      <c r="I4" s="117"/>
      <c r="J4" s="117"/>
      <c r="K4" s="117"/>
    </row>
    <row r="5" spans="2:11" ht="16.5" customHeight="1">
      <c r="B5" s="228" t="s">
        <v>85</v>
      </c>
      <c r="C5" s="228"/>
      <c r="D5" s="228"/>
      <c r="E5" s="228"/>
      <c r="F5" s="228"/>
      <c r="G5" s="228"/>
      <c r="H5" s="228"/>
      <c r="I5" s="228"/>
      <c r="J5" s="228"/>
      <c r="K5" s="228"/>
    </row>
    <row r="6" spans="2:11" ht="12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" customHeight="1">
      <c r="B7" s="229" t="s">
        <v>86</v>
      </c>
      <c r="C7" s="229"/>
      <c r="D7" s="229"/>
      <c r="E7" s="120"/>
      <c r="F7" s="229" t="s">
        <v>87</v>
      </c>
      <c r="G7" s="229"/>
      <c r="H7" s="229"/>
      <c r="I7" s="229"/>
      <c r="J7" s="229"/>
      <c r="K7" s="229"/>
    </row>
    <row r="8" spans="2:12" ht="12" customHeight="1">
      <c r="B8" s="121" t="s">
        <v>38</v>
      </c>
      <c r="C8" s="122" t="s">
        <v>88</v>
      </c>
      <c r="D8" s="123" t="s">
        <v>40</v>
      </c>
      <c r="E8" s="124" t="s">
        <v>89</v>
      </c>
      <c r="F8" s="125"/>
      <c r="G8" s="126"/>
      <c r="H8" s="121" t="s">
        <v>38</v>
      </c>
      <c r="I8" s="122" t="s">
        <v>88</v>
      </c>
      <c r="J8" s="123" t="s">
        <v>90</v>
      </c>
      <c r="K8" s="117"/>
      <c r="L8" s="124" t="s">
        <v>91</v>
      </c>
    </row>
    <row r="9" spans="2:12" ht="12">
      <c r="B9" s="121" t="s">
        <v>92</v>
      </c>
      <c r="C9" s="122" t="s">
        <v>88</v>
      </c>
      <c r="D9" s="123" t="s">
        <v>90</v>
      </c>
      <c r="E9" s="124" t="s">
        <v>93</v>
      </c>
      <c r="F9" s="125"/>
      <c r="G9" s="126"/>
      <c r="H9" s="121" t="s">
        <v>40</v>
      </c>
      <c r="I9" s="122" t="s">
        <v>88</v>
      </c>
      <c r="J9" s="123" t="s">
        <v>51</v>
      </c>
      <c r="K9" s="117"/>
      <c r="L9" s="124" t="s">
        <v>93</v>
      </c>
    </row>
    <row r="10" spans="2:12" ht="12">
      <c r="B10" s="121" t="s">
        <v>51</v>
      </c>
      <c r="C10" s="122" t="s">
        <v>88</v>
      </c>
      <c r="D10" s="123" t="s">
        <v>94</v>
      </c>
      <c r="E10" s="124" t="s">
        <v>88</v>
      </c>
      <c r="F10" s="117"/>
      <c r="G10" s="126"/>
      <c r="H10" s="121" t="s">
        <v>92</v>
      </c>
      <c r="I10" s="122" t="s">
        <v>88</v>
      </c>
      <c r="J10" s="123" t="s">
        <v>94</v>
      </c>
      <c r="K10" s="117"/>
      <c r="L10" s="124" t="s">
        <v>88</v>
      </c>
    </row>
    <row r="11" spans="2:11" ht="12">
      <c r="B11" s="121"/>
      <c r="C11" s="127"/>
      <c r="D11" s="123"/>
      <c r="E11" s="123"/>
      <c r="F11" s="117"/>
      <c r="G11" s="128"/>
      <c r="H11" s="121"/>
      <c r="I11" s="127"/>
      <c r="J11" s="123"/>
      <c r="K11" s="117"/>
    </row>
    <row r="12" spans="2:11" ht="16.5" customHeight="1">
      <c r="B12" s="228" t="s">
        <v>95</v>
      </c>
      <c r="C12" s="228"/>
      <c r="D12" s="228"/>
      <c r="E12" s="228"/>
      <c r="F12" s="228"/>
      <c r="G12" s="228"/>
      <c r="H12" s="228"/>
      <c r="I12" s="228"/>
      <c r="J12" s="228"/>
      <c r="K12" s="228"/>
    </row>
    <row r="13" spans="2:12" ht="12" customHeight="1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7"/>
    </row>
    <row r="14" spans="2:12" ht="12" customHeight="1">
      <c r="B14" s="229" t="s">
        <v>86</v>
      </c>
      <c r="C14" s="229"/>
      <c r="D14" s="229"/>
      <c r="E14" s="120"/>
      <c r="F14" s="229" t="s">
        <v>87</v>
      </c>
      <c r="G14" s="229"/>
      <c r="H14" s="229"/>
      <c r="I14" s="229"/>
      <c r="J14" s="229"/>
      <c r="K14" s="229"/>
      <c r="L14" s="117"/>
    </row>
    <row r="15" spans="2:12" ht="12">
      <c r="B15" s="121" t="s">
        <v>38</v>
      </c>
      <c r="C15" s="122" t="s">
        <v>88</v>
      </c>
      <c r="D15" s="123" t="s">
        <v>92</v>
      </c>
      <c r="E15" s="124" t="s">
        <v>93</v>
      </c>
      <c r="F15" s="125"/>
      <c r="G15" s="117"/>
      <c r="H15" s="121" t="s">
        <v>38</v>
      </c>
      <c r="I15" s="122" t="s">
        <v>88</v>
      </c>
      <c r="J15" s="123" t="s">
        <v>51</v>
      </c>
      <c r="K15" s="117"/>
      <c r="L15" s="124" t="s">
        <v>91</v>
      </c>
    </row>
    <row r="16" spans="2:12" ht="12" customHeight="1">
      <c r="B16" s="121" t="s">
        <v>51</v>
      </c>
      <c r="C16" s="122" t="s">
        <v>88</v>
      </c>
      <c r="D16" s="123" t="s">
        <v>90</v>
      </c>
      <c r="E16" s="124" t="s">
        <v>104</v>
      </c>
      <c r="F16" s="117"/>
      <c r="G16" s="117"/>
      <c r="H16" s="121" t="s">
        <v>40</v>
      </c>
      <c r="I16" s="122" t="s">
        <v>88</v>
      </c>
      <c r="J16" s="123" t="s">
        <v>92</v>
      </c>
      <c r="K16" s="117"/>
      <c r="L16" s="124" t="s">
        <v>104</v>
      </c>
    </row>
    <row r="17" spans="2:12" ht="12">
      <c r="B17" s="121" t="s">
        <v>40</v>
      </c>
      <c r="C17" s="122" t="s">
        <v>88</v>
      </c>
      <c r="D17" s="123" t="s">
        <v>94</v>
      </c>
      <c r="E17" s="122" t="s">
        <v>88</v>
      </c>
      <c r="G17" s="117"/>
      <c r="H17" s="121" t="s">
        <v>90</v>
      </c>
      <c r="I17" s="122" t="s">
        <v>88</v>
      </c>
      <c r="J17" s="123" t="s">
        <v>94</v>
      </c>
      <c r="K17" s="117"/>
      <c r="L17" s="122" t="s">
        <v>88</v>
      </c>
    </row>
    <row r="18" spans="2:11" ht="12">
      <c r="B18" s="121"/>
      <c r="C18" s="127"/>
      <c r="D18" s="123"/>
      <c r="E18" s="123"/>
      <c r="G18" s="117"/>
      <c r="H18" s="121"/>
      <c r="I18" s="127"/>
      <c r="J18" s="125"/>
      <c r="K18" s="117"/>
    </row>
    <row r="19" spans="2:11" ht="16.5" customHeight="1">
      <c r="B19" s="228" t="s">
        <v>96</v>
      </c>
      <c r="C19" s="228"/>
      <c r="D19" s="228"/>
      <c r="E19" s="228"/>
      <c r="F19" s="228"/>
      <c r="G19" s="228"/>
      <c r="H19" s="228"/>
      <c r="I19" s="228"/>
      <c r="J19" s="228"/>
      <c r="K19" s="228"/>
    </row>
    <row r="20" spans="2:11" ht="12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2:11" ht="12" customHeight="1">
      <c r="B21" s="229" t="s">
        <v>86</v>
      </c>
      <c r="C21" s="229"/>
      <c r="D21" s="229"/>
      <c r="E21" s="120"/>
      <c r="F21" s="229" t="s">
        <v>87</v>
      </c>
      <c r="G21" s="229"/>
      <c r="H21" s="229"/>
      <c r="I21" s="229"/>
      <c r="J21" s="229"/>
      <c r="K21" s="229"/>
    </row>
    <row r="22" spans="2:12" ht="12">
      <c r="B22" s="121" t="s">
        <v>51</v>
      </c>
      <c r="C22" s="122" t="s">
        <v>88</v>
      </c>
      <c r="D22" s="123" t="s">
        <v>92</v>
      </c>
      <c r="E22" s="124" t="s">
        <v>138</v>
      </c>
      <c r="F22" s="125"/>
      <c r="G22" s="117"/>
      <c r="H22" s="121" t="s">
        <v>40</v>
      </c>
      <c r="I22" s="122" t="s">
        <v>88</v>
      </c>
      <c r="J22" s="123" t="s">
        <v>38</v>
      </c>
      <c r="K22" s="117"/>
      <c r="L22" s="124" t="s">
        <v>138</v>
      </c>
    </row>
    <row r="23" spans="2:12" ht="12">
      <c r="B23" s="121" t="s">
        <v>90</v>
      </c>
      <c r="C23" s="122" t="s">
        <v>88</v>
      </c>
      <c r="D23" s="123" t="s">
        <v>40</v>
      </c>
      <c r="E23" s="124" t="s">
        <v>91</v>
      </c>
      <c r="F23" s="123"/>
      <c r="G23" s="117"/>
      <c r="H23" s="121" t="s">
        <v>90</v>
      </c>
      <c r="I23" s="122" t="s">
        <v>88</v>
      </c>
      <c r="J23" s="123" t="s">
        <v>92</v>
      </c>
      <c r="K23" s="117"/>
      <c r="L23" s="124" t="s">
        <v>104</v>
      </c>
    </row>
    <row r="24" spans="2:12" ht="12">
      <c r="B24" s="121" t="s">
        <v>38</v>
      </c>
      <c r="C24" s="122" t="s">
        <v>88</v>
      </c>
      <c r="D24" s="123" t="s">
        <v>94</v>
      </c>
      <c r="E24" s="122" t="s">
        <v>88</v>
      </c>
      <c r="G24" s="123"/>
      <c r="H24" s="121" t="s">
        <v>94</v>
      </c>
      <c r="I24" s="122" t="s">
        <v>88</v>
      </c>
      <c r="J24" s="123" t="s">
        <v>51</v>
      </c>
      <c r="K24" s="117"/>
      <c r="L24" s="122" t="s">
        <v>88</v>
      </c>
    </row>
    <row r="25" spans="2:11" ht="12">
      <c r="B25" s="129"/>
      <c r="C25" s="127"/>
      <c r="D25" s="123"/>
      <c r="E25" s="123"/>
      <c r="F25" s="117"/>
      <c r="G25" s="117"/>
      <c r="H25" s="121"/>
      <c r="I25" s="127"/>
      <c r="J25" s="123"/>
      <c r="K25" s="117"/>
    </row>
    <row r="26" spans="2:11" ht="16.5" customHeight="1">
      <c r="B26" s="228" t="s">
        <v>97</v>
      </c>
      <c r="C26" s="228"/>
      <c r="D26" s="228"/>
      <c r="E26" s="228"/>
      <c r="F26" s="228"/>
      <c r="G26" s="228"/>
      <c r="H26" s="228"/>
      <c r="I26" s="228"/>
      <c r="J26" s="228"/>
      <c r="K26" s="228"/>
    </row>
    <row r="27" spans="2:11" ht="12" customHeight="1"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2:11" ht="12" customHeight="1">
      <c r="B28" s="229" t="s">
        <v>86</v>
      </c>
      <c r="C28" s="229"/>
      <c r="D28" s="229"/>
      <c r="E28" s="120"/>
      <c r="F28" s="229" t="s">
        <v>87</v>
      </c>
      <c r="G28" s="229"/>
      <c r="H28" s="229"/>
      <c r="I28" s="229"/>
      <c r="J28" s="229"/>
      <c r="K28" s="229"/>
    </row>
    <row r="29" spans="2:12" ht="12">
      <c r="B29" s="121" t="s">
        <v>90</v>
      </c>
      <c r="C29" s="122" t="s">
        <v>88</v>
      </c>
      <c r="D29" s="123" t="s">
        <v>38</v>
      </c>
      <c r="E29" s="124" t="s">
        <v>138</v>
      </c>
      <c r="F29" s="125"/>
      <c r="G29" s="117"/>
      <c r="H29" s="121" t="s">
        <v>92</v>
      </c>
      <c r="I29" s="122" t="s">
        <v>88</v>
      </c>
      <c r="J29" s="123" t="s">
        <v>38</v>
      </c>
      <c r="K29" s="117"/>
      <c r="L29" s="124" t="s">
        <v>91</v>
      </c>
    </row>
    <row r="30" spans="2:12" ht="12">
      <c r="B30" s="121" t="s">
        <v>51</v>
      </c>
      <c r="C30" s="122" t="s">
        <v>88</v>
      </c>
      <c r="D30" s="123" t="s">
        <v>40</v>
      </c>
      <c r="E30" s="124" t="s">
        <v>104</v>
      </c>
      <c r="F30" s="123"/>
      <c r="G30" s="117"/>
      <c r="H30" s="121" t="s">
        <v>90</v>
      </c>
      <c r="I30" s="122" t="s">
        <v>88</v>
      </c>
      <c r="J30" s="123" t="s">
        <v>51</v>
      </c>
      <c r="K30" s="117"/>
      <c r="L30" s="124" t="s">
        <v>89</v>
      </c>
    </row>
    <row r="31" spans="2:12" ht="12">
      <c r="B31" s="121" t="s">
        <v>94</v>
      </c>
      <c r="C31" s="122" t="s">
        <v>88</v>
      </c>
      <c r="D31" s="123" t="s">
        <v>92</v>
      </c>
      <c r="E31" s="122" t="s">
        <v>88</v>
      </c>
      <c r="F31" s="117"/>
      <c r="G31" s="117"/>
      <c r="H31" s="121" t="s">
        <v>94</v>
      </c>
      <c r="I31" s="122" t="s">
        <v>88</v>
      </c>
      <c r="J31" s="123" t="s">
        <v>40</v>
      </c>
      <c r="K31" s="117"/>
      <c r="L31" s="122" t="s">
        <v>88</v>
      </c>
    </row>
    <row r="32" spans="2:10" s="117" customFormat="1" ht="12">
      <c r="B32" s="121"/>
      <c r="C32" s="127"/>
      <c r="D32" s="125"/>
      <c r="E32" s="125"/>
      <c r="H32" s="121"/>
      <c r="I32" s="127"/>
      <c r="J32" s="123"/>
    </row>
    <row r="33" spans="2:11" s="117" customFormat="1" ht="16.5" customHeight="1">
      <c r="B33" s="228" t="s">
        <v>98</v>
      </c>
      <c r="C33" s="228"/>
      <c r="D33" s="228"/>
      <c r="E33" s="228"/>
      <c r="F33" s="228"/>
      <c r="G33" s="228"/>
      <c r="H33" s="228"/>
      <c r="I33" s="228"/>
      <c r="J33" s="228"/>
      <c r="K33" s="228"/>
    </row>
    <row r="34" spans="2:11" s="117" customFormat="1" ht="12" customHeight="1"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2:11" ht="12" customHeight="1">
      <c r="B35" s="229" t="s">
        <v>86</v>
      </c>
      <c r="C35" s="229"/>
      <c r="D35" s="229"/>
      <c r="E35" s="120"/>
      <c r="F35" s="229" t="s">
        <v>87</v>
      </c>
      <c r="G35" s="229"/>
      <c r="H35" s="229"/>
      <c r="I35" s="229"/>
      <c r="J35" s="229"/>
      <c r="K35" s="229"/>
    </row>
    <row r="36" spans="2:12" ht="12">
      <c r="B36" s="121" t="s">
        <v>51</v>
      </c>
      <c r="C36" s="122" t="s">
        <v>88</v>
      </c>
      <c r="D36" s="123" t="s">
        <v>38</v>
      </c>
      <c r="E36" s="124" t="s">
        <v>138</v>
      </c>
      <c r="F36" s="117"/>
      <c r="G36" s="117"/>
      <c r="H36" s="121" t="s">
        <v>92</v>
      </c>
      <c r="I36" s="122" t="s">
        <v>88</v>
      </c>
      <c r="J36" s="123" t="s">
        <v>51</v>
      </c>
      <c r="K36" s="117"/>
      <c r="L36" s="124" t="s">
        <v>91</v>
      </c>
    </row>
    <row r="37" spans="2:12" ht="12">
      <c r="B37" s="121" t="s">
        <v>92</v>
      </c>
      <c r="C37" s="122" t="s">
        <v>88</v>
      </c>
      <c r="D37" s="123" t="s">
        <v>40</v>
      </c>
      <c r="E37" s="124" t="s">
        <v>89</v>
      </c>
      <c r="F37" s="117"/>
      <c r="G37" s="117"/>
      <c r="H37" s="121" t="s">
        <v>40</v>
      </c>
      <c r="I37" s="122" t="s">
        <v>88</v>
      </c>
      <c r="J37" s="123" t="s">
        <v>90</v>
      </c>
      <c r="K37" s="117"/>
      <c r="L37" s="124" t="s">
        <v>93</v>
      </c>
    </row>
    <row r="38" spans="2:12" ht="12">
      <c r="B38" s="121" t="s">
        <v>94</v>
      </c>
      <c r="C38" s="122" t="s">
        <v>88</v>
      </c>
      <c r="D38" s="123" t="s">
        <v>90</v>
      </c>
      <c r="E38" s="122" t="s">
        <v>88</v>
      </c>
      <c r="G38" s="117"/>
      <c r="H38" s="121" t="s">
        <v>94</v>
      </c>
      <c r="I38" s="122" t="s">
        <v>88</v>
      </c>
      <c r="J38" s="123" t="s">
        <v>38</v>
      </c>
      <c r="K38" s="117"/>
      <c r="L38" s="122" t="s">
        <v>88</v>
      </c>
    </row>
    <row r="39" spans="2:10" s="117" customFormat="1" ht="12">
      <c r="B39" s="129"/>
      <c r="C39" s="127"/>
      <c r="D39" s="123"/>
      <c r="E39" s="123"/>
      <c r="F39" s="121"/>
      <c r="G39" s="118"/>
      <c r="H39" s="121"/>
      <c r="I39" s="127"/>
      <c r="J39" s="125"/>
    </row>
    <row r="40" spans="2:11" s="117" customFormat="1" ht="15.75">
      <c r="B40" s="228" t="s">
        <v>99</v>
      </c>
      <c r="C40" s="228"/>
      <c r="D40" s="228"/>
      <c r="E40" s="228"/>
      <c r="F40" s="228"/>
      <c r="G40" s="228"/>
      <c r="H40" s="228"/>
      <c r="I40" s="228"/>
      <c r="J40" s="228"/>
      <c r="K40" s="228"/>
    </row>
    <row r="41" spans="2:11" s="117" customFormat="1" ht="12" customHeight="1"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2:12" s="117" customFormat="1" ht="12" customHeight="1">
      <c r="B42" s="229" t="s">
        <v>230</v>
      </c>
      <c r="C42" s="229"/>
      <c r="D42" s="229"/>
      <c r="E42" s="120"/>
      <c r="F42" s="229" t="s">
        <v>231</v>
      </c>
      <c r="G42" s="229"/>
      <c r="H42" s="229"/>
      <c r="I42" s="229"/>
      <c r="J42" s="229"/>
      <c r="K42" s="229"/>
      <c r="L42" s="229"/>
    </row>
    <row r="43" spans="2:12" s="117" customFormat="1" ht="12" customHeight="1">
      <c r="B43" s="121" t="s">
        <v>92</v>
      </c>
      <c r="C43" s="122" t="s">
        <v>88</v>
      </c>
      <c r="D43" s="123" t="s">
        <v>40</v>
      </c>
      <c r="E43" s="124" t="s">
        <v>89</v>
      </c>
      <c r="F43" s="118"/>
      <c r="G43" s="130"/>
      <c r="H43" s="121" t="s">
        <v>90</v>
      </c>
      <c r="I43" s="122" t="s">
        <v>88</v>
      </c>
      <c r="J43" s="123" t="s">
        <v>40</v>
      </c>
      <c r="L43" s="124" t="s">
        <v>249</v>
      </c>
    </row>
    <row r="44" spans="2:12" ht="12" customHeight="1">
      <c r="B44" s="121" t="s">
        <v>38</v>
      </c>
      <c r="C44" s="122" t="s">
        <v>88</v>
      </c>
      <c r="D44" s="123" t="s">
        <v>90</v>
      </c>
      <c r="E44" s="124" t="s">
        <v>89</v>
      </c>
      <c r="F44" s="130"/>
      <c r="G44" s="130"/>
      <c r="H44" s="129" t="s">
        <v>92</v>
      </c>
      <c r="I44" s="122" t="s">
        <v>88</v>
      </c>
      <c r="J44" s="125" t="s">
        <v>38</v>
      </c>
      <c r="K44" s="117"/>
      <c r="L44" s="347" t="s">
        <v>89</v>
      </c>
    </row>
    <row r="45" spans="2:12" ht="12">
      <c r="B45" s="121"/>
      <c r="C45" s="122"/>
      <c r="D45" s="123"/>
      <c r="E45" s="123"/>
      <c r="F45" s="130"/>
      <c r="G45" s="130"/>
      <c r="H45" s="121"/>
      <c r="I45" s="122"/>
      <c r="J45" s="125"/>
      <c r="K45" s="117"/>
      <c r="L45" s="117"/>
    </row>
    <row r="46" spans="2:12" ht="12">
      <c r="B46" s="117"/>
      <c r="D46" s="117"/>
      <c r="E46" s="117"/>
      <c r="F46" s="121"/>
      <c r="G46" s="118"/>
      <c r="H46" s="117"/>
      <c r="I46" s="131"/>
      <c r="J46" s="117"/>
      <c r="K46" s="117"/>
      <c r="L46" s="117"/>
    </row>
    <row r="47" spans="2:12" ht="12">
      <c r="B47" s="117"/>
      <c r="D47" s="117"/>
      <c r="E47" s="117"/>
      <c r="G47" s="117"/>
      <c r="H47" s="117"/>
      <c r="I47" s="117"/>
      <c r="J47" s="117"/>
      <c r="K47" s="117"/>
      <c r="L47" s="117"/>
    </row>
    <row r="48" spans="2:11" ht="12">
      <c r="B48" s="117"/>
      <c r="D48" s="117"/>
      <c r="E48" s="117"/>
      <c r="G48" s="117"/>
      <c r="H48" s="117"/>
      <c r="I48" s="117"/>
      <c r="J48" s="117"/>
      <c r="K48" s="117"/>
    </row>
  </sheetData>
  <sheetProtection password="CC26" sheet="1"/>
  <mergeCells count="19">
    <mergeCell ref="B33:K33"/>
    <mergeCell ref="B35:D35"/>
    <mergeCell ref="F35:K35"/>
    <mergeCell ref="B40:K40"/>
    <mergeCell ref="B42:D42"/>
    <mergeCell ref="F42:L42"/>
    <mergeCell ref="B19:K19"/>
    <mergeCell ref="B21:D21"/>
    <mergeCell ref="F21:K21"/>
    <mergeCell ref="B26:K26"/>
    <mergeCell ref="B28:D28"/>
    <mergeCell ref="F28:K28"/>
    <mergeCell ref="B3:K3"/>
    <mergeCell ref="B5:K5"/>
    <mergeCell ref="B7:D7"/>
    <mergeCell ref="F7:K7"/>
    <mergeCell ref="B12:K12"/>
    <mergeCell ref="B14:D14"/>
    <mergeCell ref="F14:K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63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2:20" ht="19.5" customHeight="1" thickBot="1">
      <c r="B3" s="133" t="s">
        <v>1</v>
      </c>
      <c r="C3" s="134"/>
      <c r="D3" s="264" t="s">
        <v>25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2:20" ht="19.5" customHeight="1" thickTop="1">
      <c r="B4" s="135" t="s">
        <v>3</v>
      </c>
      <c r="C4" s="136"/>
      <c r="D4" s="265" t="s">
        <v>118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6" t="s">
        <v>14</v>
      </c>
      <c r="R4" s="266"/>
      <c r="S4" s="292" t="s">
        <v>106</v>
      </c>
      <c r="T4" s="292"/>
    </row>
    <row r="5" spans="2:20" ht="19.5" customHeight="1">
      <c r="B5" s="135" t="s">
        <v>4</v>
      </c>
      <c r="C5" s="137"/>
      <c r="D5" s="268" t="s">
        <v>117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 t="s">
        <v>2</v>
      </c>
      <c r="R5" s="269"/>
      <c r="S5" s="293" t="s">
        <v>107</v>
      </c>
      <c r="T5" s="293"/>
    </row>
    <row r="6" spans="2:20" ht="19.5" customHeight="1" thickBot="1">
      <c r="B6" s="138" t="s">
        <v>5</v>
      </c>
      <c r="C6" s="13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140"/>
      <c r="R6" s="141"/>
      <c r="S6" s="142" t="s">
        <v>78</v>
      </c>
      <c r="T6" s="143" t="s">
        <v>21</v>
      </c>
    </row>
    <row r="7" spans="2:20" ht="24.75" customHeight="1">
      <c r="B7" s="144"/>
      <c r="C7" s="145" t="str">
        <f>D4</f>
        <v>TJ Plzeň Bílá Hora "M"</v>
      </c>
      <c r="D7" s="145" t="str">
        <f>D5</f>
        <v>ZÚ Badminton Klatovy "M"</v>
      </c>
      <c r="E7" s="260" t="s">
        <v>6</v>
      </c>
      <c r="F7" s="260"/>
      <c r="G7" s="260"/>
      <c r="H7" s="260"/>
      <c r="I7" s="260"/>
      <c r="J7" s="260"/>
      <c r="K7" s="260"/>
      <c r="L7" s="260"/>
      <c r="M7" s="260"/>
      <c r="N7" s="261" t="s">
        <v>15</v>
      </c>
      <c r="O7" s="261"/>
      <c r="P7" s="261" t="s">
        <v>16</v>
      </c>
      <c r="Q7" s="261"/>
      <c r="R7" s="261" t="s">
        <v>17</v>
      </c>
      <c r="S7" s="261"/>
      <c r="T7" s="146" t="s">
        <v>7</v>
      </c>
    </row>
    <row r="8" spans="2:20" ht="9.75" customHeight="1" thickBot="1">
      <c r="B8" s="147"/>
      <c r="C8" s="148"/>
      <c r="D8" s="149"/>
      <c r="E8" s="262">
        <v>1</v>
      </c>
      <c r="F8" s="262"/>
      <c r="G8" s="262"/>
      <c r="H8" s="262">
        <v>2</v>
      </c>
      <c r="I8" s="262"/>
      <c r="J8" s="262"/>
      <c r="K8" s="262">
        <v>3</v>
      </c>
      <c r="L8" s="262"/>
      <c r="M8" s="262"/>
      <c r="N8" s="150"/>
      <c r="O8" s="151"/>
      <c r="P8" s="150"/>
      <c r="Q8" s="151"/>
      <c r="R8" s="150"/>
      <c r="S8" s="151"/>
      <c r="T8" s="152"/>
    </row>
    <row r="9" spans="2:20" ht="30" customHeight="1" thickTop="1">
      <c r="B9" s="153" t="s">
        <v>20</v>
      </c>
      <c r="C9" s="154" t="s">
        <v>108</v>
      </c>
      <c r="D9" s="155" t="s">
        <v>109</v>
      </c>
      <c r="E9" s="156">
        <v>15</v>
      </c>
      <c r="F9" s="157" t="s">
        <v>18</v>
      </c>
      <c r="G9" s="158">
        <v>21</v>
      </c>
      <c r="H9" s="156">
        <v>17</v>
      </c>
      <c r="I9" s="157" t="s">
        <v>18</v>
      </c>
      <c r="J9" s="158">
        <v>21</v>
      </c>
      <c r="K9" s="156"/>
      <c r="L9" s="157" t="s">
        <v>18</v>
      </c>
      <c r="M9" s="158"/>
      <c r="N9" s="159">
        <f>E9+H9+K9</f>
        <v>32</v>
      </c>
      <c r="O9" s="160">
        <f>G9+J9+M9</f>
        <v>42</v>
      </c>
      <c r="P9" s="161">
        <f>IF(E9&gt;G9,1,0)+IF(H9&gt;J9,1,0)+IF(K9&gt;M9,1,0)</f>
        <v>0</v>
      </c>
      <c r="Q9" s="162">
        <f>IF(E9&lt;G9,1,0)+IF(H9&lt;J9,1,0)+IF(K9&lt;M9,1,0)</f>
        <v>2</v>
      </c>
      <c r="R9" s="163">
        <f aca="true" t="shared" si="0" ref="R9:S12">IF(P9=2,1,0)</f>
        <v>0</v>
      </c>
      <c r="S9" s="164">
        <f t="shared" si="0"/>
        <v>1</v>
      </c>
      <c r="T9" s="165"/>
    </row>
    <row r="10" spans="2:20" ht="30" customHeight="1">
      <c r="B10" s="153" t="s">
        <v>23</v>
      </c>
      <c r="C10" s="154" t="s">
        <v>54</v>
      </c>
      <c r="D10" s="154" t="s">
        <v>110</v>
      </c>
      <c r="E10" s="156">
        <v>21</v>
      </c>
      <c r="F10" s="162" t="s">
        <v>18</v>
      </c>
      <c r="G10" s="158">
        <v>15</v>
      </c>
      <c r="H10" s="156">
        <v>14</v>
      </c>
      <c r="I10" s="162" t="s">
        <v>18</v>
      </c>
      <c r="J10" s="158">
        <v>21</v>
      </c>
      <c r="K10" s="156">
        <v>21</v>
      </c>
      <c r="L10" s="162" t="s">
        <v>18</v>
      </c>
      <c r="M10" s="158">
        <v>11</v>
      </c>
      <c r="N10" s="159">
        <f>E10+H10+K10</f>
        <v>56</v>
      </c>
      <c r="O10" s="160">
        <f>G10+J10+M10</f>
        <v>47</v>
      </c>
      <c r="P10" s="161">
        <f>IF(E10&gt;G10,1,0)+IF(H10&gt;J10,1,0)+IF(K10&gt;M10,1,0)</f>
        <v>2</v>
      </c>
      <c r="Q10" s="162">
        <f>IF(E10&lt;G10,1,0)+IF(H10&lt;J10,1,0)+IF(K10&lt;M10,1,0)</f>
        <v>1</v>
      </c>
      <c r="R10" s="166">
        <f t="shared" si="0"/>
        <v>1</v>
      </c>
      <c r="S10" s="164">
        <f t="shared" si="0"/>
        <v>0</v>
      </c>
      <c r="T10" s="165"/>
    </row>
    <row r="11" spans="2:20" ht="30" customHeight="1">
      <c r="B11" s="153" t="s">
        <v>19</v>
      </c>
      <c r="C11" s="154" t="s">
        <v>111</v>
      </c>
      <c r="D11" s="154" t="s">
        <v>112</v>
      </c>
      <c r="E11" s="156">
        <v>20</v>
      </c>
      <c r="F11" s="162" t="s">
        <v>18</v>
      </c>
      <c r="G11" s="158">
        <v>22</v>
      </c>
      <c r="H11" s="156">
        <v>9</v>
      </c>
      <c r="I11" s="162" t="s">
        <v>18</v>
      </c>
      <c r="J11" s="158">
        <v>21</v>
      </c>
      <c r="K11" s="156"/>
      <c r="L11" s="162" t="s">
        <v>18</v>
      </c>
      <c r="M11" s="158"/>
      <c r="N11" s="159">
        <f>E11+H11+K11</f>
        <v>29</v>
      </c>
      <c r="O11" s="160">
        <f>G11+J11+M11</f>
        <v>43</v>
      </c>
      <c r="P11" s="161">
        <f>IF(E11&gt;G11,1,0)+IF(H11&gt;J11,1,0)+IF(K11&gt;M11,1,0)</f>
        <v>0</v>
      </c>
      <c r="Q11" s="162">
        <f>IF(E11&lt;G11,1,0)+IF(H11&lt;J11,1,0)+IF(K11&lt;M11,1,0)</f>
        <v>2</v>
      </c>
      <c r="R11" s="166">
        <f t="shared" si="0"/>
        <v>0</v>
      </c>
      <c r="S11" s="164">
        <f t="shared" si="0"/>
        <v>1</v>
      </c>
      <c r="T11" s="165"/>
    </row>
    <row r="12" spans="2:20" ht="30" customHeight="1" thickBot="1">
      <c r="B12" s="153" t="s">
        <v>24</v>
      </c>
      <c r="C12" s="154" t="s">
        <v>113</v>
      </c>
      <c r="D12" s="154" t="s">
        <v>114</v>
      </c>
      <c r="E12" s="156">
        <v>17</v>
      </c>
      <c r="F12" s="162" t="s">
        <v>18</v>
      </c>
      <c r="G12" s="158">
        <v>21</v>
      </c>
      <c r="H12" s="156">
        <v>9</v>
      </c>
      <c r="I12" s="162" t="s">
        <v>18</v>
      </c>
      <c r="J12" s="158">
        <v>21</v>
      </c>
      <c r="K12" s="156"/>
      <c r="L12" s="162" t="s">
        <v>18</v>
      </c>
      <c r="M12" s="158"/>
      <c r="N12" s="159">
        <f>E12+H12+K12</f>
        <v>26</v>
      </c>
      <c r="O12" s="160">
        <f>G12+J12+M12</f>
        <v>42</v>
      </c>
      <c r="P12" s="161">
        <f>IF(E12&gt;G12,1,0)+IF(H12&gt;J12,1,0)+IF(K12&gt;M12,1,0)</f>
        <v>0</v>
      </c>
      <c r="Q12" s="162">
        <f>IF(E12&lt;G12,1,0)+IF(H12&lt;J12,1,0)+IF(K12&lt;M12,1,0)</f>
        <v>2</v>
      </c>
      <c r="R12" s="166">
        <f t="shared" si="0"/>
        <v>0</v>
      </c>
      <c r="S12" s="164">
        <f t="shared" si="0"/>
        <v>1</v>
      </c>
      <c r="T12" s="165"/>
    </row>
    <row r="13" spans="2:20" ht="34.5" customHeight="1" thickBot="1">
      <c r="B13" s="167" t="s">
        <v>8</v>
      </c>
      <c r="C13" s="258" t="str">
        <f>IF(R13&gt;S13,D4,IF(S13&gt;R13,D5,"remíza"))</f>
        <v>ZÚ Badminton Klatovy "M"</v>
      </c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168">
        <f aca="true" t="shared" si="1" ref="N13:S13">SUM(N9:N12)</f>
        <v>143</v>
      </c>
      <c r="O13" s="169">
        <f t="shared" si="1"/>
        <v>174</v>
      </c>
      <c r="P13" s="168">
        <f t="shared" si="1"/>
        <v>2</v>
      </c>
      <c r="Q13" s="170">
        <f t="shared" si="1"/>
        <v>7</v>
      </c>
      <c r="R13" s="168">
        <f t="shared" si="1"/>
        <v>1</v>
      </c>
      <c r="S13" s="169">
        <f t="shared" si="1"/>
        <v>3</v>
      </c>
      <c r="T13" s="171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2:20" ht="19.5" customHeight="1">
      <c r="B18" s="41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C13:M13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115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106</v>
      </c>
      <c r="T4" s="250"/>
    </row>
    <row r="5" spans="2:20" ht="19.5" customHeight="1">
      <c r="B5" s="7" t="s">
        <v>4</v>
      </c>
      <c r="C5" s="64"/>
      <c r="D5" s="251" t="s">
        <v>116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41</v>
      </c>
      <c r="T5" s="257"/>
    </row>
    <row r="6" spans="2:20" ht="19.5" customHeight="1" thickBot="1">
      <c r="B6" s="10" t="s">
        <v>5</v>
      </c>
      <c r="C6" s="11"/>
      <c r="D6" s="230" t="s">
        <v>119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KERAMIKA CHLUMČANY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121</v>
      </c>
      <c r="D9" s="62" t="s">
        <v>122</v>
      </c>
      <c r="E9" s="52">
        <v>21</v>
      </c>
      <c r="F9" s="27" t="s">
        <v>18</v>
      </c>
      <c r="G9" s="53">
        <v>17</v>
      </c>
      <c r="H9" s="52">
        <v>13</v>
      </c>
      <c r="I9" s="27" t="s">
        <v>18</v>
      </c>
      <c r="J9" s="53">
        <v>21</v>
      </c>
      <c r="K9" s="52">
        <v>21</v>
      </c>
      <c r="L9" s="27" t="s">
        <v>18</v>
      </c>
      <c r="M9" s="53">
        <v>9</v>
      </c>
      <c r="N9" s="29">
        <f>E9+H9+K9</f>
        <v>55</v>
      </c>
      <c r="O9" s="30">
        <f>G9+J9+M9</f>
        <v>47</v>
      </c>
      <c r="P9" s="31">
        <f>IF(E9&gt;G9,1,0)+IF(H9&gt;J9,1,0)+IF(K9&gt;M9,1,0)</f>
        <v>2</v>
      </c>
      <c r="Q9" s="26">
        <f>IF(E9&lt;G9,1,0)+IF(H9&lt;J9,1,0)+IF(K9&lt;M9,1,0)</f>
        <v>1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45</v>
      </c>
      <c r="D10" s="59" t="s">
        <v>123</v>
      </c>
      <c r="E10" s="52">
        <v>21</v>
      </c>
      <c r="F10" s="26" t="s">
        <v>18</v>
      </c>
      <c r="G10" s="53">
        <v>9</v>
      </c>
      <c r="H10" s="52">
        <v>11</v>
      </c>
      <c r="I10" s="26" t="s">
        <v>18</v>
      </c>
      <c r="J10" s="53">
        <v>21</v>
      </c>
      <c r="K10" s="52">
        <v>21</v>
      </c>
      <c r="L10" s="26" t="s">
        <v>18</v>
      </c>
      <c r="M10" s="53">
        <v>17</v>
      </c>
      <c r="N10" s="29">
        <f>E10+H10+K10</f>
        <v>53</v>
      </c>
      <c r="O10" s="30">
        <f>G10+J10+M10</f>
        <v>47</v>
      </c>
      <c r="P10" s="31">
        <f>IF(E10&gt;G10,1,0)+IF(H10&gt;J10,1,0)+IF(K10&gt;M10,1,0)</f>
        <v>2</v>
      </c>
      <c r="Q10" s="26">
        <f>IF(E10&lt;G10,1,0)+IF(H10&lt;J10,1,0)+IF(K10&lt;M10,1,0)</f>
        <v>1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120</v>
      </c>
      <c r="D11" s="59" t="s">
        <v>124</v>
      </c>
      <c r="E11" s="52">
        <v>17</v>
      </c>
      <c r="F11" s="26" t="s">
        <v>18</v>
      </c>
      <c r="G11" s="53">
        <v>21</v>
      </c>
      <c r="H11" s="52">
        <v>16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33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125</v>
      </c>
      <c r="D12" s="59" t="s">
        <v>126</v>
      </c>
      <c r="E12" s="52">
        <v>21</v>
      </c>
      <c r="F12" s="26" t="s">
        <v>18</v>
      </c>
      <c r="G12" s="53">
        <v>19</v>
      </c>
      <c r="H12" s="52">
        <v>10</v>
      </c>
      <c r="I12" s="26" t="s">
        <v>18</v>
      </c>
      <c r="J12" s="53">
        <v>21</v>
      </c>
      <c r="K12" s="52">
        <v>21</v>
      </c>
      <c r="L12" s="26" t="s">
        <v>18</v>
      </c>
      <c r="M12" s="53">
        <v>23</v>
      </c>
      <c r="N12" s="29">
        <f>E12+H12+K12</f>
        <v>52</v>
      </c>
      <c r="O12" s="30">
        <f>G12+J12+M12</f>
        <v>63</v>
      </c>
      <c r="P12" s="31">
        <f>IF(E12&gt;G12,1,0)+IF(H12&gt;J12,1,0)+IF(K12&gt;M12,1,0)</f>
        <v>1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remíza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193</v>
      </c>
      <c r="O13" s="34">
        <f t="shared" si="1"/>
        <v>199</v>
      </c>
      <c r="P13" s="33">
        <f t="shared" si="1"/>
        <v>5</v>
      </c>
      <c r="Q13" s="35">
        <f t="shared" si="1"/>
        <v>6</v>
      </c>
      <c r="R13" s="33">
        <f t="shared" si="1"/>
        <v>2</v>
      </c>
      <c r="S13" s="34">
        <f t="shared" si="1"/>
        <v>2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40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100</v>
      </c>
      <c r="T4" s="250"/>
    </row>
    <row r="5" spans="2:20" ht="19.5" customHeight="1">
      <c r="B5" s="7" t="s">
        <v>4</v>
      </c>
      <c r="C5" s="64"/>
      <c r="D5" s="251" t="s">
        <v>26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101</v>
      </c>
      <c r="T5" s="257"/>
    </row>
    <row r="6" spans="2:20" ht="19.5" customHeight="1" thickBot="1">
      <c r="B6" s="10" t="s">
        <v>5</v>
      </c>
      <c r="C6" s="11"/>
      <c r="D6" s="230" t="s">
        <v>103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Keramika Chlumčany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44</v>
      </c>
      <c r="D9" s="62" t="s">
        <v>127</v>
      </c>
      <c r="E9" s="52">
        <v>15</v>
      </c>
      <c r="F9" s="27" t="s">
        <v>18</v>
      </c>
      <c r="G9" s="53">
        <v>21</v>
      </c>
      <c r="H9" s="52">
        <v>12</v>
      </c>
      <c r="I9" s="27" t="s">
        <v>18</v>
      </c>
      <c r="J9" s="53">
        <v>21</v>
      </c>
      <c r="K9" s="52"/>
      <c r="L9" s="27" t="s">
        <v>18</v>
      </c>
      <c r="M9" s="53"/>
      <c r="N9" s="29">
        <f>E9+H9+K9</f>
        <v>27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46</v>
      </c>
      <c r="D10" s="59" t="s">
        <v>123</v>
      </c>
      <c r="E10" s="52">
        <v>9</v>
      </c>
      <c r="F10" s="26" t="s">
        <v>18</v>
      </c>
      <c r="G10" s="53">
        <v>21</v>
      </c>
      <c r="H10" s="52">
        <v>13</v>
      </c>
      <c r="I10" s="26" t="s">
        <v>18</v>
      </c>
      <c r="J10" s="53">
        <v>21</v>
      </c>
      <c r="K10" s="52"/>
      <c r="L10" s="26" t="s">
        <v>18</v>
      </c>
      <c r="M10" s="53"/>
      <c r="N10" s="29">
        <f>E10+H10+K10</f>
        <v>22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70"/>
    </row>
    <row r="11" spans="2:20" ht="30" customHeight="1">
      <c r="B11" s="25" t="s">
        <v>19</v>
      </c>
      <c r="C11" s="59" t="s">
        <v>128</v>
      </c>
      <c r="D11" s="59" t="s">
        <v>124</v>
      </c>
      <c r="E11" s="52">
        <v>14</v>
      </c>
      <c r="F11" s="26" t="s">
        <v>18</v>
      </c>
      <c r="G11" s="53">
        <v>21</v>
      </c>
      <c r="H11" s="52">
        <v>3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17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102</v>
      </c>
      <c r="D12" s="59" t="s">
        <v>129</v>
      </c>
      <c r="E12" s="52">
        <v>17</v>
      </c>
      <c r="F12" s="26" t="s">
        <v>18</v>
      </c>
      <c r="G12" s="53">
        <v>21</v>
      </c>
      <c r="H12" s="52">
        <v>21</v>
      </c>
      <c r="I12" s="26" t="s">
        <v>18</v>
      </c>
      <c r="J12" s="53">
        <v>12</v>
      </c>
      <c r="K12" s="52">
        <v>25</v>
      </c>
      <c r="L12" s="26" t="s">
        <v>18</v>
      </c>
      <c r="M12" s="53">
        <v>23</v>
      </c>
      <c r="N12" s="29">
        <f>E12+H12+K12</f>
        <v>63</v>
      </c>
      <c r="O12" s="30">
        <f>G12+J12+M12</f>
        <v>56</v>
      </c>
      <c r="P12" s="31">
        <f>IF(E12&gt;G12,1,0)+IF(H12&gt;J12,1,0)+IF(K12&gt;M12,1,0)</f>
        <v>2</v>
      </c>
      <c r="Q12" s="26">
        <f>IF(E12&lt;G12,1,0)+IF(H12&lt;J12,1,0)+IF(K12&lt;M12,1,0)</f>
        <v>1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Keramika Chlumčany M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129</v>
      </c>
      <c r="O13" s="34">
        <f t="shared" si="1"/>
        <v>182</v>
      </c>
      <c r="P13" s="33">
        <f t="shared" si="1"/>
        <v>2</v>
      </c>
      <c r="Q13" s="35">
        <f t="shared" si="1"/>
        <v>7</v>
      </c>
      <c r="R13" s="33">
        <f t="shared" si="1"/>
        <v>1</v>
      </c>
      <c r="S13" s="34">
        <f t="shared" si="1"/>
        <v>3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K1" sqref="K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40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52</v>
      </c>
      <c r="T4" s="250"/>
    </row>
    <row r="5" spans="2:20" ht="19.5" customHeight="1">
      <c r="B5" s="7" t="s">
        <v>4</v>
      </c>
      <c r="C5" s="64"/>
      <c r="D5" s="251" t="s">
        <v>51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41</v>
      </c>
      <c r="T5" s="257"/>
    </row>
    <row r="6" spans="2:20" ht="19.5" customHeight="1" thickBot="1">
      <c r="B6" s="10" t="s">
        <v>5</v>
      </c>
      <c r="C6" s="11"/>
      <c r="D6" s="230" t="s">
        <v>42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TJ Bílá Hora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44</v>
      </c>
      <c r="D9" s="62" t="s">
        <v>53</v>
      </c>
      <c r="E9" s="52">
        <v>15</v>
      </c>
      <c r="F9" s="27" t="s">
        <v>18</v>
      </c>
      <c r="G9" s="53">
        <v>21</v>
      </c>
      <c r="H9" s="52">
        <v>21</v>
      </c>
      <c r="I9" s="27" t="s">
        <v>18</v>
      </c>
      <c r="J9" s="53">
        <v>23</v>
      </c>
      <c r="K9" s="52"/>
      <c r="L9" s="27" t="s">
        <v>18</v>
      </c>
      <c r="M9" s="53"/>
      <c r="N9" s="29">
        <f>E9+H9+K9</f>
        <v>36</v>
      </c>
      <c r="O9" s="30">
        <f>G9+J9+M9</f>
        <v>44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46</v>
      </c>
      <c r="D10" s="59" t="s">
        <v>54</v>
      </c>
      <c r="E10" s="52">
        <v>21</v>
      </c>
      <c r="F10" s="26" t="s">
        <v>18</v>
      </c>
      <c r="G10" s="53">
        <v>14</v>
      </c>
      <c r="H10" s="52">
        <v>21</v>
      </c>
      <c r="I10" s="26" t="s">
        <v>18</v>
      </c>
      <c r="J10" s="53">
        <v>15</v>
      </c>
      <c r="K10" s="52"/>
      <c r="L10" s="26" t="s">
        <v>18</v>
      </c>
      <c r="M10" s="53"/>
      <c r="N10" s="29">
        <f>E10+H10+K10</f>
        <v>42</v>
      </c>
      <c r="O10" s="30">
        <f>G10+J10+M10</f>
        <v>29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48</v>
      </c>
      <c r="D11" s="59" t="s">
        <v>55</v>
      </c>
      <c r="E11" s="52">
        <v>9</v>
      </c>
      <c r="F11" s="26" t="s">
        <v>18</v>
      </c>
      <c r="G11" s="53">
        <v>21</v>
      </c>
      <c r="H11" s="52">
        <v>13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22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50</v>
      </c>
      <c r="D12" s="59" t="s">
        <v>56</v>
      </c>
      <c r="E12" s="52">
        <v>21</v>
      </c>
      <c r="F12" s="26" t="s">
        <v>18</v>
      </c>
      <c r="G12" s="53">
        <v>17</v>
      </c>
      <c r="H12" s="52">
        <v>21</v>
      </c>
      <c r="I12" s="26" t="s">
        <v>18</v>
      </c>
      <c r="J12" s="53">
        <v>16</v>
      </c>
      <c r="K12" s="52"/>
      <c r="L12" s="26" t="s">
        <v>18</v>
      </c>
      <c r="M12" s="53"/>
      <c r="N12" s="29">
        <f>E12+H12+K12</f>
        <v>42</v>
      </c>
      <c r="O12" s="30">
        <f>G12+J12+M12</f>
        <v>33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remíza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142</v>
      </c>
      <c r="O13" s="34">
        <f t="shared" si="1"/>
        <v>148</v>
      </c>
      <c r="P13" s="33">
        <f t="shared" si="1"/>
        <v>4</v>
      </c>
      <c r="Q13" s="35">
        <f t="shared" si="1"/>
        <v>4</v>
      </c>
      <c r="R13" s="33">
        <f t="shared" si="1"/>
        <v>2</v>
      </c>
      <c r="S13" s="34">
        <f t="shared" si="1"/>
        <v>2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R17" sqref="R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65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52</v>
      </c>
      <c r="T4" s="250"/>
    </row>
    <row r="5" spans="2:20" ht="19.5" customHeight="1">
      <c r="B5" s="7" t="s">
        <v>4</v>
      </c>
      <c r="C5" s="64"/>
      <c r="D5" s="251" t="s">
        <v>82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41</v>
      </c>
      <c r="T5" s="257"/>
    </row>
    <row r="6" spans="2:20" ht="19.5" customHeight="1" thickBot="1">
      <c r="B6" s="10" t="s">
        <v>5</v>
      </c>
      <c r="C6" s="11"/>
      <c r="D6" s="230" t="s">
        <v>42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</v>
      </c>
      <c r="D7" s="15" t="str">
        <f>D5</f>
        <v>ZÚ Klatovy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57</v>
      </c>
      <c r="D9" s="62" t="s">
        <v>58</v>
      </c>
      <c r="E9" s="52">
        <v>21</v>
      </c>
      <c r="F9" s="27" t="s">
        <v>18</v>
      </c>
      <c r="G9" s="53">
        <v>16</v>
      </c>
      <c r="H9" s="52">
        <v>21</v>
      </c>
      <c r="I9" s="27" t="s">
        <v>18</v>
      </c>
      <c r="J9" s="53">
        <v>17</v>
      </c>
      <c r="K9" s="52"/>
      <c r="L9" s="27" t="s">
        <v>18</v>
      </c>
      <c r="M9" s="53"/>
      <c r="N9" s="29">
        <f>E9+H9+K9</f>
        <v>42</v>
      </c>
      <c r="O9" s="30">
        <f>G9+J9+M9</f>
        <v>33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59</v>
      </c>
      <c r="D10" s="59" t="s">
        <v>60</v>
      </c>
      <c r="E10" s="52">
        <v>21</v>
      </c>
      <c r="F10" s="26" t="s">
        <v>18</v>
      </c>
      <c r="G10" s="53">
        <v>8</v>
      </c>
      <c r="H10" s="52">
        <v>21</v>
      </c>
      <c r="I10" s="26" t="s">
        <v>18</v>
      </c>
      <c r="J10" s="53">
        <v>18</v>
      </c>
      <c r="K10" s="52"/>
      <c r="L10" s="26" t="s">
        <v>18</v>
      </c>
      <c r="M10" s="53"/>
      <c r="N10" s="29">
        <f>E10+H10+K10</f>
        <v>42</v>
      </c>
      <c r="O10" s="30">
        <f>G10+J10+M10</f>
        <v>26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61</v>
      </c>
      <c r="D11" s="59" t="s">
        <v>62</v>
      </c>
      <c r="E11" s="52">
        <v>21</v>
      </c>
      <c r="F11" s="26" t="s">
        <v>18</v>
      </c>
      <c r="G11" s="53">
        <v>14</v>
      </c>
      <c r="H11" s="52">
        <v>21</v>
      </c>
      <c r="I11" s="26" t="s">
        <v>18</v>
      </c>
      <c r="J11" s="53">
        <v>16</v>
      </c>
      <c r="K11" s="52"/>
      <c r="L11" s="26" t="s">
        <v>18</v>
      </c>
      <c r="M11" s="53"/>
      <c r="N11" s="29">
        <f>E11+H11+K11</f>
        <v>42</v>
      </c>
      <c r="O11" s="30">
        <f>G11+J11+M11</f>
        <v>30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63</v>
      </c>
      <c r="D12" s="59" t="s">
        <v>64</v>
      </c>
      <c r="E12" s="52">
        <v>21</v>
      </c>
      <c r="F12" s="26" t="s">
        <v>18</v>
      </c>
      <c r="G12" s="53">
        <v>8</v>
      </c>
      <c r="H12" s="52">
        <v>21</v>
      </c>
      <c r="I12" s="26" t="s">
        <v>18</v>
      </c>
      <c r="J12" s="53">
        <v>10</v>
      </c>
      <c r="K12" s="52"/>
      <c r="L12" s="26" t="s">
        <v>18</v>
      </c>
      <c r="M12" s="53"/>
      <c r="N12" s="29">
        <f>E12+H12+K12</f>
        <v>42</v>
      </c>
      <c r="O12" s="30">
        <f>G12+J12+M12</f>
        <v>18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SK Jupiter M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168</v>
      </c>
      <c r="O13" s="34">
        <f t="shared" si="1"/>
        <v>107</v>
      </c>
      <c r="P13" s="33">
        <f t="shared" si="1"/>
        <v>8</v>
      </c>
      <c r="Q13" s="35">
        <f t="shared" si="1"/>
        <v>0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X9" sqref="X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26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96" t="s">
        <v>14</v>
      </c>
      <c r="R4" s="297"/>
      <c r="S4" s="249" t="s">
        <v>27</v>
      </c>
      <c r="T4" s="294"/>
    </row>
    <row r="5" spans="2:20" ht="19.5" customHeight="1">
      <c r="B5" s="7" t="s">
        <v>4</v>
      </c>
      <c r="C5" s="9"/>
      <c r="D5" s="251" t="s">
        <v>82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98" t="s">
        <v>2</v>
      </c>
      <c r="R5" s="299"/>
      <c r="S5" s="256" t="s">
        <v>28</v>
      </c>
      <c r="T5" s="295"/>
    </row>
    <row r="6" spans="2:20" ht="19.5" customHeight="1" thickBot="1">
      <c r="B6" s="10" t="s">
        <v>5</v>
      </c>
      <c r="C6" s="11"/>
      <c r="D6" s="230" t="s">
        <v>83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12"/>
      <c r="R6" s="13"/>
      <c r="S6" s="51" t="s">
        <v>22</v>
      </c>
      <c r="T6" s="50" t="s">
        <v>21</v>
      </c>
    </row>
    <row r="7" spans="2:20" ht="24.75" customHeight="1">
      <c r="B7" s="14"/>
      <c r="C7" s="15" t="str">
        <f>D4</f>
        <v>Keramika Chlumčany M</v>
      </c>
      <c r="D7" s="15" t="str">
        <f>D5</f>
        <v>ZÚ Klatovy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20</v>
      </c>
      <c r="C9" s="59" t="s">
        <v>29</v>
      </c>
      <c r="D9" s="62" t="s">
        <v>30</v>
      </c>
      <c r="E9" s="52">
        <v>17</v>
      </c>
      <c r="F9" s="27" t="s">
        <v>18</v>
      </c>
      <c r="G9" s="53">
        <v>21</v>
      </c>
      <c r="H9" s="52">
        <v>21</v>
      </c>
      <c r="I9" s="27" t="s">
        <v>18</v>
      </c>
      <c r="J9" s="53">
        <v>11</v>
      </c>
      <c r="K9" s="52">
        <v>14</v>
      </c>
      <c r="L9" s="27" t="s">
        <v>18</v>
      </c>
      <c r="M9" s="53">
        <v>21</v>
      </c>
      <c r="N9" s="29">
        <f>E9+H9+K9</f>
        <v>52</v>
      </c>
      <c r="O9" s="30">
        <f>G9+J9+M9</f>
        <v>53</v>
      </c>
      <c r="P9" s="31">
        <f>IF(E9&gt;G9,1,0)+IF(H9&gt;J9,1,0)+IF(K9&gt;M9,1,0)</f>
        <v>1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54"/>
    </row>
    <row r="10" spans="2:20" ht="30" customHeight="1">
      <c r="B10" s="25" t="s">
        <v>23</v>
      </c>
      <c r="C10" s="59" t="s">
        <v>31</v>
      </c>
      <c r="D10" s="59" t="s">
        <v>32</v>
      </c>
      <c r="E10" s="52">
        <v>21</v>
      </c>
      <c r="F10" s="26" t="s">
        <v>18</v>
      </c>
      <c r="G10" s="53">
        <v>4</v>
      </c>
      <c r="H10" s="52">
        <v>21</v>
      </c>
      <c r="I10" s="26" t="s">
        <v>18</v>
      </c>
      <c r="J10" s="53">
        <v>12</v>
      </c>
      <c r="K10" s="52"/>
      <c r="L10" s="26" t="s">
        <v>18</v>
      </c>
      <c r="M10" s="53"/>
      <c r="N10" s="29">
        <f>E10+H10+K10</f>
        <v>42</v>
      </c>
      <c r="O10" s="30">
        <f>G10+J10+M10</f>
        <v>16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54"/>
    </row>
    <row r="11" spans="2:20" ht="30" customHeight="1">
      <c r="B11" s="25" t="s">
        <v>19</v>
      </c>
      <c r="C11" s="59" t="s">
        <v>33</v>
      </c>
      <c r="D11" s="59" t="s">
        <v>34</v>
      </c>
      <c r="E11" s="52">
        <v>21</v>
      </c>
      <c r="F11" s="26" t="s">
        <v>18</v>
      </c>
      <c r="G11" s="53">
        <v>7</v>
      </c>
      <c r="H11" s="52">
        <v>21</v>
      </c>
      <c r="I11" s="26" t="s">
        <v>18</v>
      </c>
      <c r="J11" s="53">
        <v>11</v>
      </c>
      <c r="K11" s="52"/>
      <c r="L11" s="26" t="s">
        <v>18</v>
      </c>
      <c r="M11" s="53"/>
      <c r="N11" s="29">
        <f>E11+H11+K11</f>
        <v>42</v>
      </c>
      <c r="O11" s="30">
        <f>G11+J11+M11</f>
        <v>18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54"/>
    </row>
    <row r="12" spans="2:20" ht="30" customHeight="1" thickBot="1">
      <c r="B12" s="25" t="s">
        <v>24</v>
      </c>
      <c r="C12" s="59" t="s">
        <v>35</v>
      </c>
      <c r="D12" s="59" t="s">
        <v>36</v>
      </c>
      <c r="E12" s="52">
        <v>11</v>
      </c>
      <c r="F12" s="26" t="s">
        <v>18</v>
      </c>
      <c r="G12" s="53">
        <v>21</v>
      </c>
      <c r="H12" s="52">
        <v>21</v>
      </c>
      <c r="I12" s="26" t="s">
        <v>18</v>
      </c>
      <c r="J12" s="53">
        <v>18</v>
      </c>
      <c r="K12" s="52">
        <v>12</v>
      </c>
      <c r="L12" s="26" t="s">
        <v>18</v>
      </c>
      <c r="M12" s="53">
        <v>21</v>
      </c>
      <c r="N12" s="29">
        <f>E12+H12+K12</f>
        <v>44</v>
      </c>
      <c r="O12" s="30">
        <f>G12+J12+M12</f>
        <v>60</v>
      </c>
      <c r="P12" s="31">
        <f>IF(E12&gt;G12,1,0)+IF(H12&gt;J12,1,0)+IF(K12&gt;M12,1,0)</f>
        <v>1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54"/>
    </row>
    <row r="13" spans="2:20" ht="34.5" customHeight="1" thickBot="1">
      <c r="B13" s="32" t="s">
        <v>8</v>
      </c>
      <c r="C13" s="238" t="str">
        <f>IF(R13&gt;S13,D4,IF(S13&gt;R13,D5,"remíza"))</f>
        <v>remíza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180</v>
      </c>
      <c r="O13" s="34">
        <f t="shared" si="1"/>
        <v>147</v>
      </c>
      <c r="P13" s="33">
        <f t="shared" si="1"/>
        <v>6</v>
      </c>
      <c r="Q13" s="35">
        <f t="shared" si="1"/>
        <v>4</v>
      </c>
      <c r="R13" s="33">
        <f t="shared" si="1"/>
        <v>2</v>
      </c>
      <c r="S13" s="34">
        <f t="shared" si="1"/>
        <v>2</v>
      </c>
      <c r="T13" s="48"/>
    </row>
    <row r="14" spans="2:20" ht="15">
      <c r="B14" s="44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39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2:20" ht="12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9.5" customHeight="1">
      <c r="B17" s="40" t="s">
        <v>11</v>
      </c>
      <c r="C17" s="55" t="s">
        <v>37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9.5" customHeight="1">
      <c r="B18" s="41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9.5" customHeight="1">
      <c r="B19" s="41"/>
      <c r="C19" s="6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1" ht="12.75">
      <c r="B21" s="42" t="s">
        <v>12</v>
      </c>
      <c r="C21" s="36"/>
      <c r="D21" s="43"/>
      <c r="E21" s="42" t="s">
        <v>13</v>
      </c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C13:M13"/>
    <mergeCell ref="D3:T3"/>
    <mergeCell ref="D4:P4"/>
    <mergeCell ref="D6:P6"/>
    <mergeCell ref="D5:P5"/>
    <mergeCell ref="S4:T4"/>
    <mergeCell ref="S5:T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D18" sqref="D18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38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39</v>
      </c>
      <c r="T4" s="250"/>
    </row>
    <row r="5" spans="2:20" ht="19.5" customHeight="1">
      <c r="B5" s="7" t="s">
        <v>4</v>
      </c>
      <c r="C5" s="64"/>
      <c r="D5" s="251" t="s">
        <v>40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41</v>
      </c>
      <c r="T5" s="257"/>
    </row>
    <row r="6" spans="2:20" ht="19.5" customHeight="1" thickBot="1">
      <c r="B6" s="10" t="s">
        <v>5</v>
      </c>
      <c r="C6" s="11"/>
      <c r="D6" s="230" t="s">
        <v>42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SK Jupiter M2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43</v>
      </c>
      <c r="D9" s="62" t="s">
        <v>44</v>
      </c>
      <c r="E9" s="52">
        <v>21</v>
      </c>
      <c r="F9" s="27" t="s">
        <v>18</v>
      </c>
      <c r="G9" s="53">
        <v>14</v>
      </c>
      <c r="H9" s="52">
        <v>20</v>
      </c>
      <c r="I9" s="27" t="s">
        <v>18</v>
      </c>
      <c r="J9" s="53">
        <v>22</v>
      </c>
      <c r="K9" s="52">
        <v>16</v>
      </c>
      <c r="L9" s="27" t="s">
        <v>18</v>
      </c>
      <c r="M9" s="53">
        <v>21</v>
      </c>
      <c r="N9" s="29">
        <f>E9+H9+K9</f>
        <v>57</v>
      </c>
      <c r="O9" s="30">
        <f>G9+J9+M9</f>
        <v>57</v>
      </c>
      <c r="P9" s="31">
        <f>IF(E9&gt;G9,1,0)+IF(H9&gt;J9,1,0)+IF(K9&gt;M9,1,0)</f>
        <v>1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45</v>
      </c>
      <c r="D10" s="59" t="s">
        <v>46</v>
      </c>
      <c r="E10" s="52">
        <v>21</v>
      </c>
      <c r="F10" s="26" t="s">
        <v>18</v>
      </c>
      <c r="G10" s="53">
        <v>16</v>
      </c>
      <c r="H10" s="52">
        <v>21</v>
      </c>
      <c r="I10" s="26" t="s">
        <v>18</v>
      </c>
      <c r="J10" s="53">
        <v>17</v>
      </c>
      <c r="K10" s="52"/>
      <c r="L10" s="26" t="s">
        <v>18</v>
      </c>
      <c r="M10" s="53"/>
      <c r="N10" s="29">
        <f>E10+H10+K10</f>
        <v>42</v>
      </c>
      <c r="O10" s="30">
        <f>G10+J10+M10</f>
        <v>33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47</v>
      </c>
      <c r="D11" s="59" t="s">
        <v>48</v>
      </c>
      <c r="E11" s="52">
        <v>21</v>
      </c>
      <c r="F11" s="26" t="s">
        <v>18</v>
      </c>
      <c r="G11" s="53">
        <v>15</v>
      </c>
      <c r="H11" s="52">
        <v>21</v>
      </c>
      <c r="I11" s="26" t="s">
        <v>18</v>
      </c>
      <c r="J11" s="53">
        <v>11</v>
      </c>
      <c r="K11" s="52"/>
      <c r="L11" s="26" t="s">
        <v>18</v>
      </c>
      <c r="M11" s="53"/>
      <c r="N11" s="29">
        <f>E11+H11+K11</f>
        <v>42</v>
      </c>
      <c r="O11" s="30">
        <f>G11+J11+M11</f>
        <v>26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49</v>
      </c>
      <c r="D12" s="59" t="s">
        <v>50</v>
      </c>
      <c r="E12" s="52">
        <v>26</v>
      </c>
      <c r="F12" s="26" t="s">
        <v>18</v>
      </c>
      <c r="G12" s="53">
        <v>24</v>
      </c>
      <c r="H12" s="52">
        <v>18</v>
      </c>
      <c r="I12" s="26" t="s">
        <v>18</v>
      </c>
      <c r="J12" s="53">
        <v>21</v>
      </c>
      <c r="K12" s="52">
        <v>21</v>
      </c>
      <c r="L12" s="26" t="s">
        <v>18</v>
      </c>
      <c r="M12" s="53">
        <v>15</v>
      </c>
      <c r="N12" s="29">
        <f>E12+H12+K12</f>
        <v>65</v>
      </c>
      <c r="O12" s="30">
        <f>G12+J12+M12</f>
        <v>60</v>
      </c>
      <c r="P12" s="31">
        <f>IF(E12&gt;G12,1,0)+IF(H12&gt;J12,1,0)+IF(K12&gt;M12,1,0)</f>
        <v>2</v>
      </c>
      <c r="Q12" s="26">
        <f>IF(E12&lt;G12,1,0)+IF(H12&lt;J12,1,0)+IF(K12&lt;M12,1,0)</f>
        <v>1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SK Jupiter M1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206</v>
      </c>
      <c r="O13" s="34">
        <f t="shared" si="1"/>
        <v>176</v>
      </c>
      <c r="P13" s="33">
        <f t="shared" si="1"/>
        <v>7</v>
      </c>
      <c r="Q13" s="35">
        <f t="shared" si="1"/>
        <v>3</v>
      </c>
      <c r="R13" s="33">
        <f t="shared" si="1"/>
        <v>3</v>
      </c>
      <c r="S13" s="34">
        <f t="shared" si="1"/>
        <v>1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2" ht="27" thickBot="1">
      <c r="A2" s="348"/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348"/>
      <c r="V2" s="348"/>
    </row>
    <row r="3" spans="1:22" ht="19.5" customHeight="1" thickBot="1">
      <c r="A3" s="348"/>
      <c r="B3" s="5" t="s">
        <v>1</v>
      </c>
      <c r="C3" s="63"/>
      <c r="D3" s="241" t="s">
        <v>250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  <c r="U3" s="348"/>
      <c r="V3" s="348"/>
    </row>
    <row r="4" spans="1:22" ht="19.5" customHeight="1" thickTop="1">
      <c r="A4" s="348"/>
      <c r="B4" s="7" t="s">
        <v>3</v>
      </c>
      <c r="C4" s="8"/>
      <c r="D4" s="343" t="s">
        <v>242</v>
      </c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  <c r="Q4" s="247" t="s">
        <v>14</v>
      </c>
      <c r="R4" s="248"/>
      <c r="S4" s="303"/>
      <c r="T4" s="304">
        <v>42812</v>
      </c>
      <c r="U4" s="348"/>
      <c r="V4" s="348"/>
    </row>
    <row r="5" spans="1:22" ht="19.5" customHeight="1">
      <c r="A5" s="348"/>
      <c r="B5" s="7" t="s">
        <v>4</v>
      </c>
      <c r="C5" s="64"/>
      <c r="D5" s="352" t="s">
        <v>26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4"/>
      <c r="Q5" s="254" t="s">
        <v>2</v>
      </c>
      <c r="R5" s="255"/>
      <c r="S5" s="308"/>
      <c r="T5" s="309" t="s">
        <v>159</v>
      </c>
      <c r="U5" s="348"/>
      <c r="V5" s="348"/>
    </row>
    <row r="6" spans="1:22" ht="19.5" customHeight="1" thickBot="1">
      <c r="A6" s="348"/>
      <c r="B6" s="10" t="s">
        <v>5</v>
      </c>
      <c r="C6" s="11"/>
      <c r="D6" s="310" t="s">
        <v>233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313" t="s">
        <v>234</v>
      </c>
      <c r="R6" s="314"/>
      <c r="S6" s="315"/>
      <c r="T6" s="50" t="s">
        <v>235</v>
      </c>
      <c r="U6" s="348"/>
      <c r="V6" s="348"/>
    </row>
    <row r="7" spans="1:22" ht="24.75" customHeight="1">
      <c r="A7" s="348"/>
      <c r="B7" s="14"/>
      <c r="C7" s="15" t="str">
        <f>D4</f>
        <v>SK Jupiter M 1</v>
      </c>
      <c r="D7" s="15" t="str">
        <f>D5</f>
        <v>Keramika Chlumčany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349"/>
      <c r="P7" s="236" t="s">
        <v>16</v>
      </c>
      <c r="Q7" s="349"/>
      <c r="R7" s="236" t="s">
        <v>17</v>
      </c>
      <c r="S7" s="349"/>
      <c r="T7" s="47" t="s">
        <v>7</v>
      </c>
      <c r="U7" s="348"/>
      <c r="V7" s="348"/>
    </row>
    <row r="8" spans="1:22" ht="9.75" customHeight="1" thickBot="1">
      <c r="A8" s="348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  <c r="U8" s="348"/>
      <c r="V8" s="348"/>
    </row>
    <row r="9" spans="1:22" ht="30" customHeight="1" thickTop="1">
      <c r="A9" s="348"/>
      <c r="B9" s="25" t="s">
        <v>20</v>
      </c>
      <c r="C9" s="346" t="s">
        <v>251</v>
      </c>
      <c r="D9" s="317" t="s">
        <v>236</v>
      </c>
      <c r="E9" s="26">
        <v>13</v>
      </c>
      <c r="F9" s="27" t="s">
        <v>18</v>
      </c>
      <c r="G9" s="28">
        <v>21</v>
      </c>
      <c r="H9" s="26">
        <v>18</v>
      </c>
      <c r="I9" s="27" t="s">
        <v>18</v>
      </c>
      <c r="J9" s="28">
        <v>21</v>
      </c>
      <c r="K9" s="26"/>
      <c r="L9" s="27" t="s">
        <v>18</v>
      </c>
      <c r="M9" s="28"/>
      <c r="N9" s="29">
        <f>E9+H9+K9</f>
        <v>31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319"/>
      <c r="U9" s="348"/>
      <c r="V9" s="348"/>
    </row>
    <row r="10" spans="1:22" ht="30" customHeight="1">
      <c r="A10" s="348"/>
      <c r="B10" s="25" t="s">
        <v>23</v>
      </c>
      <c r="C10" s="317" t="s">
        <v>45</v>
      </c>
      <c r="D10" s="317" t="s">
        <v>123</v>
      </c>
      <c r="E10" s="26">
        <v>14</v>
      </c>
      <c r="F10" s="26" t="s">
        <v>18</v>
      </c>
      <c r="G10" s="28">
        <v>21</v>
      </c>
      <c r="H10" s="26">
        <v>19</v>
      </c>
      <c r="I10" s="26" t="s">
        <v>18</v>
      </c>
      <c r="J10" s="28">
        <v>21</v>
      </c>
      <c r="K10" s="26"/>
      <c r="L10" s="26" t="s">
        <v>18</v>
      </c>
      <c r="M10" s="28"/>
      <c r="N10" s="29">
        <f>E10+H10+K10</f>
        <v>33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319"/>
      <c r="U10" s="348"/>
      <c r="V10" s="348"/>
    </row>
    <row r="11" spans="1:22" ht="30" customHeight="1">
      <c r="A11" s="348"/>
      <c r="B11" s="25" t="s">
        <v>19</v>
      </c>
      <c r="C11" s="317" t="s">
        <v>47</v>
      </c>
      <c r="D11" s="317" t="s">
        <v>238</v>
      </c>
      <c r="E11" s="26">
        <v>26</v>
      </c>
      <c r="F11" s="26" t="s">
        <v>18</v>
      </c>
      <c r="G11" s="28">
        <v>24</v>
      </c>
      <c r="H11" s="26">
        <v>19</v>
      </c>
      <c r="I11" s="26" t="s">
        <v>18</v>
      </c>
      <c r="J11" s="28">
        <v>21</v>
      </c>
      <c r="K11" s="26">
        <v>12</v>
      </c>
      <c r="L11" s="26" t="s">
        <v>18</v>
      </c>
      <c r="M11" s="28">
        <v>21</v>
      </c>
      <c r="N11" s="29">
        <f>E11+H11+K11</f>
        <v>57</v>
      </c>
      <c r="O11" s="30">
        <f>G11+J11+M11</f>
        <v>66</v>
      </c>
      <c r="P11" s="31">
        <f>IF(E11&gt;G11,1,0)+IF(H11&gt;J11,1,0)+IF(K11&gt;M11,1,0)</f>
        <v>1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319"/>
      <c r="U11" s="348"/>
      <c r="V11" s="348"/>
    </row>
    <row r="12" spans="1:22" ht="30" customHeight="1" thickBot="1">
      <c r="A12" s="348"/>
      <c r="B12" s="320" t="s">
        <v>24</v>
      </c>
      <c r="C12" s="321" t="s">
        <v>49</v>
      </c>
      <c r="D12" s="321" t="s">
        <v>239</v>
      </c>
      <c r="E12" s="322">
        <v>14</v>
      </c>
      <c r="F12" s="322" t="s">
        <v>18</v>
      </c>
      <c r="G12" s="323">
        <v>21</v>
      </c>
      <c r="H12" s="322">
        <v>22</v>
      </c>
      <c r="I12" s="322" t="s">
        <v>18</v>
      </c>
      <c r="J12" s="323">
        <v>20</v>
      </c>
      <c r="K12" s="322">
        <v>21</v>
      </c>
      <c r="L12" s="322" t="s">
        <v>18</v>
      </c>
      <c r="M12" s="323">
        <v>18</v>
      </c>
      <c r="N12" s="350">
        <f>E12+H12+K12</f>
        <v>57</v>
      </c>
      <c r="O12" s="325">
        <f>G12+J12+M12</f>
        <v>59</v>
      </c>
      <c r="P12" s="326">
        <f>IF(E12&gt;G12,1,0)+IF(H12&gt;J12,1,0)+IF(K12&gt;M12,1,0)</f>
        <v>2</v>
      </c>
      <c r="Q12" s="322">
        <f>IF(E12&lt;G12,1,0)+IF(H12&lt;J12,1,0)+IF(K12&lt;M12,1,0)</f>
        <v>1</v>
      </c>
      <c r="R12" s="327">
        <f t="shared" si="0"/>
        <v>1</v>
      </c>
      <c r="S12" s="323">
        <f t="shared" si="0"/>
        <v>0</v>
      </c>
      <c r="T12" s="328"/>
      <c r="U12" s="348"/>
      <c r="V12" s="348"/>
    </row>
    <row r="13" spans="1:22" ht="30" customHeight="1" thickBot="1">
      <c r="A13" s="348"/>
      <c r="B13" s="329" t="s">
        <v>20</v>
      </c>
      <c r="C13" s="330"/>
      <c r="D13" s="330"/>
      <c r="E13" s="331"/>
      <c r="F13" s="332" t="s">
        <v>18</v>
      </c>
      <c r="G13" s="333"/>
      <c r="H13" s="331"/>
      <c r="I13" s="332" t="s">
        <v>18</v>
      </c>
      <c r="J13" s="333"/>
      <c r="K13" s="331"/>
      <c r="L13" s="332" t="s">
        <v>18</v>
      </c>
      <c r="M13" s="333"/>
      <c r="N13" s="334"/>
      <c r="O13" s="335"/>
      <c r="P13" s="336"/>
      <c r="Q13" s="337"/>
      <c r="R13" s="338"/>
      <c r="S13" s="339"/>
      <c r="T13" s="340"/>
      <c r="U13" s="348"/>
      <c r="V13" s="348"/>
    </row>
    <row r="14" spans="1:22" ht="34.5" customHeight="1" thickBot="1">
      <c r="A14" s="348"/>
      <c r="B14" s="32" t="s">
        <v>8</v>
      </c>
      <c r="C14" s="341" t="str">
        <f>IF(R14&gt;S14,D4,IF(S14&gt;R14,D5,"remíza"))</f>
        <v>Keramika Chlumčany M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2"/>
      <c r="N14" s="33">
        <f aca="true" t="shared" si="1" ref="N14:S14">SUM(N9:N13)</f>
        <v>178</v>
      </c>
      <c r="O14" s="34">
        <f t="shared" si="1"/>
        <v>209</v>
      </c>
      <c r="P14" s="33">
        <f t="shared" si="1"/>
        <v>3</v>
      </c>
      <c r="Q14" s="35">
        <f t="shared" si="1"/>
        <v>7</v>
      </c>
      <c r="R14" s="33">
        <f t="shared" si="1"/>
        <v>1</v>
      </c>
      <c r="S14" s="34">
        <f t="shared" si="1"/>
        <v>3</v>
      </c>
      <c r="T14" s="71"/>
      <c r="U14" s="348"/>
      <c r="V14" s="348"/>
    </row>
    <row r="15" spans="1:22" ht="15">
      <c r="A15" s="348"/>
      <c r="B15" s="44"/>
      <c r="C15" s="49"/>
      <c r="D15" s="4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  <c r="U15" s="348"/>
      <c r="V15" s="348"/>
    </row>
    <row r="16" spans="1:22" ht="12.75">
      <c r="A16" s="348"/>
      <c r="B16" s="72" t="s">
        <v>10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348"/>
      <c r="V16" s="348"/>
    </row>
    <row r="17" spans="1:22" ht="12.75">
      <c r="A17" s="3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348"/>
      <c r="V17" s="348"/>
    </row>
    <row r="18" spans="1:22" ht="19.5" customHeight="1">
      <c r="A18" s="348"/>
      <c r="B18" s="40" t="s">
        <v>11</v>
      </c>
      <c r="C18" s="49" t="s">
        <v>241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348"/>
      <c r="V18" s="348"/>
    </row>
    <row r="19" spans="1:22" ht="19.5" customHeight="1">
      <c r="A19" s="348"/>
      <c r="B19" s="41"/>
      <c r="C19" s="49" t="s">
        <v>241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348"/>
      <c r="V19" s="348"/>
    </row>
    <row r="20" spans="1:22" ht="12.75">
      <c r="A20" s="3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348"/>
      <c r="V20" s="348"/>
    </row>
    <row r="21" spans="1:22" ht="12.75">
      <c r="A21" s="348"/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351"/>
      <c r="V21" s="348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246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305" t="s">
        <v>90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  <c r="Q4" s="247" t="s">
        <v>14</v>
      </c>
      <c r="R4" s="248"/>
      <c r="S4" s="303"/>
      <c r="T4" s="304">
        <v>42812</v>
      </c>
    </row>
    <row r="5" spans="2:20" ht="19.5" customHeight="1">
      <c r="B5" s="7" t="s">
        <v>4</v>
      </c>
      <c r="C5" s="64"/>
      <c r="D5" s="305" t="s">
        <v>40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7"/>
      <c r="Q5" s="254" t="s">
        <v>2</v>
      </c>
      <c r="R5" s="255"/>
      <c r="S5" s="308"/>
      <c r="T5" s="309" t="s">
        <v>159</v>
      </c>
    </row>
    <row r="6" spans="2:20" ht="19.5" customHeight="1" thickBot="1">
      <c r="B6" s="10" t="s">
        <v>5</v>
      </c>
      <c r="C6" s="11"/>
      <c r="D6" s="310" t="s">
        <v>233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313" t="s">
        <v>234</v>
      </c>
      <c r="R6" s="314"/>
      <c r="S6" s="315"/>
      <c r="T6" s="50" t="s">
        <v>235</v>
      </c>
    </row>
    <row r="7" spans="2:20" ht="24.75" customHeight="1">
      <c r="B7" s="14"/>
      <c r="C7" s="15" t="str">
        <f>D4</f>
        <v>Zbrklý úder Klatovy M</v>
      </c>
      <c r="D7" s="15" t="str">
        <f>D5</f>
        <v>SK Jupiter M2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317" t="s">
        <v>153</v>
      </c>
      <c r="D9" s="318" t="s">
        <v>237</v>
      </c>
      <c r="E9" s="26">
        <v>13</v>
      </c>
      <c r="F9" s="27" t="s">
        <v>18</v>
      </c>
      <c r="G9" s="28">
        <v>21</v>
      </c>
      <c r="H9" s="26">
        <v>22</v>
      </c>
      <c r="I9" s="27" t="s">
        <v>18</v>
      </c>
      <c r="J9" s="28">
        <v>20</v>
      </c>
      <c r="K9" s="26">
        <v>23</v>
      </c>
      <c r="L9" s="27" t="s">
        <v>18</v>
      </c>
      <c r="M9" s="28">
        <v>21</v>
      </c>
      <c r="N9" s="29">
        <f>E9+H9+K9</f>
        <v>58</v>
      </c>
      <c r="O9" s="30">
        <f>G9+J9+M9</f>
        <v>62</v>
      </c>
      <c r="P9" s="31">
        <f>IF(E9&gt;G9,1,0)+IF(H9&gt;J9,1,0)+IF(K9&gt;M9,1,0)</f>
        <v>2</v>
      </c>
      <c r="Q9" s="26">
        <f>IF(E9&lt;G9,1,0)+IF(H9&lt;J9,1,0)+IF(K9&lt;M9,1,0)</f>
        <v>1</v>
      </c>
      <c r="R9" s="45">
        <f>IF(P9=2,1,0)</f>
        <v>1</v>
      </c>
      <c r="S9" s="28">
        <f>IF(Q9=2,1,0)</f>
        <v>0</v>
      </c>
      <c r="T9" s="319"/>
    </row>
    <row r="10" spans="2:20" ht="30" customHeight="1">
      <c r="B10" s="25" t="s">
        <v>23</v>
      </c>
      <c r="C10" s="317" t="s">
        <v>244</v>
      </c>
      <c r="D10" s="317" t="s">
        <v>46</v>
      </c>
      <c r="E10" s="26">
        <v>21</v>
      </c>
      <c r="F10" s="26" t="s">
        <v>18</v>
      </c>
      <c r="G10" s="28">
        <v>19</v>
      </c>
      <c r="H10" s="26">
        <v>16</v>
      </c>
      <c r="I10" s="26" t="s">
        <v>18</v>
      </c>
      <c r="J10" s="28">
        <v>21</v>
      </c>
      <c r="K10" s="26">
        <v>20</v>
      </c>
      <c r="L10" s="26" t="s">
        <v>18</v>
      </c>
      <c r="M10" s="28">
        <v>22</v>
      </c>
      <c r="N10" s="29">
        <f>E10+H10+K10</f>
        <v>57</v>
      </c>
      <c r="O10" s="30">
        <f>G10+J10+M10</f>
        <v>62</v>
      </c>
      <c r="P10" s="31">
        <f>IF(E10&gt;G10,1,0)+IF(H10&gt;J10,1,0)+IF(K10&gt;M10,1,0)</f>
        <v>1</v>
      </c>
      <c r="Q10" s="26">
        <f>IF(E10&lt;G10,1,0)+IF(H10&lt;J10,1,0)+IF(K10&lt;M10,1,0)</f>
        <v>2</v>
      </c>
      <c r="R10" s="46">
        <f aca="true" t="shared" si="0" ref="R10:S13">IF(P10=2,1,0)</f>
        <v>0</v>
      </c>
      <c r="S10" s="28">
        <f t="shared" si="0"/>
        <v>1</v>
      </c>
      <c r="T10" s="319"/>
    </row>
    <row r="11" spans="2:20" ht="30" customHeight="1">
      <c r="B11" s="25" t="s">
        <v>19</v>
      </c>
      <c r="C11" s="317" t="s">
        <v>156</v>
      </c>
      <c r="D11" s="317" t="s">
        <v>128</v>
      </c>
      <c r="E11" s="26">
        <v>16</v>
      </c>
      <c r="F11" s="26" t="s">
        <v>18</v>
      </c>
      <c r="G11" s="28">
        <v>21</v>
      </c>
      <c r="H11" s="26">
        <v>16</v>
      </c>
      <c r="I11" s="26" t="s">
        <v>18</v>
      </c>
      <c r="J11" s="28">
        <v>21</v>
      </c>
      <c r="K11" s="26"/>
      <c r="L11" s="26" t="s">
        <v>18</v>
      </c>
      <c r="M11" s="28"/>
      <c r="N11" s="29">
        <f>E11+H11+K11</f>
        <v>32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319"/>
    </row>
    <row r="12" spans="2:20" ht="30" customHeight="1" thickBot="1">
      <c r="B12" s="320" t="s">
        <v>24</v>
      </c>
      <c r="C12" s="321" t="s">
        <v>245</v>
      </c>
      <c r="D12" s="321" t="s">
        <v>247</v>
      </c>
      <c r="E12" s="322">
        <v>21</v>
      </c>
      <c r="F12" s="322" t="s">
        <v>18</v>
      </c>
      <c r="G12" s="323">
        <v>19</v>
      </c>
      <c r="H12" s="322">
        <v>21</v>
      </c>
      <c r="I12" s="322" t="s">
        <v>18</v>
      </c>
      <c r="J12" s="323">
        <v>18</v>
      </c>
      <c r="K12" s="322"/>
      <c r="L12" s="322" t="s">
        <v>18</v>
      </c>
      <c r="M12" s="323"/>
      <c r="N12" s="324">
        <f>E12+H12+K12</f>
        <v>42</v>
      </c>
      <c r="O12" s="325">
        <f>G12+J12+M12</f>
        <v>37</v>
      </c>
      <c r="P12" s="326">
        <f>IF(E12&gt;G12,1,0)+IF(H12&gt;J12,1,0)+IF(K12&gt;M12,1,0)</f>
        <v>2</v>
      </c>
      <c r="Q12" s="322">
        <f>IF(E12&lt;G12,1,0)+IF(H12&lt;J12,1,0)+IF(K12&lt;M12,1,0)</f>
        <v>0</v>
      </c>
      <c r="R12" s="327">
        <f t="shared" si="0"/>
        <v>1</v>
      </c>
      <c r="S12" s="323">
        <f t="shared" si="0"/>
        <v>0</v>
      </c>
      <c r="T12" s="328"/>
    </row>
    <row r="13" spans="2:20" ht="30" customHeight="1" thickBot="1">
      <c r="B13" s="329" t="s">
        <v>20</v>
      </c>
      <c r="C13" s="330" t="s">
        <v>162</v>
      </c>
      <c r="D13" s="330" t="s">
        <v>248</v>
      </c>
      <c r="E13" s="331">
        <v>14</v>
      </c>
      <c r="F13" s="332" t="s">
        <v>18</v>
      </c>
      <c r="G13" s="333">
        <v>21</v>
      </c>
      <c r="H13" s="331">
        <v>19</v>
      </c>
      <c r="I13" s="332" t="s">
        <v>18</v>
      </c>
      <c r="J13" s="333">
        <v>21</v>
      </c>
      <c r="K13" s="331"/>
      <c r="L13" s="332" t="s">
        <v>18</v>
      </c>
      <c r="M13" s="333"/>
      <c r="N13" s="334">
        <f>E13+H13+K13</f>
        <v>33</v>
      </c>
      <c r="O13" s="335">
        <f>G13+J13+M13</f>
        <v>42</v>
      </c>
      <c r="P13" s="336">
        <f>IF(E13&gt;G13,1,0)+IF(H13&gt;J13,1,0)+IF(K13&gt;M13,1,0)</f>
        <v>0</v>
      </c>
      <c r="Q13" s="337">
        <f>IF(E13&lt;G13,1,0)+IF(H13&lt;J13,1,0)+IF(K13&lt;M13,1,0)</f>
        <v>2</v>
      </c>
      <c r="R13" s="338">
        <f t="shared" si="0"/>
        <v>0</v>
      </c>
      <c r="S13" s="339">
        <f t="shared" si="0"/>
        <v>1</v>
      </c>
      <c r="T13" s="340"/>
    </row>
    <row r="14" spans="2:20" ht="34.5" customHeight="1" thickBot="1">
      <c r="B14" s="32" t="s">
        <v>8</v>
      </c>
      <c r="C14" s="341" t="str">
        <f>IF(R14&gt;S14,D4,IF(S14&gt;R14,D5,"remíza"))</f>
        <v>SK Jupiter M2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2"/>
      <c r="N14" s="33">
        <f aca="true" t="shared" si="1" ref="N14:S14">SUM(N9:N13)</f>
        <v>222</v>
      </c>
      <c r="O14" s="34">
        <f t="shared" si="1"/>
        <v>245</v>
      </c>
      <c r="P14" s="33">
        <f t="shared" si="1"/>
        <v>5</v>
      </c>
      <c r="Q14" s="35">
        <f t="shared" si="1"/>
        <v>7</v>
      </c>
      <c r="R14" s="33">
        <f t="shared" si="1"/>
        <v>2</v>
      </c>
      <c r="S14" s="34">
        <f t="shared" si="1"/>
        <v>3</v>
      </c>
      <c r="T14" s="71"/>
    </row>
    <row r="15" spans="2:20" ht="15">
      <c r="B15" s="44"/>
      <c r="C15" s="49"/>
      <c r="D15" s="4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72" t="s">
        <v>10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2.7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2:20" ht="19.5" customHeight="1">
      <c r="B18" s="40" t="s">
        <v>11</v>
      </c>
      <c r="C18" s="49" t="s">
        <v>241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2:20" ht="19.5" customHeight="1">
      <c r="B19" s="41"/>
      <c r="C19" s="49" t="s">
        <v>241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232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343" t="s">
        <v>242</v>
      </c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  <c r="Q4" s="247" t="s">
        <v>14</v>
      </c>
      <c r="R4" s="248"/>
      <c r="S4" s="303"/>
      <c r="T4" s="304">
        <v>42812</v>
      </c>
    </row>
    <row r="5" spans="2:20" ht="19.5" customHeight="1">
      <c r="B5" s="7" t="s">
        <v>4</v>
      </c>
      <c r="C5" s="64"/>
      <c r="D5" s="305" t="s">
        <v>90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7"/>
      <c r="Q5" s="254" t="s">
        <v>2</v>
      </c>
      <c r="R5" s="255"/>
      <c r="S5" s="308"/>
      <c r="T5" s="309" t="s">
        <v>159</v>
      </c>
    </row>
    <row r="6" spans="2:20" ht="19.5" customHeight="1" thickBot="1">
      <c r="B6" s="10" t="s">
        <v>5</v>
      </c>
      <c r="C6" s="11"/>
      <c r="D6" s="310" t="s">
        <v>233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313" t="s">
        <v>234</v>
      </c>
      <c r="R6" s="314"/>
      <c r="S6" s="315"/>
      <c r="T6" s="50" t="s">
        <v>235</v>
      </c>
    </row>
    <row r="7" spans="2:20" ht="24.75" customHeight="1">
      <c r="B7" s="14"/>
      <c r="C7" s="15" t="str">
        <f>D4</f>
        <v>SK Jupiter M 1</v>
      </c>
      <c r="D7" s="15" t="str">
        <f>D5</f>
        <v>Zbrklý úder Klatovy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346" t="s">
        <v>243</v>
      </c>
      <c r="D9" s="317" t="s">
        <v>153</v>
      </c>
      <c r="E9" s="26">
        <v>22</v>
      </c>
      <c r="F9" s="27" t="s">
        <v>18</v>
      </c>
      <c r="G9" s="28">
        <v>20</v>
      </c>
      <c r="H9" s="26">
        <v>25</v>
      </c>
      <c r="I9" s="27" t="s">
        <v>18</v>
      </c>
      <c r="J9" s="28">
        <v>23</v>
      </c>
      <c r="K9" s="26"/>
      <c r="L9" s="27" t="s">
        <v>18</v>
      </c>
      <c r="M9" s="28"/>
      <c r="N9" s="29">
        <f>E9+H9+K9</f>
        <v>47</v>
      </c>
      <c r="O9" s="30">
        <f>G9+J9+M9</f>
        <v>43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>IF(P9=2,1,0)</f>
        <v>1</v>
      </c>
      <c r="S9" s="28">
        <f>IF(Q9=2,1,0)</f>
        <v>0</v>
      </c>
      <c r="T9" s="319"/>
    </row>
    <row r="10" spans="2:20" ht="30" customHeight="1">
      <c r="B10" s="25" t="s">
        <v>23</v>
      </c>
      <c r="C10" s="317" t="s">
        <v>45</v>
      </c>
      <c r="D10" s="317" t="s">
        <v>244</v>
      </c>
      <c r="E10" s="26">
        <v>21</v>
      </c>
      <c r="F10" s="26" t="s">
        <v>18</v>
      </c>
      <c r="G10" s="28">
        <v>7</v>
      </c>
      <c r="H10" s="26">
        <v>25</v>
      </c>
      <c r="I10" s="26" t="s">
        <v>18</v>
      </c>
      <c r="J10" s="28">
        <v>27</v>
      </c>
      <c r="K10" s="26">
        <v>21</v>
      </c>
      <c r="L10" s="26" t="s">
        <v>18</v>
      </c>
      <c r="M10" s="28">
        <v>15</v>
      </c>
      <c r="N10" s="29">
        <f>E10+H10+K10</f>
        <v>67</v>
      </c>
      <c r="O10" s="30">
        <f>G10+J10+M10</f>
        <v>49</v>
      </c>
      <c r="P10" s="31">
        <f>IF(E10&gt;G10,1,0)+IF(H10&gt;J10,1,0)+IF(K10&gt;M10,1,0)</f>
        <v>2</v>
      </c>
      <c r="Q10" s="26">
        <f>IF(E10&lt;G10,1,0)+IF(H10&lt;J10,1,0)+IF(K10&lt;M10,1,0)</f>
        <v>1</v>
      </c>
      <c r="R10" s="46">
        <f aca="true" t="shared" si="0" ref="R10:S13">IF(P10=2,1,0)</f>
        <v>1</v>
      </c>
      <c r="S10" s="28">
        <f t="shared" si="0"/>
        <v>0</v>
      </c>
      <c r="T10" s="319"/>
    </row>
    <row r="11" spans="2:20" ht="30" customHeight="1">
      <c r="B11" s="25" t="s">
        <v>19</v>
      </c>
      <c r="C11" s="317" t="s">
        <v>47</v>
      </c>
      <c r="D11" s="317" t="s">
        <v>156</v>
      </c>
      <c r="E11" s="26">
        <v>20</v>
      </c>
      <c r="F11" s="26" t="s">
        <v>18</v>
      </c>
      <c r="G11" s="28">
        <v>13</v>
      </c>
      <c r="H11" s="26">
        <v>21</v>
      </c>
      <c r="I11" s="26" t="s">
        <v>18</v>
      </c>
      <c r="J11" s="28">
        <v>16</v>
      </c>
      <c r="K11" s="26"/>
      <c r="L11" s="26" t="s">
        <v>18</v>
      </c>
      <c r="M11" s="28"/>
      <c r="N11" s="29">
        <f>E11+H11+K11</f>
        <v>41</v>
      </c>
      <c r="O11" s="30">
        <f>G11+J11+M11</f>
        <v>29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319"/>
    </row>
    <row r="12" spans="2:20" ht="30" customHeight="1" thickBot="1">
      <c r="B12" s="320" t="s">
        <v>24</v>
      </c>
      <c r="C12" s="321" t="s">
        <v>49</v>
      </c>
      <c r="D12" s="321" t="s">
        <v>245</v>
      </c>
      <c r="E12" s="322">
        <v>22</v>
      </c>
      <c r="F12" s="322" t="s">
        <v>18</v>
      </c>
      <c r="G12" s="323">
        <v>20</v>
      </c>
      <c r="H12" s="322">
        <v>15</v>
      </c>
      <c r="I12" s="322" t="s">
        <v>18</v>
      </c>
      <c r="J12" s="323">
        <v>21</v>
      </c>
      <c r="K12" s="322">
        <v>18</v>
      </c>
      <c r="L12" s="322" t="s">
        <v>18</v>
      </c>
      <c r="M12" s="323">
        <v>21</v>
      </c>
      <c r="N12" s="324">
        <f>E12+H12+K12</f>
        <v>55</v>
      </c>
      <c r="O12" s="325">
        <f>G12+J12+M12</f>
        <v>62</v>
      </c>
      <c r="P12" s="326">
        <f>IF(E12&gt;G12,1,0)+IF(H12&gt;J12,1,0)+IF(K12&gt;M12,1,0)</f>
        <v>1</v>
      </c>
      <c r="Q12" s="322">
        <f>IF(E12&lt;G12,1,0)+IF(H12&lt;J12,1,0)+IF(K12&lt;M12,1,0)</f>
        <v>2</v>
      </c>
      <c r="R12" s="327">
        <f t="shared" si="0"/>
        <v>0</v>
      </c>
      <c r="S12" s="323">
        <f t="shared" si="0"/>
        <v>1</v>
      </c>
      <c r="T12" s="328"/>
    </row>
    <row r="13" spans="2:20" ht="30" customHeight="1" thickBot="1">
      <c r="B13" s="329" t="s">
        <v>20</v>
      </c>
      <c r="C13" s="330"/>
      <c r="D13" s="330"/>
      <c r="E13" s="331"/>
      <c r="F13" s="332" t="s">
        <v>18</v>
      </c>
      <c r="G13" s="333"/>
      <c r="H13" s="331"/>
      <c r="I13" s="332" t="s">
        <v>18</v>
      </c>
      <c r="J13" s="333"/>
      <c r="K13" s="331"/>
      <c r="L13" s="332" t="s">
        <v>18</v>
      </c>
      <c r="M13" s="333"/>
      <c r="N13" s="334">
        <f>E13+H13+K13</f>
        <v>0</v>
      </c>
      <c r="O13" s="335">
        <f>G13+J13+M13</f>
        <v>0</v>
      </c>
      <c r="P13" s="336">
        <f>IF(E13&gt;G13,1,0)+IF(H13&gt;J13,1,0)+IF(K13&gt;M13,1,0)</f>
        <v>0</v>
      </c>
      <c r="Q13" s="337">
        <f>IF(E13&lt;G13,1,0)+IF(H13&lt;J13,1,0)+IF(K13&lt;M13,1,0)</f>
        <v>0</v>
      </c>
      <c r="R13" s="338">
        <f t="shared" si="0"/>
        <v>0</v>
      </c>
      <c r="S13" s="339">
        <f t="shared" si="0"/>
        <v>0</v>
      </c>
      <c r="T13" s="340"/>
    </row>
    <row r="14" spans="2:20" ht="34.5" customHeight="1" thickBot="1">
      <c r="B14" s="32" t="s">
        <v>8</v>
      </c>
      <c r="C14" s="341" t="str">
        <f>IF(R14&gt;S14,D4,IF(S14&gt;R14,D5,"remíza"))</f>
        <v>SK Jupiter M 1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2"/>
      <c r="N14" s="33">
        <f aca="true" t="shared" si="1" ref="N14:S14">SUM(N9:N13)</f>
        <v>210</v>
      </c>
      <c r="O14" s="34">
        <f t="shared" si="1"/>
        <v>183</v>
      </c>
      <c r="P14" s="33">
        <f t="shared" si="1"/>
        <v>7</v>
      </c>
      <c r="Q14" s="35">
        <f t="shared" si="1"/>
        <v>3</v>
      </c>
      <c r="R14" s="33">
        <f t="shared" si="1"/>
        <v>3</v>
      </c>
      <c r="S14" s="34">
        <f t="shared" si="1"/>
        <v>1</v>
      </c>
      <c r="T14" s="71"/>
    </row>
    <row r="15" spans="2:20" ht="15">
      <c r="B15" s="44"/>
      <c r="C15" s="49"/>
      <c r="D15" s="4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72" t="s">
        <v>10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2.7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2:20" ht="19.5" customHeight="1">
      <c r="B18" s="40" t="s">
        <v>11</v>
      </c>
      <c r="C18" s="49" t="s">
        <v>241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2:20" ht="19.5" customHeight="1">
      <c r="B19" s="41"/>
      <c r="C19" s="49" t="s">
        <v>241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232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300" t="s">
        <v>26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2"/>
      <c r="Q4" s="247" t="s">
        <v>14</v>
      </c>
      <c r="R4" s="248"/>
      <c r="S4" s="303"/>
      <c r="T4" s="304">
        <v>42812</v>
      </c>
    </row>
    <row r="5" spans="2:20" ht="19.5" customHeight="1">
      <c r="B5" s="7" t="s">
        <v>4</v>
      </c>
      <c r="C5" s="64"/>
      <c r="D5" s="305" t="s">
        <v>40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7"/>
      <c r="Q5" s="254" t="s">
        <v>2</v>
      </c>
      <c r="R5" s="255"/>
      <c r="S5" s="308"/>
      <c r="T5" s="309" t="s">
        <v>159</v>
      </c>
    </row>
    <row r="6" spans="2:20" ht="19.5" customHeight="1" thickBot="1">
      <c r="B6" s="10" t="s">
        <v>5</v>
      </c>
      <c r="C6" s="11"/>
      <c r="D6" s="310" t="s">
        <v>233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313" t="s">
        <v>234</v>
      </c>
      <c r="R6" s="314"/>
      <c r="S6" s="315"/>
      <c r="T6" s="50" t="s">
        <v>235</v>
      </c>
    </row>
    <row r="7" spans="2:20" ht="24.75" customHeight="1">
      <c r="B7" s="14"/>
      <c r="C7" s="15" t="str">
        <f>D4</f>
        <v>Keramika Chlumčany M</v>
      </c>
      <c r="D7" s="15" t="str">
        <f>D5</f>
        <v>SK Jupiter M2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316"/>
      <c r="P7" s="236" t="s">
        <v>16</v>
      </c>
      <c r="Q7" s="316"/>
      <c r="R7" s="236" t="s">
        <v>17</v>
      </c>
      <c r="S7" s="316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317" t="s">
        <v>236</v>
      </c>
      <c r="D9" s="318" t="s">
        <v>237</v>
      </c>
      <c r="E9" s="26">
        <v>21</v>
      </c>
      <c r="F9" s="27" t="s">
        <v>18</v>
      </c>
      <c r="G9" s="28">
        <v>12</v>
      </c>
      <c r="H9" s="26">
        <v>21</v>
      </c>
      <c r="I9" s="27" t="s">
        <v>18</v>
      </c>
      <c r="J9" s="28">
        <v>17</v>
      </c>
      <c r="K9" s="26"/>
      <c r="L9" s="27" t="s">
        <v>18</v>
      </c>
      <c r="M9" s="28"/>
      <c r="N9" s="29">
        <f>E9+H9+K9</f>
        <v>42</v>
      </c>
      <c r="O9" s="30">
        <f>G9+J9+M9</f>
        <v>29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>IF(P9=2,1,0)</f>
        <v>1</v>
      </c>
      <c r="S9" s="28">
        <f>IF(Q9=2,1,0)</f>
        <v>0</v>
      </c>
      <c r="T9" s="319"/>
    </row>
    <row r="10" spans="2:20" ht="30" customHeight="1">
      <c r="B10" s="25" t="s">
        <v>23</v>
      </c>
      <c r="C10" s="317" t="s">
        <v>123</v>
      </c>
      <c r="D10" s="317" t="s">
        <v>46</v>
      </c>
      <c r="E10" s="26">
        <v>21</v>
      </c>
      <c r="F10" s="26" t="s">
        <v>18</v>
      </c>
      <c r="G10" s="28">
        <v>15</v>
      </c>
      <c r="H10" s="26">
        <v>21</v>
      </c>
      <c r="I10" s="26" t="s">
        <v>18</v>
      </c>
      <c r="J10" s="28">
        <v>15</v>
      </c>
      <c r="K10" s="26"/>
      <c r="L10" s="26" t="s">
        <v>18</v>
      </c>
      <c r="M10" s="28"/>
      <c r="N10" s="29">
        <f>E10+H10+K10</f>
        <v>42</v>
      </c>
      <c r="O10" s="30">
        <f>G10+J10+M10</f>
        <v>30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aca="true" t="shared" si="0" ref="R10:S12">IF(P10=2,1,0)</f>
        <v>1</v>
      </c>
      <c r="S10" s="28">
        <f t="shared" si="0"/>
        <v>0</v>
      </c>
      <c r="T10" s="319"/>
    </row>
    <row r="11" spans="2:20" ht="30" customHeight="1">
      <c r="B11" s="25" t="s">
        <v>19</v>
      </c>
      <c r="C11" s="317" t="s">
        <v>238</v>
      </c>
      <c r="D11" s="317" t="s">
        <v>128</v>
      </c>
      <c r="E11" s="26">
        <v>21</v>
      </c>
      <c r="F11" s="26" t="s">
        <v>18</v>
      </c>
      <c r="G11" s="28">
        <v>14</v>
      </c>
      <c r="H11" s="26">
        <v>15</v>
      </c>
      <c r="I11" s="26" t="s">
        <v>18</v>
      </c>
      <c r="J11" s="28">
        <v>21</v>
      </c>
      <c r="K11" s="26">
        <v>22</v>
      </c>
      <c r="L11" s="26" t="s">
        <v>18</v>
      </c>
      <c r="M11" s="28">
        <v>24</v>
      </c>
      <c r="N11" s="29">
        <f>E11+H11+K11</f>
        <v>58</v>
      </c>
      <c r="O11" s="30">
        <f>G11+J11+M11</f>
        <v>59</v>
      </c>
      <c r="P11" s="31">
        <f>IF(E11&gt;G11,1,0)+IF(H11&gt;J11,1,0)+IF(K11&gt;M11,1,0)</f>
        <v>1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319"/>
    </row>
    <row r="12" spans="2:20" ht="30" customHeight="1" thickBot="1">
      <c r="B12" s="320" t="s">
        <v>24</v>
      </c>
      <c r="C12" s="321" t="s">
        <v>239</v>
      </c>
      <c r="D12" s="321" t="s">
        <v>240</v>
      </c>
      <c r="E12" s="322">
        <v>21</v>
      </c>
      <c r="F12" s="322" t="s">
        <v>18</v>
      </c>
      <c r="G12" s="323">
        <v>8</v>
      </c>
      <c r="H12" s="322">
        <v>21</v>
      </c>
      <c r="I12" s="322" t="s">
        <v>18</v>
      </c>
      <c r="J12" s="323">
        <v>7</v>
      </c>
      <c r="K12" s="322"/>
      <c r="L12" s="322" t="s">
        <v>18</v>
      </c>
      <c r="M12" s="323"/>
      <c r="N12" s="324">
        <f>E12+H12+K12</f>
        <v>42</v>
      </c>
      <c r="O12" s="325">
        <f>G12+J12+M12</f>
        <v>15</v>
      </c>
      <c r="P12" s="326">
        <f>IF(E12&gt;G12,1,0)+IF(H12&gt;J12,1,0)+IF(K12&gt;M12,1,0)</f>
        <v>2</v>
      </c>
      <c r="Q12" s="322">
        <f>IF(E12&lt;G12,1,0)+IF(H12&lt;J12,1,0)+IF(K12&lt;M12,1,0)</f>
        <v>0</v>
      </c>
      <c r="R12" s="327">
        <f t="shared" si="0"/>
        <v>1</v>
      </c>
      <c r="S12" s="323">
        <f t="shared" si="0"/>
        <v>0</v>
      </c>
      <c r="T12" s="328"/>
    </row>
    <row r="13" spans="2:20" ht="30" customHeight="1" thickBot="1">
      <c r="B13" s="329" t="s">
        <v>20</v>
      </c>
      <c r="C13" s="330"/>
      <c r="D13" s="330"/>
      <c r="E13" s="331"/>
      <c r="F13" s="332" t="s">
        <v>18</v>
      </c>
      <c r="G13" s="333"/>
      <c r="H13" s="331"/>
      <c r="I13" s="332" t="s">
        <v>18</v>
      </c>
      <c r="J13" s="333"/>
      <c r="K13" s="331"/>
      <c r="L13" s="332" t="s">
        <v>18</v>
      </c>
      <c r="M13" s="333"/>
      <c r="N13" s="334"/>
      <c r="O13" s="335"/>
      <c r="P13" s="336"/>
      <c r="Q13" s="337"/>
      <c r="R13" s="338"/>
      <c r="S13" s="339"/>
      <c r="T13" s="340"/>
    </row>
    <row r="14" spans="2:20" ht="34.5" customHeight="1" thickBot="1">
      <c r="B14" s="32" t="s">
        <v>8</v>
      </c>
      <c r="C14" s="341" t="str">
        <f>IF(R14&gt;S14,D4,IF(S14&gt;R14,D5,"remíza"))</f>
        <v>Keramika Chlumčany M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2"/>
      <c r="N14" s="33">
        <f aca="true" t="shared" si="1" ref="N14:S14">SUM(N9:N13)</f>
        <v>184</v>
      </c>
      <c r="O14" s="34">
        <f t="shared" si="1"/>
        <v>133</v>
      </c>
      <c r="P14" s="33">
        <f t="shared" si="1"/>
        <v>7</v>
      </c>
      <c r="Q14" s="35">
        <f t="shared" si="1"/>
        <v>2</v>
      </c>
      <c r="R14" s="33">
        <f t="shared" si="1"/>
        <v>3</v>
      </c>
      <c r="S14" s="34">
        <f t="shared" si="1"/>
        <v>1</v>
      </c>
      <c r="T14" s="71"/>
    </row>
    <row r="15" spans="2:20" ht="15">
      <c r="B15" s="44"/>
      <c r="C15" s="49"/>
      <c r="D15" s="4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 t="s">
        <v>9</v>
      </c>
    </row>
    <row r="16" spans="2:20" ht="12.75">
      <c r="B16" s="72" t="s">
        <v>10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2.7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2:20" ht="19.5" customHeight="1">
      <c r="B18" s="40" t="s">
        <v>11</v>
      </c>
      <c r="C18" s="49" t="s">
        <v>241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2:20" ht="19.5" customHeight="1">
      <c r="B19" s="41"/>
      <c r="C19" s="49" t="s">
        <v>241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26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216</v>
      </c>
      <c r="T4" s="250"/>
    </row>
    <row r="5" spans="2:20" ht="19.5" customHeight="1">
      <c r="B5" s="7" t="s">
        <v>4</v>
      </c>
      <c r="C5" s="64"/>
      <c r="D5" s="251" t="s">
        <v>40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28</v>
      </c>
      <c r="T5" s="257"/>
    </row>
    <row r="6" spans="2:20" ht="19.5" customHeight="1" thickBot="1">
      <c r="B6" s="10" t="s">
        <v>5</v>
      </c>
      <c r="C6" s="11"/>
      <c r="D6" s="230" t="s">
        <v>83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81</v>
      </c>
      <c r="T6" s="50" t="s">
        <v>21</v>
      </c>
    </row>
    <row r="7" spans="2:20" ht="24.75" customHeight="1">
      <c r="B7" s="14"/>
      <c r="C7" s="15" t="str">
        <f>D4</f>
        <v>Keramika Chlumčany M</v>
      </c>
      <c r="D7" s="15" t="str">
        <f>D5</f>
        <v>SK Jupiter M2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226</v>
      </c>
      <c r="D9" s="62" t="s">
        <v>217</v>
      </c>
      <c r="E9" s="52">
        <v>17</v>
      </c>
      <c r="F9" s="27" t="s">
        <v>18</v>
      </c>
      <c r="G9" s="53">
        <v>21</v>
      </c>
      <c r="H9" s="52">
        <v>21</v>
      </c>
      <c r="I9" s="27" t="s">
        <v>18</v>
      </c>
      <c r="J9" s="53">
        <v>18</v>
      </c>
      <c r="K9" s="52">
        <v>22</v>
      </c>
      <c r="L9" s="27" t="s">
        <v>18</v>
      </c>
      <c r="M9" s="53">
        <v>20</v>
      </c>
      <c r="N9" s="29">
        <f>E9+H9+K9</f>
        <v>60</v>
      </c>
      <c r="O9" s="30">
        <f>G9+J9+M9</f>
        <v>59</v>
      </c>
      <c r="P9" s="31">
        <f>IF(E9&gt;G9,1,0)+IF(H9&gt;J9,1,0)+IF(K9&gt;M9,1,0)</f>
        <v>2</v>
      </c>
      <c r="Q9" s="26">
        <f>IF(E9&lt;G9,1,0)+IF(H9&lt;J9,1,0)+IF(K9&lt;M9,1,0)</f>
        <v>1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195</v>
      </c>
      <c r="D10" s="59" t="s">
        <v>218</v>
      </c>
      <c r="E10" s="52">
        <v>19</v>
      </c>
      <c r="F10" s="26" t="s">
        <v>18</v>
      </c>
      <c r="G10" s="53">
        <v>21</v>
      </c>
      <c r="H10" s="52">
        <v>21</v>
      </c>
      <c r="I10" s="26" t="s">
        <v>18</v>
      </c>
      <c r="J10" s="53">
        <v>9</v>
      </c>
      <c r="K10" s="52">
        <v>21</v>
      </c>
      <c r="L10" s="26" t="s">
        <v>18</v>
      </c>
      <c r="M10" s="53">
        <v>11</v>
      </c>
      <c r="N10" s="29">
        <f>E10+H10+K10</f>
        <v>61</v>
      </c>
      <c r="O10" s="30">
        <f>G10+J10+M10</f>
        <v>41</v>
      </c>
      <c r="P10" s="31">
        <f>IF(E10&gt;G10,1,0)+IF(H10&gt;J10,1,0)+IF(K10&gt;M10,1,0)</f>
        <v>2</v>
      </c>
      <c r="Q10" s="26">
        <f>IF(E10&lt;G10,1,0)+IF(H10&lt;J10,1,0)+IF(K10&lt;M10,1,0)</f>
        <v>1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227</v>
      </c>
      <c r="D11" s="59" t="s">
        <v>220</v>
      </c>
      <c r="E11" s="52">
        <v>7</v>
      </c>
      <c r="F11" s="26" t="s">
        <v>18</v>
      </c>
      <c r="G11" s="53">
        <v>21</v>
      </c>
      <c r="H11" s="52">
        <v>12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19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228</v>
      </c>
      <c r="D12" s="59" t="s">
        <v>221</v>
      </c>
      <c r="E12" s="52">
        <v>21</v>
      </c>
      <c r="F12" s="26" t="s">
        <v>18</v>
      </c>
      <c r="G12" s="53">
        <v>10</v>
      </c>
      <c r="H12" s="52">
        <v>21</v>
      </c>
      <c r="I12" s="26" t="s">
        <v>18</v>
      </c>
      <c r="J12" s="53">
        <v>10</v>
      </c>
      <c r="K12" s="52"/>
      <c r="L12" s="26" t="s">
        <v>18</v>
      </c>
      <c r="M12" s="53"/>
      <c r="N12" s="29">
        <f>E12+H12+K12</f>
        <v>42</v>
      </c>
      <c r="O12" s="30">
        <f>G12+J12+M12</f>
        <v>20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Keramika Chlumčany M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182</v>
      </c>
      <c r="O13" s="34">
        <f t="shared" si="1"/>
        <v>162</v>
      </c>
      <c r="P13" s="33">
        <f t="shared" si="1"/>
        <v>6</v>
      </c>
      <c r="Q13" s="35">
        <f t="shared" si="1"/>
        <v>4</v>
      </c>
      <c r="R13" s="33">
        <f t="shared" si="1"/>
        <v>3</v>
      </c>
      <c r="S13" s="34">
        <f t="shared" si="1"/>
        <v>1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 t="s">
        <v>229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63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2:20" ht="19.5" customHeight="1" thickBot="1">
      <c r="B3" s="133" t="s">
        <v>1</v>
      </c>
      <c r="C3" s="134"/>
      <c r="D3" s="264" t="s">
        <v>25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2:20" ht="19.5" customHeight="1" thickTop="1">
      <c r="B4" s="135" t="s">
        <v>3</v>
      </c>
      <c r="C4" s="136"/>
      <c r="D4" s="265" t="s">
        <v>51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6" t="s">
        <v>14</v>
      </c>
      <c r="R4" s="266"/>
      <c r="S4" s="267" t="s">
        <v>216</v>
      </c>
      <c r="T4" s="267"/>
    </row>
    <row r="5" spans="2:20" ht="19.5" customHeight="1">
      <c r="B5" s="135" t="s">
        <v>4</v>
      </c>
      <c r="C5" s="137"/>
      <c r="D5" s="268" t="s">
        <v>38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 t="s">
        <v>2</v>
      </c>
      <c r="R5" s="269"/>
      <c r="S5" s="270" t="s">
        <v>140</v>
      </c>
      <c r="T5" s="270"/>
    </row>
    <row r="6" spans="2:20" ht="19.5" customHeight="1" thickBot="1">
      <c r="B6" s="138" t="s">
        <v>5</v>
      </c>
      <c r="C6" s="139"/>
      <c r="D6" s="259" t="s">
        <v>209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140"/>
      <c r="R6" s="141"/>
      <c r="S6" s="142" t="s">
        <v>81</v>
      </c>
      <c r="T6" s="143" t="s">
        <v>21</v>
      </c>
    </row>
    <row r="7" spans="2:20" ht="24.75" customHeight="1">
      <c r="B7" s="144"/>
      <c r="C7" s="145" t="str">
        <f>D4</f>
        <v>TJ Bílá Hora M</v>
      </c>
      <c r="D7" s="145" t="str">
        <f>D5</f>
        <v>SK Jupiter M1</v>
      </c>
      <c r="E7" s="260" t="s">
        <v>6</v>
      </c>
      <c r="F7" s="260"/>
      <c r="G7" s="260"/>
      <c r="H7" s="260"/>
      <c r="I7" s="260"/>
      <c r="J7" s="260"/>
      <c r="K7" s="260"/>
      <c r="L7" s="260"/>
      <c r="M7" s="260"/>
      <c r="N7" s="261" t="s">
        <v>15</v>
      </c>
      <c r="O7" s="261"/>
      <c r="P7" s="261" t="s">
        <v>16</v>
      </c>
      <c r="Q7" s="261"/>
      <c r="R7" s="261" t="s">
        <v>17</v>
      </c>
      <c r="S7" s="261"/>
      <c r="T7" s="146" t="s">
        <v>7</v>
      </c>
    </row>
    <row r="8" spans="2:20" ht="9.75" customHeight="1" thickBot="1">
      <c r="B8" s="147"/>
      <c r="C8" s="148"/>
      <c r="D8" s="149"/>
      <c r="E8" s="262">
        <v>1</v>
      </c>
      <c r="F8" s="262"/>
      <c r="G8" s="262"/>
      <c r="H8" s="262">
        <v>2</v>
      </c>
      <c r="I8" s="262"/>
      <c r="J8" s="262"/>
      <c r="K8" s="262">
        <v>3</v>
      </c>
      <c r="L8" s="262"/>
      <c r="M8" s="262"/>
      <c r="N8" s="150"/>
      <c r="O8" s="151"/>
      <c r="P8" s="150"/>
      <c r="Q8" s="151"/>
      <c r="R8" s="150"/>
      <c r="S8" s="151"/>
      <c r="T8" s="152"/>
    </row>
    <row r="9" spans="2:20" ht="30" customHeight="1" thickTop="1">
      <c r="B9" s="153" t="s">
        <v>20</v>
      </c>
      <c r="C9" s="154" t="s">
        <v>210</v>
      </c>
      <c r="D9" s="223" t="s">
        <v>211</v>
      </c>
      <c r="E9" s="156">
        <v>15</v>
      </c>
      <c r="F9" s="157" t="s">
        <v>18</v>
      </c>
      <c r="G9" s="158">
        <v>21</v>
      </c>
      <c r="H9" s="156">
        <v>17</v>
      </c>
      <c r="I9" s="157" t="s">
        <v>18</v>
      </c>
      <c r="J9" s="158">
        <v>21</v>
      </c>
      <c r="K9" s="156"/>
      <c r="L9" s="157" t="s">
        <v>18</v>
      </c>
      <c r="M9" s="158"/>
      <c r="N9" s="159">
        <f>E9+H9+K9</f>
        <v>32</v>
      </c>
      <c r="O9" s="160">
        <f>G9+J9+M9</f>
        <v>42</v>
      </c>
      <c r="P9" s="161">
        <f>IF(E9&gt;G9,1,0)+IF(H9&gt;J9,1,0)+IF(K9&gt;M9,1,0)</f>
        <v>0</v>
      </c>
      <c r="Q9" s="162">
        <f>IF(E9&lt;G9,1,0)+IF(H9&lt;J9,1,0)+IF(K9&lt;M9,1,0)</f>
        <v>2</v>
      </c>
      <c r="R9" s="163">
        <f aca="true" t="shared" si="0" ref="R9:S12">IF(P9=2,1,0)</f>
        <v>0</v>
      </c>
      <c r="S9" s="164">
        <f t="shared" si="0"/>
        <v>1</v>
      </c>
      <c r="T9" s="165"/>
    </row>
    <row r="10" spans="2:20" ht="30" customHeight="1">
      <c r="B10" s="153" t="s">
        <v>23</v>
      </c>
      <c r="C10" s="154" t="s">
        <v>212</v>
      </c>
      <c r="D10" s="154" t="s">
        <v>213</v>
      </c>
      <c r="E10" s="156">
        <v>14</v>
      </c>
      <c r="F10" s="162" t="s">
        <v>18</v>
      </c>
      <c r="G10" s="158">
        <v>21</v>
      </c>
      <c r="H10" s="156">
        <v>13</v>
      </c>
      <c r="I10" s="162" t="s">
        <v>18</v>
      </c>
      <c r="J10" s="158">
        <v>21</v>
      </c>
      <c r="K10" s="156"/>
      <c r="L10" s="162" t="s">
        <v>18</v>
      </c>
      <c r="M10" s="158"/>
      <c r="N10" s="159">
        <f>E10+H10+K10</f>
        <v>27</v>
      </c>
      <c r="O10" s="160">
        <f>G10+J10+M10</f>
        <v>42</v>
      </c>
      <c r="P10" s="161">
        <f>IF(E10&gt;G10,1,0)+IF(H10&gt;J10,1,0)+IF(K10&gt;M10,1,0)</f>
        <v>0</v>
      </c>
      <c r="Q10" s="162">
        <f>IF(E10&lt;G10,1,0)+IF(H10&lt;J10,1,0)+IF(K10&lt;M10,1,0)</f>
        <v>2</v>
      </c>
      <c r="R10" s="166">
        <f t="shared" si="0"/>
        <v>0</v>
      </c>
      <c r="S10" s="164">
        <f t="shared" si="0"/>
        <v>1</v>
      </c>
      <c r="T10" s="165"/>
    </row>
    <row r="11" spans="2:20" ht="30" customHeight="1">
      <c r="B11" s="153" t="s">
        <v>19</v>
      </c>
      <c r="C11" s="154" t="s">
        <v>111</v>
      </c>
      <c r="D11" s="154" t="s">
        <v>47</v>
      </c>
      <c r="E11" s="156">
        <v>6</v>
      </c>
      <c r="F11" s="162" t="s">
        <v>18</v>
      </c>
      <c r="G11" s="158">
        <v>21</v>
      </c>
      <c r="H11" s="156">
        <v>6</v>
      </c>
      <c r="I11" s="162" t="s">
        <v>18</v>
      </c>
      <c r="J11" s="158">
        <v>21</v>
      </c>
      <c r="K11" s="156"/>
      <c r="L11" s="162" t="s">
        <v>18</v>
      </c>
      <c r="M11" s="158"/>
      <c r="N11" s="159">
        <f>E11+H11+K11</f>
        <v>12</v>
      </c>
      <c r="O11" s="160">
        <f>G11+J11+M11</f>
        <v>42</v>
      </c>
      <c r="P11" s="161">
        <f>IF(E11&gt;G11,1,0)+IF(H11&gt;J11,1,0)+IF(K11&gt;M11,1,0)</f>
        <v>0</v>
      </c>
      <c r="Q11" s="162">
        <f>IF(E11&lt;G11,1,0)+IF(H11&lt;J11,1,0)+IF(K11&lt;M11,1,0)</f>
        <v>2</v>
      </c>
      <c r="R11" s="166">
        <f t="shared" si="0"/>
        <v>0</v>
      </c>
      <c r="S11" s="164">
        <f t="shared" si="0"/>
        <v>1</v>
      </c>
      <c r="T11" s="165"/>
    </row>
    <row r="12" spans="2:20" ht="30" customHeight="1" thickBot="1">
      <c r="B12" s="153" t="s">
        <v>24</v>
      </c>
      <c r="C12" s="154" t="s">
        <v>214</v>
      </c>
      <c r="D12" s="154" t="s">
        <v>215</v>
      </c>
      <c r="E12" s="156">
        <v>0</v>
      </c>
      <c r="F12" s="162" t="s">
        <v>18</v>
      </c>
      <c r="G12" s="158">
        <v>21</v>
      </c>
      <c r="H12" s="156">
        <v>0</v>
      </c>
      <c r="I12" s="162" t="s">
        <v>18</v>
      </c>
      <c r="J12" s="158">
        <v>21</v>
      </c>
      <c r="K12" s="156"/>
      <c r="L12" s="162" t="s">
        <v>18</v>
      </c>
      <c r="M12" s="158"/>
      <c r="N12" s="159">
        <f>E12+H12+K12</f>
        <v>0</v>
      </c>
      <c r="O12" s="160">
        <f>G12+J12+M12</f>
        <v>42</v>
      </c>
      <c r="P12" s="161">
        <f>IF(E12&gt;G12,1,0)+IF(H12&gt;J12,1,0)+IF(K12&gt;M12,1,0)</f>
        <v>0</v>
      </c>
      <c r="Q12" s="162">
        <f>IF(E12&lt;G12,1,0)+IF(H12&lt;J12,1,0)+IF(K12&lt;M12,1,0)</f>
        <v>2</v>
      </c>
      <c r="R12" s="166">
        <f t="shared" si="0"/>
        <v>0</v>
      </c>
      <c r="S12" s="164">
        <f t="shared" si="0"/>
        <v>1</v>
      </c>
      <c r="T12" s="165"/>
    </row>
    <row r="13" spans="2:20" ht="34.5" customHeight="1" thickBot="1">
      <c r="B13" s="167" t="s">
        <v>8</v>
      </c>
      <c r="C13" s="258" t="str">
        <f>IF(R13&gt;S13,D4,IF(S13&gt;R13,D5,"remíza"))</f>
        <v>SK Jupiter M1</v>
      </c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168">
        <f aca="true" t="shared" si="1" ref="N13:S13">SUM(N9:N12)</f>
        <v>71</v>
      </c>
      <c r="O13" s="169">
        <f t="shared" si="1"/>
        <v>168</v>
      </c>
      <c r="P13" s="168">
        <f t="shared" si="1"/>
        <v>0</v>
      </c>
      <c r="Q13" s="170">
        <f t="shared" si="1"/>
        <v>8</v>
      </c>
      <c r="R13" s="168">
        <f t="shared" si="1"/>
        <v>0</v>
      </c>
      <c r="S13" s="169">
        <f t="shared" si="1"/>
        <v>4</v>
      </c>
      <c r="T13" s="171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2:20" ht="19.5" customHeight="1">
      <c r="B18" s="41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C13:M13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9.5" customHeight="1" thickBot="1">
      <c r="B3" s="5" t="s">
        <v>1</v>
      </c>
      <c r="C3" s="63"/>
      <c r="D3" s="241" t="s">
        <v>25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9.5" customHeight="1" thickTop="1">
      <c r="B4" s="7" t="s">
        <v>3</v>
      </c>
      <c r="C4" s="8"/>
      <c r="D4" s="244" t="s">
        <v>26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47" t="s">
        <v>14</v>
      </c>
      <c r="R4" s="248"/>
      <c r="S4" s="249" t="s">
        <v>199</v>
      </c>
      <c r="T4" s="250"/>
    </row>
    <row r="5" spans="2:20" ht="19.5" customHeight="1">
      <c r="B5" s="7" t="s">
        <v>4</v>
      </c>
      <c r="C5" s="64"/>
      <c r="D5" s="251" t="s">
        <v>51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3"/>
      <c r="Q5" s="254" t="s">
        <v>2</v>
      </c>
      <c r="R5" s="255"/>
      <c r="S5" s="256" t="s">
        <v>28</v>
      </c>
      <c r="T5" s="257"/>
    </row>
    <row r="6" spans="2:20" ht="19.5" customHeight="1" thickBot="1">
      <c r="B6" s="10" t="s">
        <v>5</v>
      </c>
      <c r="C6" s="11"/>
      <c r="D6" s="230" t="s">
        <v>83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65"/>
      <c r="R6" s="66"/>
      <c r="S6" s="51" t="s">
        <v>81</v>
      </c>
      <c r="T6" s="50" t="s">
        <v>21</v>
      </c>
    </row>
    <row r="7" spans="2:20" ht="24.75" customHeight="1">
      <c r="B7" s="14"/>
      <c r="C7" s="15" t="str">
        <f>D4</f>
        <v>Keramika Chlumčany M</v>
      </c>
      <c r="D7" s="15" t="str">
        <f>D5</f>
        <v>TJ Bílá Hora M</v>
      </c>
      <c r="E7" s="233" t="s">
        <v>6</v>
      </c>
      <c r="F7" s="234"/>
      <c r="G7" s="234"/>
      <c r="H7" s="234"/>
      <c r="I7" s="234"/>
      <c r="J7" s="234"/>
      <c r="K7" s="234"/>
      <c r="L7" s="234"/>
      <c r="M7" s="235"/>
      <c r="N7" s="236" t="s">
        <v>15</v>
      </c>
      <c r="O7" s="237"/>
      <c r="P7" s="236" t="s">
        <v>16</v>
      </c>
      <c r="Q7" s="237"/>
      <c r="R7" s="236" t="s">
        <v>17</v>
      </c>
      <c r="S7" s="23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200</v>
      </c>
      <c r="D9" s="62" t="s">
        <v>201</v>
      </c>
      <c r="E9" s="52">
        <v>21</v>
      </c>
      <c r="F9" s="27" t="s">
        <v>18</v>
      </c>
      <c r="G9" s="53">
        <v>11</v>
      </c>
      <c r="H9" s="52">
        <v>21</v>
      </c>
      <c r="I9" s="27" t="s">
        <v>18</v>
      </c>
      <c r="J9" s="53">
        <v>8</v>
      </c>
      <c r="K9" s="52"/>
      <c r="L9" s="27" t="s">
        <v>18</v>
      </c>
      <c r="M9" s="53"/>
      <c r="N9" s="29">
        <f>E9+H9+K9</f>
        <v>42</v>
      </c>
      <c r="O9" s="30">
        <f>G9+J9+M9</f>
        <v>19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195</v>
      </c>
      <c r="D10" s="59" t="s">
        <v>202</v>
      </c>
      <c r="E10" s="52">
        <v>21</v>
      </c>
      <c r="F10" s="26" t="s">
        <v>18</v>
      </c>
      <c r="G10" s="53">
        <v>12</v>
      </c>
      <c r="H10" s="52">
        <v>21</v>
      </c>
      <c r="I10" s="26" t="s">
        <v>18</v>
      </c>
      <c r="J10" s="53">
        <v>19</v>
      </c>
      <c r="K10" s="52"/>
      <c r="L10" s="26" t="s">
        <v>18</v>
      </c>
      <c r="M10" s="53"/>
      <c r="N10" s="29">
        <f>E10+H10+K10</f>
        <v>42</v>
      </c>
      <c r="O10" s="30">
        <f>G10+J10+M10</f>
        <v>31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203</v>
      </c>
      <c r="D11" s="59" t="s">
        <v>206</v>
      </c>
      <c r="E11" s="52">
        <v>21</v>
      </c>
      <c r="F11" s="26" t="s">
        <v>18</v>
      </c>
      <c r="G11" s="53">
        <v>6</v>
      </c>
      <c r="H11" s="52">
        <v>21</v>
      </c>
      <c r="I11" s="26" t="s">
        <v>18</v>
      </c>
      <c r="J11" s="53">
        <v>8</v>
      </c>
      <c r="K11" s="52"/>
      <c r="L11" s="26" t="s">
        <v>18</v>
      </c>
      <c r="M11" s="53"/>
      <c r="N11" s="29">
        <f>E11+H11+K11</f>
        <v>42</v>
      </c>
      <c r="O11" s="30">
        <f>G11+J11+M11</f>
        <v>14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204</v>
      </c>
      <c r="D12" s="59" t="s">
        <v>205</v>
      </c>
      <c r="E12" s="52">
        <v>21</v>
      </c>
      <c r="F12" s="26" t="s">
        <v>18</v>
      </c>
      <c r="G12" s="53">
        <v>12</v>
      </c>
      <c r="H12" s="52">
        <v>21</v>
      </c>
      <c r="I12" s="26" t="s">
        <v>18</v>
      </c>
      <c r="J12" s="53">
        <v>13</v>
      </c>
      <c r="K12" s="52"/>
      <c r="L12" s="26" t="s">
        <v>18</v>
      </c>
      <c r="M12" s="53"/>
      <c r="N12" s="29">
        <f>E12+H12+K12</f>
        <v>42</v>
      </c>
      <c r="O12" s="30">
        <f>G12+J12+M12</f>
        <v>25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38" t="str">
        <f>IF(R13&gt;S13,D4,IF(S13&gt;R13,D5,"remíza"))</f>
        <v>Keramika Chlumčany M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33">
        <f aca="true" t="shared" si="1" ref="N13:S13">SUM(N9:N12)</f>
        <v>168</v>
      </c>
      <c r="O13" s="34">
        <f t="shared" si="1"/>
        <v>89</v>
      </c>
      <c r="P13" s="33">
        <f t="shared" si="1"/>
        <v>8</v>
      </c>
      <c r="Q13" s="35">
        <f t="shared" si="1"/>
        <v>0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2016-10-21T11:36:29Z</cp:lastPrinted>
  <dcterms:created xsi:type="dcterms:W3CDTF">1996-11-18T12:18:44Z</dcterms:created>
  <dcterms:modified xsi:type="dcterms:W3CDTF">2017-03-19T19:39:39Z</dcterms:modified>
  <cp:category/>
  <cp:version/>
  <cp:contentType/>
  <cp:contentStatus/>
</cp:coreProperties>
</file>