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B" sheetId="1" r:id="rId1"/>
    <sheet name="rozpis OPB" sheetId="2" r:id="rId2"/>
    <sheet name="FIN_Jup.A_Chr" sheetId="3" r:id="rId3"/>
    <sheet name="o3.m_Sla_Dou.D" sheetId="4" r:id="rId4"/>
    <sheet name="semi_Jup.A_Sla" sheetId="5" r:id="rId5"/>
    <sheet name="semi_Chr_Dou.D" sheetId="6" r:id="rId6"/>
    <sheet name="3.k._Sla_JupA" sheetId="7" r:id="rId7"/>
    <sheet name="3.k._Chr_Dou.D" sheetId="8" r:id="rId8"/>
    <sheet name="3.k._Chr_JupA" sheetId="9" r:id="rId9"/>
    <sheet name="3.k._Dou.D_Sla" sheetId="10" r:id="rId10"/>
    <sheet name="2.k._JupA_Dou.D" sheetId="11" r:id="rId11"/>
    <sheet name="2.k._Chr_Sla" sheetId="12" r:id="rId12"/>
    <sheet name="2.k._Dou.D_Chr" sheetId="13" r:id="rId13"/>
    <sheet name="2.k._JupA_Sla" sheetId="14" r:id="rId14"/>
    <sheet name="1.k._Sla_Dou.D" sheetId="15" r:id="rId15"/>
    <sheet name="1.k._JupA_Chr" sheetId="16" r:id="rId16"/>
    <sheet name="1.k._Sla_Chr" sheetId="17" r:id="rId17"/>
    <sheet name="1.k._Dou.D_JupA" sheetId="18" r:id="rId18"/>
  </sheets>
  <definedNames>
    <definedName name="_xlnm.Print_Area" localSheetId="17">'1.k._Dou.D_JupA'!$B$2:$T$26</definedName>
    <definedName name="_xlnm.Print_Area" localSheetId="15">'1.k._JupA_Chr'!$B$2:$T$26</definedName>
    <definedName name="_xlnm.Print_Area" localSheetId="14">'1.k._Sla_Dou.D'!$B$2:$T$26</definedName>
    <definedName name="_xlnm.Print_Area" localSheetId="16">'1.k._Sla_Chr'!$B$2:$T$26</definedName>
    <definedName name="_xlnm.Print_Area" localSheetId="12">'2.k._Dou.D_Chr'!$B$2:$T$26</definedName>
    <definedName name="_xlnm.Print_Area" localSheetId="11">'2.k._Chr_Sla'!$B$2:$T$26</definedName>
    <definedName name="_xlnm.Print_Area" localSheetId="10">'2.k._JupA_Dou.D'!$B$2:$T$26</definedName>
    <definedName name="_xlnm.Print_Area" localSheetId="13">'2.k._JupA_Sla'!$B$2:$T$26</definedName>
    <definedName name="_xlnm.Print_Area" localSheetId="9">'3.k._Dou.D_Sla'!$B$2:$T$26</definedName>
    <definedName name="_xlnm.Print_Area" localSheetId="7">'3.k._Chr_Dou.D'!$B$2:$T$26</definedName>
    <definedName name="_xlnm.Print_Area" localSheetId="8">'3.k._Chr_JupA'!$B$2:$T$26</definedName>
    <definedName name="_xlnm.Print_Area" localSheetId="6">'3.k._Sla_JupA'!$B$2:$T$26</definedName>
    <definedName name="_xlnm.Print_Area" localSheetId="2">'FIN_Jup.A_Chr'!$B$2:$T$27</definedName>
    <definedName name="_xlnm.Print_Area" localSheetId="3">'o3.m_Sla_Dou.D'!$B$2:$T$27</definedName>
    <definedName name="_xlnm.Print_Area" localSheetId="5">'semi_Chr_Dou.D'!$B$2:$T$27</definedName>
    <definedName name="_xlnm.Print_Area" localSheetId="4">'semi_Jup.A_Sla'!$B$2:$T$27</definedName>
  </definedNames>
  <calcPr fullCalcOnLoad="1"/>
</workbook>
</file>

<file path=xl/sharedStrings.xml><?xml version="1.0" encoding="utf-8"?>
<sst xmlns="http://schemas.openxmlformats.org/spreadsheetml/2006/main" count="1360" uniqueCount="256">
  <si>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</si>
  <si>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</si>
  <si>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</si>
  <si>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</si>
  <si>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</si>
  <si>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</si>
  <si>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</si>
  <si>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</si>
  <si>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</si>
  <si>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</si>
  <si>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</si>
  <si>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</si>
  <si>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</si>
  <si>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</si>
  <si>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</si>
  <si>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</si>
  <si>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</si>
  <si>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</si>
  <si>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</si>
  <si>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</si>
  <si>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</si>
  <si>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</si>
  <si>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</si>
  <si>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</si>
  <si>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</si>
  <si>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</si>
  <si>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</si>
  <si>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</si>
  <si>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</si>
  <si>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ZpčBaS - OPB dospělých - 2016/17</t>
  </si>
  <si>
    <t>11.10.2016</t>
  </si>
  <si>
    <t>Slavoj Plzeň</t>
  </si>
  <si>
    <t>Kolenatý</t>
  </si>
  <si>
    <t>Brejcha, Brejchová</t>
  </si>
  <si>
    <t>Žambůrek, Horová</t>
  </si>
  <si>
    <t>Slabý, Havíř František</t>
  </si>
  <si>
    <t>Kolenatý, Tupý</t>
  </si>
  <si>
    <t>Lanzendorfová, Křížová</t>
  </si>
  <si>
    <t>Kolovrátníková, Pokorná</t>
  </si>
  <si>
    <t>Hlávka, Brejcha</t>
  </si>
  <si>
    <t>Žambůrek, Berger</t>
  </si>
  <si>
    <t>Slabý</t>
  </si>
  <si>
    <t>Berger</t>
  </si>
  <si>
    <t>Havíř František</t>
  </si>
  <si>
    <t>Tupý</t>
  </si>
  <si>
    <t>Brejchová</t>
  </si>
  <si>
    <t>Kolovrátníková</t>
  </si>
  <si>
    <t>Hlávka</t>
  </si>
  <si>
    <t>Brejcha</t>
  </si>
  <si>
    <t>TJ SLAVOJ PLZEŇ</t>
  </si>
  <si>
    <t>16.10.2016</t>
  </si>
  <si>
    <t xml:space="preserve">Spartak Chrást </t>
  </si>
  <si>
    <t>Behenský</t>
  </si>
  <si>
    <t>Brejcha, Lanzendorfová</t>
  </si>
  <si>
    <t>Mirvald, Hodlová</t>
  </si>
  <si>
    <t>Behenský, Brunclík</t>
  </si>
  <si>
    <t>scr.</t>
  </si>
  <si>
    <t>Hodlová, Voráčková</t>
  </si>
  <si>
    <t>Mirvald, Suttr M.</t>
  </si>
  <si>
    <t>Brunclík</t>
  </si>
  <si>
    <t>Suttr M.</t>
  </si>
  <si>
    <t>Lanzendorfová</t>
  </si>
  <si>
    <t>Voráčková</t>
  </si>
  <si>
    <t>TJ Sokol Doubravka D</t>
  </si>
  <si>
    <t>16. 10. 2016</t>
  </si>
  <si>
    <t>SK Jupiter A</t>
  </si>
  <si>
    <t>Plzeň 25.ZŠ</t>
  </si>
  <si>
    <t>Kolovrátníková, Žambůrek</t>
  </si>
  <si>
    <t>Beranová, Knopp</t>
  </si>
  <si>
    <t>Konečný, Vild</t>
  </si>
  <si>
    <t>Bláhová, Beranová</t>
  </si>
  <si>
    <t>Tupý, Žambůrek</t>
  </si>
  <si>
    <t>Egermaier, Schröfel</t>
  </si>
  <si>
    <t>Schröfel</t>
  </si>
  <si>
    <t>Egermaier</t>
  </si>
  <si>
    <t>Bláhová</t>
  </si>
  <si>
    <t>Hanyk</t>
  </si>
  <si>
    <t>Knopp</t>
  </si>
  <si>
    <t>Za družstvo SK Jupiter A nastoupil hráč P. Vild z SK Jupiter M2</t>
  </si>
  <si>
    <t>Spartak Chrást</t>
  </si>
  <si>
    <t>Jakub Krejsa</t>
  </si>
  <si>
    <t>Schröfel, Beranová</t>
  </si>
  <si>
    <t>Vild, Konečný</t>
  </si>
  <si>
    <t>Behenský, Šimák</t>
  </si>
  <si>
    <t>Beranová, Bláhová</t>
  </si>
  <si>
    <t>Mirvald, Sutter M.</t>
  </si>
  <si>
    <t>Konečný Jiří</t>
  </si>
  <si>
    <t>Brunclík Jiří</t>
  </si>
  <si>
    <t>Egermaier Jiří</t>
  </si>
  <si>
    <t>Suttr Martin</t>
  </si>
  <si>
    <t>Bláhová Barbara</t>
  </si>
  <si>
    <t>Voráčková Lenka</t>
  </si>
  <si>
    <t>Knopp Tomáš</t>
  </si>
  <si>
    <t>Behenský Roman</t>
  </si>
  <si>
    <t>2.čtyřhra mužů byla skrečována z důvodu chybného nasazení páru TJ Sokol Doubravka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</si>
  <si>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</si>
  <si>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</si>
  <si>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</si>
  <si>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</si>
  <si>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</si>
  <si>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</si>
  <si>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</si>
  <si>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</si>
  <si>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</si>
  <si>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</si>
  <si>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</si>
  <si>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</si>
  <si>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</si>
  <si>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</si>
  <si>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</si>
  <si>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</si>
  <si>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r>
      <t xml:space="preserve">tabulka po </t>
    </r>
    <r>
      <rPr>
        <b/>
        <u val="single"/>
        <sz val="12"/>
        <rFont val="Arial"/>
        <family val="2"/>
      </rPr>
      <t>1. kole - 16.10.2016</t>
    </r>
  </si>
  <si>
    <t>David Kolenatý</t>
  </si>
  <si>
    <t>Roman Behenský</t>
  </si>
  <si>
    <t>Ondřej Steiner</t>
  </si>
  <si>
    <t>TJ SOKOL  DOUBRAVKA D</t>
  </si>
  <si>
    <t>OP B - družstev dospělých - 2016 / 2017</t>
  </si>
  <si>
    <t>OP B - 1. kolo - 16.10.2016 (neděle)</t>
  </si>
  <si>
    <t>dopolední utkání - začátek 9:00</t>
  </si>
  <si>
    <t>odpolední utkání - začátek 15:00</t>
  </si>
  <si>
    <t>Sokol Doubravka D</t>
  </si>
  <si>
    <t>-</t>
  </si>
  <si>
    <t>2 : 6</t>
  </si>
  <si>
    <t>4 : 4</t>
  </si>
  <si>
    <t>5 : 3</t>
  </si>
  <si>
    <t>OP B - 2. kolo - 19.11.2016  (sobota)</t>
  </si>
  <si>
    <t>OP B - Play OFF - 18.3.2017 (sobota)</t>
  </si>
  <si>
    <t>OP B - 3. kolo - 29.1.2017  (neděle)</t>
  </si>
  <si>
    <t>TJ SPARTAK CHRÁST</t>
  </si>
  <si>
    <t>19.11.2016</t>
  </si>
  <si>
    <t>SLAVOJ PLZEŇ</t>
  </si>
  <si>
    <t>CHRÁST</t>
  </si>
  <si>
    <t>HODLOVÁ, MIRVALD</t>
  </si>
  <si>
    <t>BREJCHA, BREJCHOVÁ</t>
  </si>
  <si>
    <t>ŠIMÁK, PRŮCHA</t>
  </si>
  <si>
    <t>FRICEK, SLABÝ</t>
  </si>
  <si>
    <t>HODLOVÁ, VORÁČKOVÁ</t>
  </si>
  <si>
    <t>LANZENDORFOVÁ, KŘÍŽOVÁ</t>
  </si>
  <si>
    <t>MIRVALD, SUTTR M.</t>
  </si>
  <si>
    <t>BREJCHA, HLÁVKA</t>
  </si>
  <si>
    <t>BRUNCLÍK</t>
  </si>
  <si>
    <t>SLABÝ</t>
  </si>
  <si>
    <t>SUTTR MARTIN</t>
  </si>
  <si>
    <t>HAVÍŘ</t>
  </si>
  <si>
    <t>VORÁČKOVÁ</t>
  </si>
  <si>
    <t>BREJCHOVÁ</t>
  </si>
  <si>
    <t>PRŮCHA</t>
  </si>
  <si>
    <t>HLÁVKA</t>
  </si>
  <si>
    <t>6 : 2</t>
  </si>
  <si>
    <t>Plzeň</t>
  </si>
  <si>
    <t>Schröfel Erik, Bláhová Barbara</t>
  </si>
  <si>
    <t>Kolenatý David, Peřinová Markéta</t>
  </si>
  <si>
    <t>Vild Petr, Konečný Jiří</t>
  </si>
  <si>
    <t>Kolenatý David, Berger Jiří</t>
  </si>
  <si>
    <t>Pokorná Pavlína, Peřinová Markéta</t>
  </si>
  <si>
    <t>Egermaier Jiří, Schröfel Erik</t>
  </si>
  <si>
    <t>Žambůrek Tomáš, Tupý Jan</t>
  </si>
  <si>
    <t>Berger Jiří</t>
  </si>
  <si>
    <t>Tupý Jan</t>
  </si>
  <si>
    <t>Pokorná Pavlína</t>
  </si>
  <si>
    <t>Žambůrek Tomáš</t>
  </si>
  <si>
    <t>Jiří Hanyk</t>
  </si>
  <si>
    <t>Brejcha Josef, Brejchová Martina</t>
  </si>
  <si>
    <t>Fricek Jiří, Slabý Otto st.</t>
  </si>
  <si>
    <t>Křížová M., Lanzendorfová O.</t>
  </si>
  <si>
    <t>Brejcha Josef, Hlávka Pavel</t>
  </si>
  <si>
    <t>Slabý Otto st.</t>
  </si>
  <si>
    <t>Havíř František st.</t>
  </si>
  <si>
    <t>Brejchová Martina</t>
  </si>
  <si>
    <t>Hlávka Pavel</t>
  </si>
  <si>
    <t>Za SK Jupiter A nastoupil P.Vild z družstva SK Jupiter M2</t>
  </si>
  <si>
    <t>Plzeň, 25.ZŠ</t>
  </si>
  <si>
    <t>Jiří Konečný</t>
  </si>
  <si>
    <t>Pokorná, Žambůrek</t>
  </si>
  <si>
    <t>Hodlová, Mirvald</t>
  </si>
  <si>
    <t>Berger, Tupý</t>
  </si>
  <si>
    <t>Šimák, Průcha</t>
  </si>
  <si>
    <t>Žambůrek, Kolenatý</t>
  </si>
  <si>
    <t>Průcha</t>
  </si>
  <si>
    <t>Zdenka Záhorcová</t>
  </si>
  <si>
    <t>ZpčBaS - OPB - 2016/17</t>
  </si>
  <si>
    <r>
      <t xml:space="preserve">tabulka po </t>
    </r>
    <r>
      <rPr>
        <b/>
        <u val="single"/>
        <sz val="12"/>
        <rFont val="Arial"/>
        <family val="2"/>
      </rPr>
      <t>2. kole - 19.11.2016</t>
    </r>
  </si>
  <si>
    <t>TJ SPARTAK Chrást</t>
  </si>
  <si>
    <t>29.1.2017</t>
  </si>
  <si>
    <t>SK Jupiter "A"</t>
  </si>
  <si>
    <t>Chrást</t>
  </si>
  <si>
    <t>Vild, Beranová</t>
  </si>
  <si>
    <t>Knopp, Vild</t>
  </si>
  <si>
    <t>Voráčková, Hodlová</t>
  </si>
  <si>
    <t>SOKOL Doubravka "D"</t>
  </si>
  <si>
    <t>Hanyk, Horová</t>
  </si>
  <si>
    <t>Hanyk, Tupý</t>
  </si>
  <si>
    <t>Horová</t>
  </si>
  <si>
    <t>Kolenatý, Žambůrek</t>
  </si>
  <si>
    <t>Žambůrek</t>
  </si>
  <si>
    <t>Louda, Křížová</t>
  </si>
  <si>
    <t>Schröfel , Beranová</t>
  </si>
  <si>
    <t>Brejcha, Fricek</t>
  </si>
  <si>
    <t>Brejchová, Křížová</t>
  </si>
  <si>
    <t>Hlávka, Havíř Fr.</t>
  </si>
  <si>
    <t>Havíř Fr.</t>
  </si>
  <si>
    <t>Vild</t>
  </si>
  <si>
    <t>Louda Jiří st.</t>
  </si>
  <si>
    <t>SK JUPITER  A</t>
  </si>
  <si>
    <t>3 : 5</t>
  </si>
  <si>
    <t>8 : 0</t>
  </si>
  <si>
    <t>Horová - Borkovec Tomáš</t>
  </si>
  <si>
    <t>Brejchová  - Louda</t>
  </si>
  <si>
    <t>Hanyk - Tupý</t>
  </si>
  <si>
    <t>Křížová - Lanzendorfová</t>
  </si>
  <si>
    <t>Kolenatý - Žambůrek</t>
  </si>
  <si>
    <t>Borkovec Filip</t>
  </si>
  <si>
    <t>Louda</t>
  </si>
  <si>
    <t>Hlávka - Havíř Fr.</t>
  </si>
  <si>
    <t>Fricek - Brejcha</t>
  </si>
  <si>
    <t>24.1.2017</t>
  </si>
  <si>
    <t>Plzeň, 25. ZŠ</t>
  </si>
  <si>
    <r>
      <t xml:space="preserve">konečná tabulka po </t>
    </r>
    <r>
      <rPr>
        <b/>
        <u val="single"/>
        <sz val="12"/>
        <rFont val="Arial"/>
        <family val="2"/>
      </rPr>
      <t>základní části</t>
    </r>
    <r>
      <rPr>
        <u val="single"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- 29.1.2017</t>
    </r>
  </si>
  <si>
    <t>konečné umístění v sezoně 2016/17 - 18.3.2017 - PLAY OFF</t>
  </si>
  <si>
    <t>dopolední utkání - začátek 9:00 - semifinále</t>
  </si>
  <si>
    <r>
      <t xml:space="preserve">odpolední utkání - začátek 14:00 - o 3.místo a </t>
    </r>
    <r>
      <rPr>
        <b/>
        <u val="single"/>
        <sz val="9"/>
        <rFont val="Arial"/>
        <family val="2"/>
      </rPr>
      <t>FINÁLE</t>
    </r>
  </si>
  <si>
    <t>5 : 1</t>
  </si>
  <si>
    <t>5 : 0</t>
  </si>
  <si>
    <r>
      <t xml:space="preserve">Oblastní přebor družstev dospělých - 2016/17 - </t>
    </r>
    <r>
      <rPr>
        <b/>
        <sz val="12"/>
        <rFont val="Arial"/>
        <family val="2"/>
      </rPr>
      <t>OPB - SEMIFINÁLE</t>
    </r>
  </si>
  <si>
    <t>Klatovy</t>
  </si>
  <si>
    <t>Miroslav Steiner</t>
  </si>
  <si>
    <t xml:space="preserve">Kolo : </t>
  </si>
  <si>
    <t>PLAY OFF</t>
  </si>
  <si>
    <t>Mirvald Václav, Hodlová Jarmila</t>
  </si>
  <si>
    <t>Kolenatý David, Horová Magdaléna</t>
  </si>
  <si>
    <t>Hanyk Jiří</t>
  </si>
  <si>
    <t>Horová Magdaléna</t>
  </si>
  <si>
    <t>Suttr Martin, Mirvald Václav</t>
  </si>
  <si>
    <t>Žambůrek Tomáš, Hanyk Jiří</t>
  </si>
  <si>
    <t>Voráčková Lenka, Hodlová Jarmila</t>
  </si>
  <si>
    <t>Behenský Roman, Brunclík Jiří</t>
  </si>
  <si>
    <t>Tupý Jan, Kolenatý David</t>
  </si>
  <si>
    <t>???</t>
  </si>
  <si>
    <t>………………………………………………………………………………………………………………………………………………………………………………………………..</t>
  </si>
  <si>
    <t>Knopp Tomáš, Beranová Štěpánka</t>
  </si>
  <si>
    <t>Hrádek Leoš, Schröfel Erik</t>
  </si>
  <si>
    <t>Hlávka Pavel, Brejcha Josef</t>
  </si>
  <si>
    <t>Louda Jiří</t>
  </si>
  <si>
    <t>Schröfel Erik</t>
  </si>
  <si>
    <t>Beranová Štěpánka,              Bláhová Barbara</t>
  </si>
  <si>
    <t>Křížová Monika,            Lanzendorfová Olina</t>
  </si>
  <si>
    <t>Egermaier Jiří, Vild Petr</t>
  </si>
  <si>
    <t>Louda Jiří, Fricek Jiří</t>
  </si>
  <si>
    <t>Druhá čtyřhra mužů ukončena po druhém setu pro zranění  hráče Jiřího Fricka</t>
  </si>
  <si>
    <r>
      <t xml:space="preserve">Oblastní přebor družstev dospělých - 2016/17 - </t>
    </r>
    <r>
      <rPr>
        <b/>
        <sz val="12"/>
        <rFont val="Arial"/>
        <family val="2"/>
      </rPr>
      <t>OPB - o 3.místo</t>
    </r>
  </si>
  <si>
    <t>Hlávka Pavel, Havíř František</t>
  </si>
  <si>
    <t>Louda Jiří, Brejcha Josef</t>
  </si>
  <si>
    <r>
      <t xml:space="preserve">Oblastní přebor družstev dospělých - 2016/17 - </t>
    </r>
    <r>
      <rPr>
        <b/>
        <sz val="12"/>
        <rFont val="Arial"/>
        <family val="2"/>
      </rPr>
      <t>OPB - FINÁLE</t>
    </r>
  </si>
  <si>
    <t>Hrádek Leoš, Beranová Štěpánka</t>
  </si>
  <si>
    <t>Hrádek Leoš, Egermaier Jiří</t>
  </si>
  <si>
    <t>Knopp Tomáš, Schröfel Erik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</si>
</sst>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dotted"/>
      <top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4" applyFont="1">
      <alignment/>
      <protection/>
    </xf>
    <xf numFmtId="0" fontId="9" fillId="0" borderId="0" xfId="0" applyFont="1" applyAlignment="1">
      <alignment/>
    </xf>
    <xf numFmtId="0" fontId="14" fillId="0" borderId="10" xfId="54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4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4" applyFont="1" applyBorder="1" applyAlignment="1">
      <alignment vertical="center"/>
      <protection/>
    </xf>
    <xf numFmtId="0" fontId="17" fillId="0" borderId="15" xfId="62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6" fillId="0" borderId="17" xfId="58" applyFont="1" applyBorder="1">
      <alignment horizontal="center" vertical="center"/>
      <protection/>
    </xf>
    <xf numFmtId="0" fontId="16" fillId="0" borderId="18" xfId="58" applyFont="1" applyBorder="1">
      <alignment horizontal="center" vertical="center"/>
      <protection/>
    </xf>
    <xf numFmtId="0" fontId="16" fillId="0" borderId="19" xfId="58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8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25" xfId="60" applyFont="1" applyBorder="1">
      <alignment horizontal="center" vertical="center"/>
      <protection/>
    </xf>
    <xf numFmtId="0" fontId="14" fillId="0" borderId="26" xfId="60" applyFont="1" applyBorder="1">
      <alignment horizontal="center" vertical="center"/>
      <protection/>
    </xf>
    <xf numFmtId="0" fontId="14" fillId="0" borderId="13" xfId="60" applyFont="1" applyBorder="1">
      <alignment horizontal="center" vertical="center"/>
      <protection/>
    </xf>
    <xf numFmtId="0" fontId="14" fillId="0" borderId="27" xfId="60" applyFont="1" applyBorder="1" applyProtection="1">
      <alignment horizontal="center" vertical="center"/>
      <protection hidden="1"/>
    </xf>
    <xf numFmtId="0" fontId="14" fillId="0" borderId="13" xfId="60" applyFont="1" applyBorder="1" applyProtection="1">
      <alignment horizontal="center" vertical="center"/>
      <protection hidden="1"/>
    </xf>
    <xf numFmtId="0" fontId="14" fillId="0" borderId="27" xfId="60" applyFont="1" applyBorder="1">
      <alignment horizontal="center" vertical="center"/>
      <protection/>
    </xf>
    <xf numFmtId="0" fontId="19" fillId="2" borderId="28" xfId="59" applyFont="1" applyFill="1" applyBorder="1">
      <alignment vertical="center"/>
      <protection/>
    </xf>
    <xf numFmtId="0" fontId="16" fillId="0" borderId="29" xfId="58" applyFont="1" applyBorder="1" applyProtection="1">
      <alignment horizontal="center" vertical="center"/>
      <protection hidden="1"/>
    </xf>
    <xf numFmtId="0" fontId="16" fillId="0" borderId="30" xfId="58" applyFont="1" applyBorder="1" applyProtection="1">
      <alignment horizontal="center" vertical="center"/>
      <protection hidden="1"/>
    </xf>
    <xf numFmtId="0" fontId="16" fillId="0" borderId="31" xfId="58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60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4" applyFont="1">
      <alignment/>
      <protection/>
    </xf>
    <xf numFmtId="0" fontId="15" fillId="0" borderId="0" xfId="54" applyFont="1">
      <alignment/>
      <protection/>
    </xf>
    <xf numFmtId="0" fontId="14" fillId="0" borderId="0" xfId="54" applyFont="1">
      <alignment/>
      <protection/>
    </xf>
    <xf numFmtId="0" fontId="18" fillId="0" borderId="0" xfId="54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2" xfId="60" applyFont="1" applyBorder="1">
      <alignment horizontal="center" vertical="center"/>
      <protection/>
    </xf>
    <xf numFmtId="0" fontId="14" fillId="0" borderId="33" xfId="60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indent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4" fillId="0" borderId="25" xfId="60" applyFont="1" applyBorder="1" applyProtection="1">
      <alignment horizontal="center" vertical="center"/>
      <protection locked="0"/>
    </xf>
    <xf numFmtId="0" fontId="14" fillId="0" borderId="13" xfId="60" applyFont="1" applyBorder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4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10" fillId="0" borderId="13" xfId="58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4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1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2" xfId="48" applyFont="1" applyFill="1" applyBorder="1" applyAlignment="1">
      <alignment horizontal="center" wrapText="1"/>
      <protection/>
    </xf>
    <xf numFmtId="0" fontId="23" fillId="0" borderId="43" xfId="48" applyFont="1" applyBorder="1" applyAlignment="1">
      <alignment horizontal="right" wrapText="1"/>
      <protection/>
    </xf>
    <xf numFmtId="0" fontId="17" fillId="0" borderId="44" xfId="48" applyFont="1" applyBorder="1" applyAlignment="1">
      <alignment horizontal="right" wrapText="1"/>
      <protection/>
    </xf>
    <xf numFmtId="0" fontId="24" fillId="0" borderId="30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24" fillId="0" borderId="46" xfId="48" applyFont="1" applyBorder="1" applyAlignment="1">
      <alignment horizontal="center" wrapText="1"/>
      <protection/>
    </xf>
    <xf numFmtId="0" fontId="15" fillId="0" borderId="47" xfId="48" applyFont="1" applyFill="1" applyBorder="1" applyAlignment="1">
      <alignment horizontal="center" vertical="center"/>
      <protection/>
    </xf>
    <xf numFmtId="0" fontId="15" fillId="0" borderId="47" xfId="48" applyFont="1" applyBorder="1" applyAlignment="1">
      <alignment horizontal="center" vertical="center"/>
      <protection/>
    </xf>
    <xf numFmtId="0" fontId="15" fillId="0" borderId="48" xfId="48" applyFont="1" applyFill="1" applyBorder="1" applyAlignment="1">
      <alignment horizontal="center" vertical="center"/>
      <protection/>
    </xf>
    <xf numFmtId="0" fontId="16" fillId="0" borderId="49" xfId="48" applyFont="1" applyFill="1" applyBorder="1" applyAlignment="1">
      <alignment horizontal="center" vertical="center"/>
      <protection/>
    </xf>
    <xf numFmtId="0" fontId="24" fillId="0" borderId="43" xfId="48" applyFont="1" applyBorder="1" applyAlignment="1">
      <alignment horizontal="center" wrapText="1"/>
      <protection/>
    </xf>
    <xf numFmtId="0" fontId="10" fillId="0" borderId="47" xfId="48" applyFill="1" applyBorder="1" applyAlignment="1">
      <alignment horizontal="center" vertical="center"/>
      <protection/>
    </xf>
    <xf numFmtId="0" fontId="10" fillId="0" borderId="48" xfId="48" applyBorder="1" applyAlignment="1">
      <alignment horizontal="center" vertical="center"/>
      <protection/>
    </xf>
    <xf numFmtId="14" fontId="10" fillId="0" borderId="37" xfId="48" applyNumberFormat="1" applyFill="1" applyBorder="1" applyAlignment="1">
      <alignment horizontal="center"/>
      <protection/>
    </xf>
    <xf numFmtId="0" fontId="24" fillId="12" borderId="30" xfId="48" applyFont="1" applyFill="1" applyBorder="1" applyAlignment="1">
      <alignment horizontal="center" wrapText="1"/>
      <protection/>
    </xf>
    <xf numFmtId="0" fontId="24" fillId="12" borderId="44" xfId="48" applyFont="1" applyFill="1" applyBorder="1" applyAlignment="1">
      <alignment horizontal="center" wrapText="1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15" fillId="12" borderId="56" xfId="48" applyFont="1" applyFill="1" applyBorder="1" applyAlignment="1">
      <alignment horizontal="center" vertical="center"/>
      <protection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26" fillId="0" borderId="50" xfId="48" applyFont="1" applyFill="1" applyBorder="1" applyAlignment="1" applyProtection="1">
      <alignment horizontal="center" vertical="center"/>
      <protection hidden="1"/>
    </xf>
    <xf numFmtId="0" fontId="26" fillId="0" borderId="59" xfId="48" applyFont="1" applyFill="1" applyBorder="1" applyAlignment="1" applyProtection="1">
      <alignment horizontal="center" vertical="center"/>
      <protection hidden="1"/>
    </xf>
    <xf numFmtId="0" fontId="16" fillId="12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26" fillId="0" borderId="62" xfId="48" applyFont="1" applyFill="1" applyBorder="1" applyAlignment="1" applyProtection="1">
      <alignment horizontal="center" vertical="center"/>
      <protection hidden="1"/>
    </xf>
    <xf numFmtId="0" fontId="26" fillId="0" borderId="63" xfId="48" applyFont="1" applyBorder="1" applyAlignment="1" applyProtection="1">
      <alignment horizontal="center" vertical="center"/>
      <protection hidden="1"/>
    </xf>
    <xf numFmtId="0" fontId="26" fillId="0" borderId="64" xfId="48" applyFont="1" applyBorder="1" applyAlignment="1" applyProtection="1">
      <alignment horizontal="center" vertical="center"/>
      <protection hidden="1"/>
    </xf>
    <xf numFmtId="0" fontId="26" fillId="0" borderId="54" xfId="48" applyFont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16" fillId="12" borderId="66" xfId="48" applyFont="1" applyFill="1" applyBorder="1" applyAlignment="1" applyProtection="1">
      <alignment horizontal="center" vertical="center"/>
      <protection hidden="1"/>
    </xf>
    <xf numFmtId="0" fontId="29" fillId="0" borderId="0" xfId="50" applyFont="1" applyFill="1" applyAlignment="1">
      <alignment horizontal="center"/>
      <protection/>
    </xf>
    <xf numFmtId="0" fontId="17" fillId="0" borderId="0" xfId="50" applyFont="1">
      <alignment/>
      <protection/>
    </xf>
    <xf numFmtId="0" fontId="28" fillId="0" borderId="0" xfId="50" applyFont="1" applyFill="1" applyAlignment="1">
      <alignment horizontal="center"/>
      <protection/>
    </xf>
    <xf numFmtId="14" fontId="30" fillId="0" borderId="0" xfId="50" applyNumberFormat="1" applyFont="1" applyFill="1" applyAlignment="1">
      <alignment/>
      <protection/>
    </xf>
    <xf numFmtId="0" fontId="17" fillId="0" borderId="0" xfId="50" applyFont="1" applyFill="1">
      <alignment/>
      <protection/>
    </xf>
    <xf numFmtId="0" fontId="17" fillId="0" borderId="0" xfId="50" applyFont="1" applyFill="1" applyAlignment="1">
      <alignment horizontal="right"/>
      <protection/>
    </xf>
    <xf numFmtId="0" fontId="17" fillId="0" borderId="0" xfId="50" applyFont="1" applyFill="1" applyAlignment="1">
      <alignment horizontal="center"/>
      <protection/>
    </xf>
    <xf numFmtId="0" fontId="17" fillId="0" borderId="0" xfId="50" applyFont="1" applyFill="1" applyAlignment="1">
      <alignment horizontal="left"/>
      <protection/>
    </xf>
    <xf numFmtId="49" fontId="17" fillId="0" borderId="0" xfId="50" applyNumberFormat="1" applyFont="1" applyFill="1" applyAlignment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31" fillId="0" borderId="0" xfId="50" applyFont="1" applyFill="1" applyAlignment="1">
      <alignment horizontal="right"/>
      <protection/>
    </xf>
    <xf numFmtId="0" fontId="17" fillId="0" borderId="0" xfId="50" applyFont="1" applyFill="1" applyAlignment="1" quotePrefix="1">
      <alignment horizontal="center"/>
      <protection/>
    </xf>
    <xf numFmtId="0" fontId="32" fillId="0" borderId="0" xfId="50" applyFont="1" applyFill="1">
      <alignment/>
      <protection/>
    </xf>
    <xf numFmtId="0" fontId="33" fillId="0" borderId="0" xfId="50" applyFont="1" applyFill="1">
      <alignment/>
      <protection/>
    </xf>
    <xf numFmtId="0" fontId="31" fillId="0" borderId="0" xfId="50" applyFont="1" applyFill="1" applyAlignment="1">
      <alignment horizontal="left"/>
      <protection/>
    </xf>
    <xf numFmtId="0" fontId="32" fillId="0" borderId="0" xfId="50" applyFont="1" applyFill="1" applyAlignment="1">
      <alignment/>
      <protection/>
    </xf>
    <xf numFmtId="0" fontId="31" fillId="0" borderId="0" xfId="50" applyFont="1" applyFill="1" applyBorder="1" applyAlignment="1">
      <alignment horizontal="right"/>
      <protection/>
    </xf>
    <xf numFmtId="0" fontId="17" fillId="0" borderId="0" xfId="50" applyFont="1" applyFill="1" applyBorder="1" applyAlignment="1">
      <alignment horizontal="center"/>
      <protection/>
    </xf>
    <xf numFmtId="0" fontId="17" fillId="0" borderId="0" xfId="50" applyFont="1" applyFill="1" applyBorder="1" applyAlignment="1">
      <alignment horizontal="left"/>
      <protection/>
    </xf>
    <xf numFmtId="0" fontId="32" fillId="0" borderId="0" xfId="50" applyFont="1" applyFill="1" applyBorder="1" applyAlignment="1">
      <alignment/>
      <protection/>
    </xf>
    <xf numFmtId="0" fontId="32" fillId="0" borderId="0" xfId="50" applyFont="1" applyFill="1" applyBorder="1">
      <alignment/>
      <protection/>
    </xf>
    <xf numFmtId="0" fontId="17" fillId="0" borderId="0" xfId="50" applyFont="1" applyFill="1" applyAlignment="1">
      <alignment/>
      <protection/>
    </xf>
    <xf numFmtId="0" fontId="13" fillId="0" borderId="0" xfId="48" applyFont="1" applyAlignment="1">
      <alignment horizontal="center"/>
      <protection/>
    </xf>
    <xf numFmtId="14" fontId="30" fillId="0" borderId="0" xfId="50" applyNumberFormat="1" applyFont="1" applyFill="1" applyAlignment="1">
      <alignment horizontal="center"/>
      <protection/>
    </xf>
    <xf numFmtId="0" fontId="19" fillId="0" borderId="67" xfId="48" applyFont="1" applyBorder="1" applyAlignment="1">
      <alignment horizontal="center"/>
      <protection/>
    </xf>
    <xf numFmtId="0" fontId="19" fillId="0" borderId="47" xfId="48" applyFont="1" applyBorder="1" applyAlignment="1">
      <alignment horizontal="center"/>
      <protection/>
    </xf>
    <xf numFmtId="0" fontId="19" fillId="0" borderId="48" xfId="48" applyFont="1" applyBorder="1" applyAlignment="1">
      <alignment horizontal="center"/>
      <protection/>
    </xf>
    <xf numFmtId="49" fontId="31" fillId="0" borderId="0" xfId="50" applyNumberFormat="1" applyFont="1" applyFill="1" applyAlignment="1">
      <alignment horizontal="center" vertical="center"/>
      <protection/>
    </xf>
    <xf numFmtId="49" fontId="10" fillId="0" borderId="25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7" xfId="0" applyFont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7" fillId="0" borderId="48" xfId="39" applyFont="1" applyBorder="1" applyAlignment="1">
      <alignment horizontal="center" vertical="center" wrapText="1"/>
      <protection/>
    </xf>
    <xf numFmtId="0" fontId="10" fillId="0" borderId="68" xfId="0" applyFont="1" applyFill="1" applyBorder="1" applyAlignment="1">
      <alignment horizontal="left" vertical="center" indent="1"/>
    </xf>
    <xf numFmtId="0" fontId="14" fillId="0" borderId="63" xfId="60" applyFont="1" applyBorder="1">
      <alignment horizontal="center" vertical="center"/>
      <protection/>
    </xf>
    <xf numFmtId="0" fontId="14" fillId="0" borderId="68" xfId="60" applyFont="1" applyBorder="1">
      <alignment horizontal="center" vertical="center"/>
      <protection/>
    </xf>
    <xf numFmtId="0" fontId="14" fillId="0" borderId="69" xfId="60" applyFont="1" applyBorder="1" applyProtection="1">
      <alignment horizontal="center" vertical="center"/>
      <protection hidden="1"/>
    </xf>
    <xf numFmtId="0" fontId="14" fillId="0" borderId="68" xfId="60" applyFont="1" applyBorder="1" applyProtection="1">
      <alignment horizontal="center" vertical="center"/>
      <protection hidden="1"/>
    </xf>
    <xf numFmtId="0" fontId="14" fillId="0" borderId="69" xfId="60" applyFont="1" applyBorder="1">
      <alignment horizontal="center" vertical="center"/>
      <protection/>
    </xf>
    <xf numFmtId="0" fontId="14" fillId="0" borderId="70" xfId="60" applyFont="1" applyBorder="1">
      <alignment horizontal="center" vertical="center"/>
      <protection/>
    </xf>
    <xf numFmtId="0" fontId="10" fillId="0" borderId="56" xfId="0" applyFont="1" applyBorder="1" applyAlignment="1">
      <alignment horizontal="left" vertical="center" indent="1"/>
    </xf>
    <xf numFmtId="0" fontId="17" fillId="33" borderId="71" xfId="39" applyFont="1" applyFill="1" applyBorder="1" applyAlignment="1">
      <alignment horizontal="center" vertical="center" wrapText="1"/>
      <protection/>
    </xf>
    <xf numFmtId="0" fontId="10" fillId="33" borderId="72" xfId="0" applyFont="1" applyFill="1" applyBorder="1" applyAlignment="1">
      <alignment horizontal="left" vertical="center" indent="1"/>
    </xf>
    <xf numFmtId="0" fontId="14" fillId="33" borderId="0" xfId="60" applyFont="1" applyFill="1" applyBorder="1">
      <alignment horizontal="center" vertical="center"/>
      <protection/>
    </xf>
    <xf numFmtId="0" fontId="14" fillId="33" borderId="37" xfId="60" applyFont="1" applyFill="1" applyBorder="1">
      <alignment horizontal="center" vertical="center"/>
      <protection/>
    </xf>
    <xf numFmtId="0" fontId="14" fillId="33" borderId="72" xfId="60" applyFont="1" applyFill="1" applyBorder="1">
      <alignment horizontal="center" vertical="center"/>
      <protection/>
    </xf>
    <xf numFmtId="0" fontId="14" fillId="33" borderId="27" xfId="60" applyFont="1" applyFill="1" applyBorder="1" applyProtection="1">
      <alignment horizontal="center" vertical="center"/>
      <protection hidden="1"/>
    </xf>
    <xf numFmtId="0" fontId="14" fillId="33" borderId="13" xfId="60" applyFont="1" applyFill="1" applyBorder="1" applyProtection="1">
      <alignment horizontal="center" vertical="center"/>
      <protection hidden="1"/>
    </xf>
    <xf numFmtId="0" fontId="14" fillId="33" borderId="27" xfId="60" applyFont="1" applyFill="1" applyBorder="1">
      <alignment horizontal="center" vertical="center"/>
      <protection/>
    </xf>
    <xf numFmtId="0" fontId="14" fillId="33" borderId="25" xfId="60" applyFont="1" applyFill="1" applyBorder="1">
      <alignment horizontal="center" vertical="center"/>
      <protection/>
    </xf>
    <xf numFmtId="0" fontId="14" fillId="33" borderId="73" xfId="60" applyFont="1" applyFill="1" applyBorder="1">
      <alignment horizontal="center" vertical="center"/>
      <protection/>
    </xf>
    <xf numFmtId="0" fontId="14" fillId="33" borderId="13" xfId="60" applyFont="1" applyFill="1" applyBorder="1">
      <alignment horizontal="center" vertical="center"/>
      <protection/>
    </xf>
    <xf numFmtId="0" fontId="10" fillId="33" borderId="74" xfId="0" applyFont="1" applyFill="1" applyBorder="1" applyAlignment="1">
      <alignment horizontal="left" vertical="center" indent="1"/>
    </xf>
    <xf numFmtId="0" fontId="10" fillId="0" borderId="75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wrapText="1" indent="1"/>
    </xf>
    <xf numFmtId="0" fontId="14" fillId="0" borderId="70" xfId="60" applyFont="1" applyBorder="1" applyProtection="1">
      <alignment horizontal="center" vertical="center"/>
      <protection hidden="1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17" fillId="33" borderId="74" xfId="0" applyFont="1" applyFill="1" applyBorder="1" applyAlignment="1">
      <alignment horizontal="left" vertical="center" indent="1"/>
    </xf>
    <xf numFmtId="0" fontId="13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28" fillId="0" borderId="0" xfId="48" applyFont="1" applyAlignment="1">
      <alignment horizontal="center"/>
      <protection/>
    </xf>
    <xf numFmtId="0" fontId="34" fillId="0" borderId="76" xfId="48" applyFont="1" applyBorder="1" applyAlignment="1">
      <alignment horizontal="center"/>
      <protection/>
    </xf>
    <xf numFmtId="0" fontId="34" fillId="0" borderId="77" xfId="48" applyFont="1" applyBorder="1" applyAlignment="1">
      <alignment horizontal="center"/>
      <protection/>
    </xf>
    <xf numFmtId="0" fontId="34" fillId="0" borderId="78" xfId="48" applyFont="1" applyBorder="1" applyAlignment="1">
      <alignment horizontal="center"/>
      <protection/>
    </xf>
    <xf numFmtId="0" fontId="34" fillId="0" borderId="41" xfId="48" applyFont="1" applyBorder="1" applyAlignment="1">
      <alignment horizontal="center"/>
      <protection/>
    </xf>
    <xf numFmtId="0" fontId="34" fillId="0" borderId="75" xfId="48" applyFont="1" applyBorder="1" applyAlignment="1">
      <alignment horizontal="center"/>
      <protection/>
    </xf>
    <xf numFmtId="0" fontId="34" fillId="0" borderId="49" xfId="48" applyFont="1" applyBorder="1" applyAlignment="1">
      <alignment horizontal="center"/>
      <protection/>
    </xf>
    <xf numFmtId="14" fontId="30" fillId="0" borderId="0" xfId="50" applyNumberFormat="1" applyFont="1" applyFill="1" applyAlignment="1">
      <alignment horizontal="center"/>
      <protection/>
    </xf>
    <xf numFmtId="0" fontId="28" fillId="0" borderId="0" xfId="50" applyFont="1" applyFill="1" applyAlignment="1">
      <alignment horizontal="center"/>
      <protection/>
    </xf>
    <xf numFmtId="0" fontId="29" fillId="0" borderId="0" xfId="50" applyFont="1" applyFill="1" applyAlignment="1">
      <alignment horizontal="center"/>
      <protection/>
    </xf>
    <xf numFmtId="0" fontId="13" fillId="2" borderId="79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36" fillId="0" borderId="54" xfId="62" applyFont="1" applyFill="1" applyBorder="1" applyAlignment="1">
      <alignment horizontal="left" vertical="center"/>
      <protection/>
    </xf>
    <xf numFmtId="0" fontId="36" fillId="0" borderId="63" xfId="62" applyFont="1" applyFill="1" applyBorder="1" applyAlignment="1">
      <alignment horizontal="left" vertical="center"/>
      <protection/>
    </xf>
    <xf numFmtId="0" fontId="36" fillId="0" borderId="68" xfId="62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7" fillId="0" borderId="80" xfId="39" applyFont="1" applyBorder="1" applyAlignment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7" fillId="0" borderId="82" xfId="39" applyFont="1" applyBorder="1" applyAlignment="1">
      <alignment horizontal="center" vertical="center"/>
      <protection/>
    </xf>
    <xf numFmtId="0" fontId="17" fillId="0" borderId="83" xfId="39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13" fillId="0" borderId="37" xfId="59" applyFont="1" applyBorder="1" applyAlignment="1">
      <alignment horizontal="center" vertical="center"/>
      <protection/>
    </xf>
    <xf numFmtId="0" fontId="15" fillId="0" borderId="8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85" xfId="0" applyFont="1" applyBorder="1" applyAlignment="1">
      <alignment horizontal="left" vertical="center"/>
    </xf>
    <xf numFmtId="0" fontId="16" fillId="0" borderId="86" xfId="62" applyFont="1" applyFill="1" applyBorder="1" applyAlignment="1">
      <alignment horizontal="left" vertical="center"/>
      <protection/>
    </xf>
    <xf numFmtId="0" fontId="16" fillId="0" borderId="26" xfId="62" applyFont="1" applyFill="1" applyBorder="1" applyAlignment="1">
      <alignment horizontal="left" vertical="center"/>
      <protection/>
    </xf>
    <xf numFmtId="0" fontId="16" fillId="0" borderId="87" xfId="62" applyFont="1" applyFill="1" applyBorder="1" applyAlignment="1">
      <alignment horizontal="left" vertical="center"/>
      <protection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6" fillId="0" borderId="88" xfId="62" applyFont="1" applyFill="1" applyBorder="1" applyAlignment="1">
      <alignment horizontal="left" vertical="center"/>
      <protection/>
    </xf>
    <xf numFmtId="0" fontId="16" fillId="0" borderId="25" xfId="62" applyFont="1" applyFill="1" applyBorder="1" applyAlignment="1">
      <alignment horizontal="left" vertical="center"/>
      <protection/>
    </xf>
    <xf numFmtId="0" fontId="16" fillId="0" borderId="13" xfId="62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6" fillId="0" borderId="50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16" fillId="0" borderId="89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16" fillId="0" borderId="86" xfId="62" applyFont="1" applyBorder="1" applyAlignment="1" applyProtection="1">
      <alignment horizontal="left" vertical="center"/>
      <protection locked="0"/>
    </xf>
    <xf numFmtId="0" fontId="16" fillId="0" borderId="26" xfId="62" applyFont="1" applyBorder="1" applyAlignment="1" applyProtection="1">
      <alignment horizontal="left" vertical="center"/>
      <protection locked="0"/>
    </xf>
    <xf numFmtId="0" fontId="16" fillId="0" borderId="87" xfId="62" applyFont="1" applyBorder="1" applyAlignment="1" applyProtection="1">
      <alignment horizontal="left" vertical="center"/>
      <protection locked="0"/>
    </xf>
    <xf numFmtId="49" fontId="10" fillId="0" borderId="86" xfId="0" applyNumberFormat="1" applyFont="1" applyBorder="1" applyAlignment="1" applyProtection="1">
      <alignment horizontal="left" vertical="center"/>
      <protection locked="0"/>
    </xf>
    <xf numFmtId="49" fontId="10" fillId="0" borderId="90" xfId="0" applyNumberFormat="1" applyFont="1" applyBorder="1" applyAlignment="1" applyProtection="1">
      <alignment horizontal="left" vertical="center"/>
      <protection locked="0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89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22" fillId="0" borderId="54" xfId="62" applyFont="1" applyBorder="1" applyAlignment="1" applyProtection="1">
      <alignment horizontal="left" vertical="center"/>
      <protection locked="0"/>
    </xf>
    <xf numFmtId="0" fontId="22" fillId="0" borderId="63" xfId="62" applyFont="1" applyBorder="1" applyAlignment="1" applyProtection="1">
      <alignment horizontal="left" vertical="center"/>
      <protection locked="0"/>
    </xf>
    <xf numFmtId="0" fontId="22" fillId="0" borderId="68" xfId="62" applyFont="1" applyBorder="1" applyAlignment="1" applyProtection="1">
      <alignment horizontal="left" vertical="center"/>
      <protection locked="0"/>
    </xf>
    <xf numFmtId="0" fontId="13" fillId="2" borderId="79" xfId="0" applyFont="1" applyFill="1" applyBorder="1" applyAlignment="1" applyProtection="1">
      <alignment horizontal="left" vertical="center"/>
      <protection hidden="1"/>
    </xf>
    <xf numFmtId="0" fontId="13" fillId="2" borderId="35" xfId="0" applyFont="1" applyFill="1" applyBorder="1" applyAlignment="1" applyProtection="1">
      <alignment horizontal="left" vertical="center"/>
      <protection hidden="1"/>
    </xf>
    <xf numFmtId="49" fontId="10" fillId="0" borderId="90" xfId="0" applyNumberFormat="1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_Vysledek KP-A,B-2005-06" xfId="50"/>
    <cellStyle name="Poznámka" xfId="51"/>
    <cellStyle name="Percent" xfId="52"/>
    <cellStyle name="Propojená buňka" xfId="53"/>
    <cellStyle name="Roman EE 12 Normál" xfId="54"/>
    <cellStyle name="Followed Hyperlink" xfId="55"/>
    <cellStyle name="Správně" xfId="56"/>
    <cellStyle name="Text upozornění" xfId="57"/>
    <cellStyle name="Universe EE 12 bcentr" xfId="58"/>
    <cellStyle name="Universe EE 12 bold" xfId="59"/>
    <cellStyle name="Universe EE 12 centr." xfId="60"/>
    <cellStyle name="Universe EE 12 norm." xfId="61"/>
    <cellStyle name="Universe EE 9 centr.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72" customWidth="1"/>
    <col min="2" max="2" width="4.75390625" style="72" customWidth="1"/>
    <col min="3" max="3" width="26.875" style="72" customWidth="1"/>
    <col min="4" max="4" width="8.625" style="72" customWidth="1"/>
    <col min="5" max="7" width="7.625" style="72" customWidth="1"/>
    <col min="8" max="13" width="8.75390625" style="72" customWidth="1"/>
    <col min="14" max="14" width="7.625" style="72" customWidth="1"/>
    <col min="15" max="15" width="3.75390625" style="72" customWidth="1"/>
    <col min="16" max="16384" width="9.125" style="72" customWidth="1"/>
  </cols>
  <sheetData>
    <row r="2" spans="2:14" ht="25.5" customHeight="1">
      <c r="B2" s="173" t="s">
        <v>180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2:14" ht="20.25" customHeight="1">
      <c r="B3" s="175" t="s">
        <v>218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2:14" ht="12.75" customHeight="1" thickBo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2:14" ht="25.5" customHeight="1">
      <c r="B5" s="133"/>
      <c r="C5" s="133"/>
      <c r="D5" s="133"/>
      <c r="E5" s="135" t="s">
        <v>28</v>
      </c>
      <c r="F5" s="176" t="s">
        <v>65</v>
      </c>
      <c r="G5" s="176"/>
      <c r="H5" s="176"/>
      <c r="I5" s="176"/>
      <c r="J5" s="177"/>
      <c r="K5" s="133"/>
      <c r="L5" s="133"/>
      <c r="M5" s="133"/>
      <c r="N5" s="133"/>
    </row>
    <row r="6" spans="2:14" ht="25.5" customHeight="1">
      <c r="B6" s="133"/>
      <c r="C6" s="133"/>
      <c r="D6" s="133"/>
      <c r="E6" s="136" t="s">
        <v>100</v>
      </c>
      <c r="F6" s="178" t="s">
        <v>79</v>
      </c>
      <c r="G6" s="178"/>
      <c r="H6" s="178"/>
      <c r="I6" s="178"/>
      <c r="J6" s="179"/>
      <c r="K6" s="133"/>
      <c r="L6" s="133"/>
      <c r="M6" s="133"/>
      <c r="N6" s="133"/>
    </row>
    <row r="7" spans="2:14" ht="25.5" customHeight="1">
      <c r="B7" s="133"/>
      <c r="C7" s="133"/>
      <c r="D7" s="133"/>
      <c r="E7" s="136" t="s">
        <v>101</v>
      </c>
      <c r="F7" s="178" t="s">
        <v>110</v>
      </c>
      <c r="G7" s="178"/>
      <c r="H7" s="178"/>
      <c r="I7" s="178"/>
      <c r="J7" s="179"/>
      <c r="K7" s="133"/>
      <c r="L7" s="133"/>
      <c r="M7" s="133"/>
      <c r="N7" s="133"/>
    </row>
    <row r="8" spans="2:14" ht="25.5" customHeight="1" thickBot="1">
      <c r="B8" s="133"/>
      <c r="C8" s="133"/>
      <c r="D8" s="133"/>
      <c r="E8" s="137" t="s">
        <v>102</v>
      </c>
      <c r="F8" s="180" t="s">
        <v>63</v>
      </c>
      <c r="G8" s="180"/>
      <c r="H8" s="180"/>
      <c r="I8" s="180"/>
      <c r="J8" s="181"/>
      <c r="K8" s="133"/>
      <c r="L8" s="133"/>
      <c r="M8" s="133"/>
      <c r="N8" s="133"/>
    </row>
    <row r="9" spans="2:14" ht="14.25" customHeight="1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2:14" ht="14.25" customHeight="1">
      <c r="B10" s="174" t="s">
        <v>217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2:14" ht="14.25" customHeight="1" thickBo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ht="23.25" customHeight="1" thickBot="1">
      <c r="B12" s="76"/>
      <c r="C12" s="77" t="s">
        <v>95</v>
      </c>
      <c r="D12" s="85" t="s">
        <v>109</v>
      </c>
      <c r="E12" s="89" t="s">
        <v>96</v>
      </c>
      <c r="F12" s="89" t="s">
        <v>97</v>
      </c>
      <c r="G12" s="90" t="s">
        <v>98</v>
      </c>
      <c r="H12" s="78" t="s">
        <v>103</v>
      </c>
      <c r="I12" s="79" t="s">
        <v>104</v>
      </c>
      <c r="J12" s="79" t="s">
        <v>105</v>
      </c>
      <c r="K12" s="79" t="s">
        <v>106</v>
      </c>
      <c r="L12" s="79" t="s">
        <v>107</v>
      </c>
      <c r="M12" s="80" t="s">
        <v>108</v>
      </c>
      <c r="N12" s="75" t="s">
        <v>99</v>
      </c>
    </row>
    <row r="13" spans="2:14" ht="23.25" customHeight="1">
      <c r="B13" s="81" t="s">
        <v>28</v>
      </c>
      <c r="C13" s="73" t="s">
        <v>79</v>
      </c>
      <c r="D13" s="86">
        <v>6</v>
      </c>
      <c r="E13" s="91">
        <v>4</v>
      </c>
      <c r="F13" s="92">
        <v>2</v>
      </c>
      <c r="G13" s="93">
        <v>0</v>
      </c>
      <c r="H13" s="98">
        <v>34</v>
      </c>
      <c r="I13" s="99">
        <v>14</v>
      </c>
      <c r="J13" s="100">
        <f>'1.k._Sla_Chr'!Q17+'1.k._JupA_Chr'!Q17+'2.k._Chr_Sla'!P17+'2.k._Dou.D_Chr'!Q17+'3.k._Chr_JupA'!P17+'3.k._Chr_Dou.D'!P17</f>
        <v>71</v>
      </c>
      <c r="K13" s="99">
        <f>'1.k._Sla_Chr'!P17+'1.k._JupA_Chr'!P17+'2.k._Chr_Sla'!Q17+'2.k._Dou.D_Chr'!P17+'3.k._Chr_JupA'!Q17+'3.k._Chr_Dou.D'!Q17</f>
        <v>38</v>
      </c>
      <c r="L13" s="100">
        <f>'1.k._Sla_Chr'!O17+'1.k._JupA_Chr'!O17+'2.k._Chr_Sla'!N17+'2.k._Dou.D_Chr'!O17+'3.k._Chr_JupA'!N17+'3.k._Chr_Dou.D'!N17</f>
        <v>2051</v>
      </c>
      <c r="M13" s="101">
        <f>'1.k._Sla_Chr'!N17+'1.k._JupA_Chr'!N17+'2.k._Chr_Sla'!O17+'2.k._Dou.D_Chr'!N17+'3.k._Chr_JupA'!O17+'3.k._Chr_Dou.D'!O17</f>
        <v>1714</v>
      </c>
      <c r="N13" s="102">
        <f>E13*3+F13*2+G13*1</f>
        <v>16</v>
      </c>
    </row>
    <row r="14" spans="2:14" ht="23.25" customHeight="1">
      <c r="B14" s="81" t="s">
        <v>100</v>
      </c>
      <c r="C14" s="73" t="s">
        <v>65</v>
      </c>
      <c r="D14" s="86">
        <v>6</v>
      </c>
      <c r="E14" s="91">
        <v>4</v>
      </c>
      <c r="F14" s="94">
        <v>1</v>
      </c>
      <c r="G14" s="93">
        <v>1</v>
      </c>
      <c r="H14" s="98">
        <v>28</v>
      </c>
      <c r="I14" s="103">
        <v>20</v>
      </c>
      <c r="J14" s="100">
        <f>'1.k._Dou.D_JupA'!Q17+'1.k._JupA_Chr'!P17+'2.k._JupA_Sla'!P17+'2.k._JupA_Dou.D'!P17+'3.k._Chr_JupA'!Q17+'3.k._Sla_JupA'!Q17</f>
        <v>61</v>
      </c>
      <c r="K14" s="103">
        <f>'1.k._Dou.D_JupA'!P17+'1.k._JupA_Chr'!Q17+'2.k._JupA_Sla'!Q17+'2.k._JupA_Dou.D'!Q17+'3.k._Chr_JupA'!P17+'3.k._Sla_JupA'!P17</f>
        <v>46</v>
      </c>
      <c r="L14" s="100">
        <f>'1.k._Dou.D_JupA'!O17+'1.k._JupA_Chr'!N17+'2.k._JupA_Sla'!N17+'2.k._JupA_Dou.D'!N17+'3.k._Chr_JupA'!O17+'3.k._Sla_JupA'!O17</f>
        <v>1888</v>
      </c>
      <c r="M14" s="104">
        <f>'1.k._Dou.D_JupA'!N17+'1.k._JupA_Chr'!O17+'2.k._JupA_Sla'!O17+'2.k._JupA_Dou.D'!O17+'3.k._Chr_JupA'!N17+'3.k._Sla_JupA'!N17</f>
        <v>1695</v>
      </c>
      <c r="N14" s="102">
        <f>E14*3+F14*2+G14*1</f>
        <v>15</v>
      </c>
    </row>
    <row r="15" spans="2:14" ht="23.25" customHeight="1">
      <c r="B15" s="82" t="s">
        <v>101</v>
      </c>
      <c r="C15" s="73" t="s">
        <v>110</v>
      </c>
      <c r="D15" s="86">
        <v>6</v>
      </c>
      <c r="E15" s="91">
        <v>2</v>
      </c>
      <c r="F15" s="94">
        <v>1</v>
      </c>
      <c r="G15" s="93">
        <v>3</v>
      </c>
      <c r="H15" s="98">
        <v>23</v>
      </c>
      <c r="I15" s="103">
        <v>25</v>
      </c>
      <c r="J15" s="100">
        <f>'1.k._Sla_Dou.D'!P17+'1.k._Sla_Chr'!P17+'2.k._JupA_Sla'!Q17+'2.k._Chr_Sla'!Q17+'3.k._Dou.D_Sla'!Q17+'3.k._Sla_JupA'!P17</f>
        <v>54</v>
      </c>
      <c r="K15" s="103">
        <f>'1.k._Sla_Dou.D'!Q17+'1.k._Sla_Chr'!Q17+'2.k._JupA_Sla'!P17+'2.k._Chr_Sla'!P17+'3.k._Dou.D_Sla'!P17+'3.k._Sla_JupA'!Q17</f>
        <v>53</v>
      </c>
      <c r="L15" s="100">
        <f>'1.k._Sla_Dou.D'!N17+'1.k._Sla_Chr'!N17+'2.k._JupA_Sla'!O17+'2.k._Chr_Sla'!O17+'3.k._Dou.D_Sla'!O17+'3.k._Sla_JupA'!N17</f>
        <v>1823</v>
      </c>
      <c r="M15" s="104">
        <f>'1.k._Sla_Dou.D'!O17+'1.k._Sla_Chr'!O17+'2.k._JupA_Sla'!N17+'2.k._Chr_Sla'!N17+'3.k._Dou.D_Sla'!N17+'3.k._Sla_JupA'!O17</f>
        <v>1791</v>
      </c>
      <c r="N15" s="102">
        <f>E15*3+F15*2+G15*1</f>
        <v>11</v>
      </c>
    </row>
    <row r="16" spans="2:14" ht="23.25" customHeight="1" thickBot="1">
      <c r="B16" s="83" t="s">
        <v>102</v>
      </c>
      <c r="C16" s="84" t="s">
        <v>63</v>
      </c>
      <c r="D16" s="87">
        <v>6</v>
      </c>
      <c r="E16" s="95">
        <v>0</v>
      </c>
      <c r="F16" s="96">
        <v>0</v>
      </c>
      <c r="G16" s="97">
        <v>6</v>
      </c>
      <c r="H16" s="105">
        <v>11</v>
      </c>
      <c r="I16" s="106">
        <v>37</v>
      </c>
      <c r="J16" s="107">
        <f>'1.k._Sla_Dou.D'!Q17+'1.k._Dou.D_JupA'!P17+'2.k._JupA_Dou.D'!Q17+'2.k._Dou.D_Chr'!P17+'3.k._Dou.D_Sla'!P17+'3.k._Chr_Dou.D'!Q17</f>
        <v>32</v>
      </c>
      <c r="K16" s="106">
        <f>'1.k._Sla_Dou.D'!P17+'1.k._Dou.D_JupA'!Q17+'2.k._JupA_Dou.D'!P17+'2.k._Dou.D_Chr'!Q17+'3.k._Dou.D_Sla'!Q17+'3.k._Chr_Dou.D'!P17</f>
        <v>81</v>
      </c>
      <c r="L16" s="107">
        <f>'1.k._Sla_Dou.D'!O17+'1.k._Dou.D_JupA'!N17+'2.k._JupA_Dou.D'!O17+'2.k._Dou.D_Chr'!N17+'3.k._Dou.D_Sla'!N17+'3.k._Chr_Dou.D'!O17</f>
        <v>1611</v>
      </c>
      <c r="M16" s="108">
        <f>'1.k._Sla_Dou.D'!N17+'1.k._Dou.D_JupA'!O17+'2.k._JupA_Dou.D'!N17+'2.k._Dou.D_Chr'!O17+'3.k._Dou.D_Sla'!O17+'3.k._Chr_Dou.D'!N17</f>
        <v>2173</v>
      </c>
      <c r="N16" s="109">
        <f>E16*3+F16*2+G16*1</f>
        <v>6</v>
      </c>
    </row>
    <row r="17" ht="13.5" customHeight="1">
      <c r="C17" s="74"/>
    </row>
    <row r="18" spans="2:14" ht="18.75" customHeight="1">
      <c r="B18" s="174" t="s">
        <v>181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2:14" ht="13.5" customHeight="1" thickBot="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2:14" ht="22.5" customHeight="1" thickBot="1">
      <c r="B20" s="76"/>
      <c r="C20" s="77" t="s">
        <v>95</v>
      </c>
      <c r="D20" s="85" t="s">
        <v>109</v>
      </c>
      <c r="E20" s="89" t="s">
        <v>96</v>
      </c>
      <c r="F20" s="89" t="s">
        <v>97</v>
      </c>
      <c r="G20" s="90" t="s">
        <v>98</v>
      </c>
      <c r="H20" s="78" t="s">
        <v>103</v>
      </c>
      <c r="I20" s="79" t="s">
        <v>104</v>
      </c>
      <c r="J20" s="79" t="s">
        <v>105</v>
      </c>
      <c r="K20" s="79" t="s">
        <v>106</v>
      </c>
      <c r="L20" s="79" t="s">
        <v>107</v>
      </c>
      <c r="M20" s="80" t="s">
        <v>108</v>
      </c>
      <c r="N20" s="75" t="s">
        <v>99</v>
      </c>
    </row>
    <row r="21" spans="2:14" ht="22.5" customHeight="1">
      <c r="B21" s="81" t="s">
        <v>28</v>
      </c>
      <c r="C21" s="73" t="s">
        <v>65</v>
      </c>
      <c r="D21" s="86">
        <v>4</v>
      </c>
      <c r="E21" s="91">
        <v>3</v>
      </c>
      <c r="F21" s="92">
        <v>1</v>
      </c>
      <c r="G21" s="93">
        <v>0</v>
      </c>
      <c r="H21" s="98">
        <v>21</v>
      </c>
      <c r="I21" s="99">
        <v>11</v>
      </c>
      <c r="J21" s="100">
        <v>45</v>
      </c>
      <c r="K21" s="99">
        <v>26</v>
      </c>
      <c r="L21" s="100">
        <v>1271</v>
      </c>
      <c r="M21" s="101">
        <v>1065</v>
      </c>
      <c r="N21" s="102">
        <f>E21*3+F21*2+G21*1</f>
        <v>11</v>
      </c>
    </row>
    <row r="22" spans="2:14" ht="23.25" customHeight="1">
      <c r="B22" s="81" t="s">
        <v>100</v>
      </c>
      <c r="C22" s="73" t="s">
        <v>79</v>
      </c>
      <c r="D22" s="86">
        <v>4</v>
      </c>
      <c r="E22" s="91">
        <v>2</v>
      </c>
      <c r="F22" s="94">
        <v>2</v>
      </c>
      <c r="G22" s="93">
        <v>0</v>
      </c>
      <c r="H22" s="98">
        <v>20</v>
      </c>
      <c r="I22" s="103">
        <v>12</v>
      </c>
      <c r="J22" s="100">
        <v>42</v>
      </c>
      <c r="K22" s="103">
        <v>30</v>
      </c>
      <c r="L22" s="100">
        <v>1322</v>
      </c>
      <c r="M22" s="104">
        <v>1164</v>
      </c>
      <c r="N22" s="102">
        <f>E22*3+F22*2+G22*1</f>
        <v>10</v>
      </c>
    </row>
    <row r="23" spans="2:14" ht="23.25" customHeight="1">
      <c r="B23" s="82" t="s">
        <v>101</v>
      </c>
      <c r="C23" s="73" t="s">
        <v>110</v>
      </c>
      <c r="D23" s="86">
        <v>4</v>
      </c>
      <c r="E23" s="91">
        <v>1</v>
      </c>
      <c r="F23" s="94">
        <v>1</v>
      </c>
      <c r="G23" s="93">
        <v>2</v>
      </c>
      <c r="H23" s="98">
        <v>14</v>
      </c>
      <c r="I23" s="103">
        <v>18</v>
      </c>
      <c r="J23" s="100">
        <v>34</v>
      </c>
      <c r="K23" s="103">
        <v>37</v>
      </c>
      <c r="L23" s="100">
        <v>1172</v>
      </c>
      <c r="M23" s="104">
        <v>1223</v>
      </c>
      <c r="N23" s="102">
        <f>E23*3+F23*2+G23*1</f>
        <v>7</v>
      </c>
    </row>
    <row r="24" spans="2:14" ht="23.25" customHeight="1" thickBot="1">
      <c r="B24" s="83" t="s">
        <v>102</v>
      </c>
      <c r="C24" s="84" t="s">
        <v>63</v>
      </c>
      <c r="D24" s="87">
        <v>4</v>
      </c>
      <c r="E24" s="95">
        <v>0</v>
      </c>
      <c r="F24" s="96">
        <v>0</v>
      </c>
      <c r="G24" s="97">
        <v>4</v>
      </c>
      <c r="H24" s="105">
        <v>9</v>
      </c>
      <c r="I24" s="106">
        <v>23</v>
      </c>
      <c r="J24" s="107">
        <v>24</v>
      </c>
      <c r="K24" s="106">
        <v>52</v>
      </c>
      <c r="L24" s="107">
        <v>1110</v>
      </c>
      <c r="M24" s="108">
        <v>1423</v>
      </c>
      <c r="N24" s="109">
        <f>E24*3+F24*2+G24*1</f>
        <v>4</v>
      </c>
    </row>
    <row r="25" ht="13.5" customHeight="1">
      <c r="C25" s="74"/>
    </row>
    <row r="26" spans="2:14" ht="15.75">
      <c r="B26" s="174" t="s">
        <v>111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2:14" ht="13.5" thickBot="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2:14" ht="23.25" customHeight="1" thickBot="1">
      <c r="B28" s="76"/>
      <c r="C28" s="77" t="s">
        <v>95</v>
      </c>
      <c r="D28" s="85" t="s">
        <v>109</v>
      </c>
      <c r="E28" s="89" t="s">
        <v>96</v>
      </c>
      <c r="F28" s="89" t="s">
        <v>97</v>
      </c>
      <c r="G28" s="90" t="s">
        <v>98</v>
      </c>
      <c r="H28" s="78" t="s">
        <v>103</v>
      </c>
      <c r="I28" s="79" t="s">
        <v>104</v>
      </c>
      <c r="J28" s="79" t="s">
        <v>105</v>
      </c>
      <c r="K28" s="79" t="s">
        <v>106</v>
      </c>
      <c r="L28" s="79" t="s">
        <v>107</v>
      </c>
      <c r="M28" s="80" t="s">
        <v>108</v>
      </c>
      <c r="N28" s="75" t="s">
        <v>99</v>
      </c>
    </row>
    <row r="29" spans="2:14" ht="23.25" customHeight="1">
      <c r="B29" s="81" t="s">
        <v>28</v>
      </c>
      <c r="C29" s="73" t="s">
        <v>65</v>
      </c>
      <c r="D29" s="86">
        <v>2</v>
      </c>
      <c r="E29" s="91">
        <v>1</v>
      </c>
      <c r="F29" s="92">
        <v>1</v>
      </c>
      <c r="G29" s="93">
        <v>0</v>
      </c>
      <c r="H29" s="98">
        <v>10</v>
      </c>
      <c r="I29" s="99">
        <v>6</v>
      </c>
      <c r="J29" s="100">
        <v>22</v>
      </c>
      <c r="K29" s="99">
        <v>13</v>
      </c>
      <c r="L29" s="100">
        <v>666</v>
      </c>
      <c r="M29" s="101">
        <v>503</v>
      </c>
      <c r="N29" s="102">
        <v>5</v>
      </c>
    </row>
    <row r="30" spans="2:14" ht="23.25" customHeight="1">
      <c r="B30" s="81" t="s">
        <v>100</v>
      </c>
      <c r="C30" s="73" t="s">
        <v>79</v>
      </c>
      <c r="D30" s="86">
        <v>2</v>
      </c>
      <c r="E30" s="91">
        <v>1</v>
      </c>
      <c r="F30" s="94">
        <v>1</v>
      </c>
      <c r="G30" s="93">
        <v>0</v>
      </c>
      <c r="H30" s="98">
        <v>10</v>
      </c>
      <c r="I30" s="103">
        <v>6</v>
      </c>
      <c r="J30" s="100">
        <v>20</v>
      </c>
      <c r="K30" s="103">
        <v>14</v>
      </c>
      <c r="L30" s="100">
        <v>631</v>
      </c>
      <c r="M30" s="104">
        <v>522</v>
      </c>
      <c r="N30" s="102">
        <v>5</v>
      </c>
    </row>
    <row r="31" spans="2:14" ht="23.25" customHeight="1">
      <c r="B31" s="82" t="s">
        <v>101</v>
      </c>
      <c r="C31" s="73" t="s">
        <v>110</v>
      </c>
      <c r="D31" s="86">
        <v>2</v>
      </c>
      <c r="E31" s="91">
        <v>1</v>
      </c>
      <c r="F31" s="94">
        <v>0</v>
      </c>
      <c r="G31" s="93">
        <v>1</v>
      </c>
      <c r="H31" s="98">
        <v>7</v>
      </c>
      <c r="I31" s="103">
        <v>9</v>
      </c>
      <c r="J31" s="100">
        <v>18</v>
      </c>
      <c r="K31" s="103">
        <v>18</v>
      </c>
      <c r="L31" s="100">
        <v>568</v>
      </c>
      <c r="M31" s="104">
        <v>638</v>
      </c>
      <c r="N31" s="102">
        <v>4</v>
      </c>
    </row>
    <row r="32" spans="2:14" ht="23.25" customHeight="1" thickBot="1">
      <c r="B32" s="83" t="s">
        <v>102</v>
      </c>
      <c r="C32" s="84" t="s">
        <v>63</v>
      </c>
      <c r="D32" s="87">
        <v>2</v>
      </c>
      <c r="E32" s="95">
        <v>0</v>
      </c>
      <c r="F32" s="96">
        <v>0</v>
      </c>
      <c r="G32" s="97">
        <v>2</v>
      </c>
      <c r="H32" s="105">
        <v>5</v>
      </c>
      <c r="I32" s="106">
        <v>11</v>
      </c>
      <c r="J32" s="107">
        <v>11</v>
      </c>
      <c r="K32" s="106">
        <v>26</v>
      </c>
      <c r="L32" s="107">
        <v>510</v>
      </c>
      <c r="M32" s="108">
        <v>712</v>
      </c>
      <c r="N32" s="109">
        <v>2</v>
      </c>
    </row>
  </sheetData>
  <sheetProtection password="CC26" sheet="1"/>
  <mergeCells count="9">
    <mergeCell ref="B2:N2"/>
    <mergeCell ref="B10:N10"/>
    <mergeCell ref="B26:N26"/>
    <mergeCell ref="B18:N18"/>
    <mergeCell ref="B3:N3"/>
    <mergeCell ref="F5:J5"/>
    <mergeCell ref="F6:J6"/>
    <mergeCell ref="F7:J7"/>
    <mergeCell ref="F8:J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215</v>
      </c>
      <c r="T4" s="219"/>
    </row>
    <row r="5" spans="2:20" ht="19.5" customHeight="1">
      <c r="B5" s="7" t="s">
        <v>4</v>
      </c>
      <c r="C5" s="62"/>
      <c r="D5" s="220" t="s">
        <v>110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216</v>
      </c>
      <c r="T5" s="224"/>
    </row>
    <row r="6" spans="2:20" ht="19.5" customHeight="1" thickBot="1">
      <c r="B6" s="10" t="s">
        <v>5</v>
      </c>
      <c r="C6" s="11"/>
      <c r="D6" s="225" t="s">
        <v>112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TJ Slavoj Plzeň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206</v>
      </c>
      <c r="D9" s="59" t="s">
        <v>207</v>
      </c>
      <c r="E9" s="51">
        <v>12</v>
      </c>
      <c r="F9" s="27" t="s">
        <v>24</v>
      </c>
      <c r="G9" s="52">
        <v>21</v>
      </c>
      <c r="H9" s="51">
        <v>5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17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208</v>
      </c>
      <c r="D10" s="58" t="s">
        <v>214</v>
      </c>
      <c r="E10" s="51">
        <v>18</v>
      </c>
      <c r="F10" s="26" t="s">
        <v>24</v>
      </c>
      <c r="G10" s="52">
        <v>21</v>
      </c>
      <c r="H10" s="51">
        <v>21</v>
      </c>
      <c r="I10" s="26" t="s">
        <v>24</v>
      </c>
      <c r="J10" s="52">
        <v>16</v>
      </c>
      <c r="K10" s="51">
        <v>17</v>
      </c>
      <c r="L10" s="26" t="s">
        <v>24</v>
      </c>
      <c r="M10" s="52">
        <v>21</v>
      </c>
      <c r="N10" s="29">
        <f t="shared" si="0"/>
        <v>56</v>
      </c>
      <c r="O10" s="30">
        <f t="shared" si="1"/>
        <v>58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209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210</v>
      </c>
      <c r="D12" s="58" t="s">
        <v>213</v>
      </c>
      <c r="E12" s="51">
        <v>24</v>
      </c>
      <c r="F12" s="26" t="s">
        <v>24</v>
      </c>
      <c r="G12" s="52">
        <v>26</v>
      </c>
      <c r="H12" s="51">
        <v>19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43</v>
      </c>
      <c r="O12" s="30">
        <f t="shared" si="1"/>
        <v>47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211</v>
      </c>
      <c r="D13" s="58" t="s">
        <v>200</v>
      </c>
      <c r="E13" s="51">
        <v>21</v>
      </c>
      <c r="F13" s="26" t="s">
        <v>24</v>
      </c>
      <c r="G13" s="52">
        <v>14</v>
      </c>
      <c r="H13" s="51">
        <v>17</v>
      </c>
      <c r="I13" s="26" t="s">
        <v>24</v>
      </c>
      <c r="J13" s="52">
        <v>21</v>
      </c>
      <c r="K13" s="51">
        <v>23</v>
      </c>
      <c r="L13" s="26" t="s">
        <v>24</v>
      </c>
      <c r="M13" s="52">
        <v>21</v>
      </c>
      <c r="N13" s="29">
        <f t="shared" si="0"/>
        <v>61</v>
      </c>
      <c r="O13" s="30">
        <f t="shared" si="1"/>
        <v>56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44</v>
      </c>
      <c r="D14" s="58" t="s">
        <v>212</v>
      </c>
      <c r="E14" s="51">
        <v>19</v>
      </c>
      <c r="F14" s="26" t="s">
        <v>24</v>
      </c>
      <c r="G14" s="52">
        <v>21</v>
      </c>
      <c r="H14" s="51">
        <v>21</v>
      </c>
      <c r="I14" s="26" t="s">
        <v>24</v>
      </c>
      <c r="J14" s="52">
        <v>19</v>
      </c>
      <c r="K14" s="51">
        <v>10</v>
      </c>
      <c r="L14" s="26" t="s">
        <v>24</v>
      </c>
      <c r="M14" s="52">
        <v>21</v>
      </c>
      <c r="N14" s="29">
        <f t="shared" si="0"/>
        <v>50</v>
      </c>
      <c r="O14" s="30">
        <f t="shared" si="1"/>
        <v>61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192</v>
      </c>
      <c r="D15" s="58" t="s">
        <v>45</v>
      </c>
      <c r="E15" s="51">
        <v>3</v>
      </c>
      <c r="F15" s="26" t="s">
        <v>24</v>
      </c>
      <c r="G15" s="52">
        <v>21</v>
      </c>
      <c r="H15" s="51">
        <v>3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6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194</v>
      </c>
      <c r="D16" s="58" t="s">
        <v>47</v>
      </c>
      <c r="E16" s="51">
        <v>21</v>
      </c>
      <c r="F16" s="26" t="s">
        <v>24</v>
      </c>
      <c r="G16" s="52">
        <v>15</v>
      </c>
      <c r="H16" s="51">
        <v>22</v>
      </c>
      <c r="I16" s="26" t="s">
        <v>24</v>
      </c>
      <c r="J16" s="52">
        <v>20</v>
      </c>
      <c r="K16" s="51"/>
      <c r="L16" s="26" t="s">
        <v>24</v>
      </c>
      <c r="M16" s="52"/>
      <c r="N16" s="29">
        <f t="shared" si="0"/>
        <v>43</v>
      </c>
      <c r="O16" s="30">
        <f t="shared" si="1"/>
        <v>35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TJ Slavoj Plzeň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276</v>
      </c>
      <c r="O17" s="34">
        <f t="shared" si="5"/>
        <v>383</v>
      </c>
      <c r="P17" s="33">
        <f t="shared" si="5"/>
        <v>6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L1" sqref="L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129</v>
      </c>
      <c r="T4" s="219"/>
    </row>
    <row r="5" spans="2:20" ht="19.5" customHeight="1">
      <c r="B5" s="7" t="s">
        <v>4</v>
      </c>
      <c r="C5" s="62"/>
      <c r="D5" s="220" t="s">
        <v>120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149</v>
      </c>
      <c r="T5" s="224"/>
    </row>
    <row r="6" spans="2:20" ht="19.5" customHeight="1" thickBot="1">
      <c r="B6" s="10" t="s">
        <v>5</v>
      </c>
      <c r="C6" s="11"/>
      <c r="D6" s="225" t="s">
        <v>114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Sokol Doubravka D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150</v>
      </c>
      <c r="D9" s="59" t="s">
        <v>151</v>
      </c>
      <c r="E9" s="51">
        <v>21</v>
      </c>
      <c r="F9" s="27" t="s">
        <v>24</v>
      </c>
      <c r="G9" s="52">
        <v>9</v>
      </c>
      <c r="H9" s="51">
        <v>21</v>
      </c>
      <c r="I9" s="27" t="s">
        <v>24</v>
      </c>
      <c r="J9" s="52">
        <v>8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17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152</v>
      </c>
      <c r="D10" s="58" t="s">
        <v>153</v>
      </c>
      <c r="E10" s="51">
        <v>21</v>
      </c>
      <c r="F10" s="26" t="s">
        <v>24</v>
      </c>
      <c r="G10" s="52">
        <v>14</v>
      </c>
      <c r="H10" s="51">
        <v>14</v>
      </c>
      <c r="I10" s="26" t="s">
        <v>24</v>
      </c>
      <c r="J10" s="52">
        <v>21</v>
      </c>
      <c r="K10" s="51">
        <v>21</v>
      </c>
      <c r="L10" s="26" t="s">
        <v>24</v>
      </c>
      <c r="M10" s="52">
        <v>10</v>
      </c>
      <c r="N10" s="29">
        <f t="shared" si="0"/>
        <v>56</v>
      </c>
      <c r="O10" s="30">
        <f t="shared" si="1"/>
        <v>45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56</v>
      </c>
      <c r="D11" s="58" t="s">
        <v>154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155</v>
      </c>
      <c r="D12" s="58" t="s">
        <v>156</v>
      </c>
      <c r="E12" s="51">
        <v>21</v>
      </c>
      <c r="F12" s="26" t="s">
        <v>24</v>
      </c>
      <c r="G12" s="52">
        <v>9</v>
      </c>
      <c r="H12" s="51">
        <v>21</v>
      </c>
      <c r="I12" s="26" t="s">
        <v>24</v>
      </c>
      <c r="J12" s="52">
        <v>17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86</v>
      </c>
      <c r="D13" s="58" t="s">
        <v>157</v>
      </c>
      <c r="E13" s="51">
        <v>21</v>
      </c>
      <c r="F13" s="26" t="s">
        <v>24</v>
      </c>
      <c r="G13" s="52">
        <v>6</v>
      </c>
      <c r="H13" s="51">
        <v>21</v>
      </c>
      <c r="I13" s="26" t="s">
        <v>24</v>
      </c>
      <c r="J13" s="52">
        <v>11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17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158</v>
      </c>
      <c r="E14" s="51">
        <v>21</v>
      </c>
      <c r="F14" s="26" t="s">
        <v>24</v>
      </c>
      <c r="G14" s="52">
        <v>17</v>
      </c>
      <c r="H14" s="51">
        <v>15</v>
      </c>
      <c r="I14" s="26" t="s">
        <v>24</v>
      </c>
      <c r="J14" s="52">
        <v>21</v>
      </c>
      <c r="K14" s="51">
        <v>21</v>
      </c>
      <c r="L14" s="26" t="s">
        <v>24</v>
      </c>
      <c r="M14" s="52">
        <v>12</v>
      </c>
      <c r="N14" s="29">
        <f t="shared" si="0"/>
        <v>57</v>
      </c>
      <c r="O14" s="30">
        <f t="shared" si="1"/>
        <v>50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159</v>
      </c>
      <c r="E15" s="51">
        <v>21</v>
      </c>
      <c r="F15" s="26" t="s">
        <v>24</v>
      </c>
      <c r="G15" s="52">
        <v>10</v>
      </c>
      <c r="H15" s="51">
        <v>13</v>
      </c>
      <c r="I15" s="26" t="s">
        <v>24</v>
      </c>
      <c r="J15" s="52">
        <v>21</v>
      </c>
      <c r="K15" s="51">
        <v>11</v>
      </c>
      <c r="L15" s="26" t="s">
        <v>24</v>
      </c>
      <c r="M15" s="52">
        <v>21</v>
      </c>
      <c r="N15" s="29">
        <f>E15+H15+K15</f>
        <v>45</v>
      </c>
      <c r="O15" s="30">
        <f>G15+J15+M15</f>
        <v>52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160</v>
      </c>
      <c r="E16" s="51">
        <v>21</v>
      </c>
      <c r="F16" s="26" t="s">
        <v>24</v>
      </c>
      <c r="G16" s="52">
        <v>13</v>
      </c>
      <c r="H16" s="51">
        <v>21</v>
      </c>
      <c r="I16" s="26" t="s">
        <v>24</v>
      </c>
      <c r="J16" s="52">
        <v>11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SK Jupiter 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326</v>
      </c>
      <c r="O17" s="34">
        <f t="shared" si="5"/>
        <v>273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128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129</v>
      </c>
      <c r="T4" s="219"/>
    </row>
    <row r="5" spans="2:20" ht="19.5" customHeight="1">
      <c r="B5" s="7" t="s">
        <v>4</v>
      </c>
      <c r="C5" s="62"/>
      <c r="D5" s="220" t="s">
        <v>130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131</v>
      </c>
      <c r="T5" s="224"/>
    </row>
    <row r="6" spans="2:20" ht="19.5" customHeight="1" thickBot="1">
      <c r="B6" s="10" t="s">
        <v>5</v>
      </c>
      <c r="C6" s="11"/>
      <c r="D6" s="225" t="s">
        <v>179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SLAVOJ PLZEŇ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132</v>
      </c>
      <c r="D9" s="59" t="s">
        <v>133</v>
      </c>
      <c r="E9" s="51">
        <v>21</v>
      </c>
      <c r="F9" s="27" t="s">
        <v>24</v>
      </c>
      <c r="G9" s="52">
        <v>18</v>
      </c>
      <c r="H9" s="51">
        <v>16</v>
      </c>
      <c r="I9" s="27" t="s">
        <v>24</v>
      </c>
      <c r="J9" s="52">
        <v>21</v>
      </c>
      <c r="K9" s="51">
        <v>14</v>
      </c>
      <c r="L9" s="27" t="s">
        <v>24</v>
      </c>
      <c r="M9" s="52">
        <v>21</v>
      </c>
      <c r="N9" s="29">
        <f aca="true" t="shared" si="0" ref="N9:N16">E9+H9+K9</f>
        <v>51</v>
      </c>
      <c r="O9" s="30">
        <f aca="true" t="shared" si="1" ref="O9:O16">G9+J9+M9</f>
        <v>60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134</v>
      </c>
      <c r="D10" s="58" t="s">
        <v>135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10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23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136</v>
      </c>
      <c r="D11" s="58" t="s">
        <v>137</v>
      </c>
      <c r="E11" s="51">
        <v>8</v>
      </c>
      <c r="F11" s="26" t="s">
        <v>24</v>
      </c>
      <c r="G11" s="52">
        <v>21</v>
      </c>
      <c r="H11" s="51">
        <v>17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25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138</v>
      </c>
      <c r="D12" s="58" t="s">
        <v>139</v>
      </c>
      <c r="E12" s="51">
        <v>21</v>
      </c>
      <c r="F12" s="26" t="s">
        <v>24</v>
      </c>
      <c r="G12" s="52">
        <v>17</v>
      </c>
      <c r="H12" s="51">
        <v>21</v>
      </c>
      <c r="I12" s="26" t="s">
        <v>24</v>
      </c>
      <c r="J12" s="52">
        <v>19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36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140</v>
      </c>
      <c r="D13" s="58" t="s">
        <v>141</v>
      </c>
      <c r="E13" s="51">
        <v>12</v>
      </c>
      <c r="F13" s="26" t="s">
        <v>24</v>
      </c>
      <c r="G13" s="52">
        <v>21</v>
      </c>
      <c r="H13" s="51">
        <v>21</v>
      </c>
      <c r="I13" s="26" t="s">
        <v>24</v>
      </c>
      <c r="J13" s="52">
        <v>12</v>
      </c>
      <c r="K13" s="51">
        <v>21</v>
      </c>
      <c r="L13" s="26" t="s">
        <v>24</v>
      </c>
      <c r="M13" s="52">
        <v>12</v>
      </c>
      <c r="N13" s="29">
        <f t="shared" si="0"/>
        <v>54</v>
      </c>
      <c r="O13" s="30">
        <f t="shared" si="1"/>
        <v>45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142</v>
      </c>
      <c r="D14" s="58" t="s">
        <v>143</v>
      </c>
      <c r="E14" s="51">
        <v>21</v>
      </c>
      <c r="F14" s="26" t="s">
        <v>24</v>
      </c>
      <c r="G14" s="52">
        <v>12</v>
      </c>
      <c r="H14" s="51">
        <v>21</v>
      </c>
      <c r="I14" s="26" t="s">
        <v>24</v>
      </c>
      <c r="J14" s="52">
        <v>12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24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144</v>
      </c>
      <c r="D15" s="58" t="s">
        <v>145</v>
      </c>
      <c r="E15" s="51">
        <v>4</v>
      </c>
      <c r="F15" s="26" t="s">
        <v>24</v>
      </c>
      <c r="G15" s="52">
        <v>21</v>
      </c>
      <c r="H15" s="51">
        <v>11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15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146</v>
      </c>
      <c r="D16" s="58" t="s">
        <v>147</v>
      </c>
      <c r="E16" s="51">
        <v>15</v>
      </c>
      <c r="F16" s="26" t="s">
        <v>24</v>
      </c>
      <c r="G16" s="52">
        <v>21</v>
      </c>
      <c r="H16" s="51">
        <v>20</v>
      </c>
      <c r="I16" s="26" t="s">
        <v>24</v>
      </c>
      <c r="J16" s="52">
        <v>22</v>
      </c>
      <c r="K16" s="51"/>
      <c r="L16" s="26" t="s">
        <v>24</v>
      </c>
      <c r="M16" s="52"/>
      <c r="N16" s="29">
        <f t="shared" si="0"/>
        <v>35</v>
      </c>
      <c r="O16" s="30">
        <f t="shared" si="1"/>
        <v>43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remíza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306</v>
      </c>
      <c r="O17" s="34">
        <f t="shared" si="5"/>
        <v>315</v>
      </c>
      <c r="P17" s="33">
        <f t="shared" si="5"/>
        <v>9</v>
      </c>
      <c r="Q17" s="35">
        <f t="shared" si="5"/>
        <v>9</v>
      </c>
      <c r="R17" s="33">
        <f t="shared" si="5"/>
        <v>4</v>
      </c>
      <c r="S17" s="34">
        <f t="shared" si="5"/>
        <v>4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E1" sqref="E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129</v>
      </c>
      <c r="T4" s="219"/>
    </row>
    <row r="5" spans="2:20" ht="19.5" customHeight="1">
      <c r="B5" s="7" t="s">
        <v>4</v>
      </c>
      <c r="C5" s="62"/>
      <c r="D5" s="220" t="s">
        <v>79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171</v>
      </c>
      <c r="T5" s="224"/>
    </row>
    <row r="6" spans="2:20" ht="19.5" customHeight="1" thickBot="1">
      <c r="B6" s="10" t="s">
        <v>5</v>
      </c>
      <c r="C6" s="11"/>
      <c r="D6" s="225" t="s">
        <v>172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Spartak Chrást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173</v>
      </c>
      <c r="D9" s="59" t="s">
        <v>174</v>
      </c>
      <c r="E9" s="51">
        <v>17</v>
      </c>
      <c r="F9" s="27" t="s">
        <v>24</v>
      </c>
      <c r="G9" s="52">
        <v>21</v>
      </c>
      <c r="H9" s="51">
        <v>21</v>
      </c>
      <c r="I9" s="27" t="s">
        <v>24</v>
      </c>
      <c r="J9" s="52">
        <v>19</v>
      </c>
      <c r="K9" s="51">
        <v>15</v>
      </c>
      <c r="L9" s="27" t="s">
        <v>24</v>
      </c>
      <c r="M9" s="52">
        <v>21</v>
      </c>
      <c r="N9" s="29">
        <f aca="true" t="shared" si="0" ref="N9:N16">E9+H9+K9</f>
        <v>53</v>
      </c>
      <c r="O9" s="30">
        <f aca="true" t="shared" si="1" ref="O9:O16">G9+J9+M9</f>
        <v>61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175</v>
      </c>
      <c r="D10" s="58" t="s">
        <v>176</v>
      </c>
      <c r="E10" s="51">
        <v>21</v>
      </c>
      <c r="F10" s="26" t="s">
        <v>24</v>
      </c>
      <c r="G10" s="52">
        <v>18</v>
      </c>
      <c r="H10" s="51">
        <v>13</v>
      </c>
      <c r="I10" s="26" t="s">
        <v>24</v>
      </c>
      <c r="J10" s="52">
        <v>21</v>
      </c>
      <c r="K10" s="51">
        <v>11</v>
      </c>
      <c r="L10" s="26" t="s">
        <v>24</v>
      </c>
      <c r="M10" s="52">
        <v>21</v>
      </c>
      <c r="N10" s="29">
        <f t="shared" si="0"/>
        <v>45</v>
      </c>
      <c r="O10" s="30">
        <f t="shared" si="1"/>
        <v>60</v>
      </c>
      <c r="P10" s="31">
        <f t="shared" si="2"/>
        <v>1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38</v>
      </c>
      <c r="D11" s="58" t="s">
        <v>57</v>
      </c>
      <c r="E11" s="51">
        <v>21</v>
      </c>
      <c r="F11" s="26" t="s">
        <v>24</v>
      </c>
      <c r="G11" s="52">
        <v>12</v>
      </c>
      <c r="H11" s="51">
        <v>21</v>
      </c>
      <c r="I11" s="26" t="s">
        <v>24</v>
      </c>
      <c r="J11" s="52">
        <v>16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28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177</v>
      </c>
      <c r="D12" s="58" t="s">
        <v>58</v>
      </c>
      <c r="E12" s="51">
        <v>17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27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42</v>
      </c>
      <c r="D13" s="58" t="s">
        <v>59</v>
      </c>
      <c r="E13" s="51">
        <v>12</v>
      </c>
      <c r="F13" s="26" t="s">
        <v>24</v>
      </c>
      <c r="G13" s="52">
        <v>21</v>
      </c>
      <c r="H13" s="51">
        <v>12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24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44</v>
      </c>
      <c r="D14" s="58" t="s">
        <v>60</v>
      </c>
      <c r="E14" s="51">
        <v>15</v>
      </c>
      <c r="F14" s="26" t="s">
        <v>24</v>
      </c>
      <c r="G14" s="52">
        <v>21</v>
      </c>
      <c r="H14" s="51">
        <v>14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46</v>
      </c>
      <c r="D15" s="58" t="s">
        <v>62</v>
      </c>
      <c r="E15" s="51">
        <v>21</v>
      </c>
      <c r="F15" s="26" t="s">
        <v>24</v>
      </c>
      <c r="G15" s="52">
        <v>12</v>
      </c>
      <c r="H15" s="51">
        <v>15</v>
      </c>
      <c r="I15" s="26" t="s">
        <v>24</v>
      </c>
      <c r="J15" s="52">
        <v>21</v>
      </c>
      <c r="K15" s="51">
        <v>17</v>
      </c>
      <c r="L15" s="26" t="s">
        <v>24</v>
      </c>
      <c r="M15" s="52">
        <v>21</v>
      </c>
      <c r="N15" s="29">
        <f>E15+H15+K15</f>
        <v>53</v>
      </c>
      <c r="O15" s="30">
        <f>G15+J15+M15</f>
        <v>54</v>
      </c>
      <c r="P15" s="31">
        <f>IF(E15&gt;G15,1,0)+IF(H15&gt;J15,1,0)+IF(K15&gt;M15,1,0)</f>
        <v>1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32</v>
      </c>
      <c r="D16" s="58" t="s">
        <v>178</v>
      </c>
      <c r="E16" s="51">
        <v>21</v>
      </c>
      <c r="F16" s="26" t="s">
        <v>24</v>
      </c>
      <c r="G16" s="52">
        <v>17</v>
      </c>
      <c r="H16" s="51">
        <v>12</v>
      </c>
      <c r="I16" s="26" t="s">
        <v>24</v>
      </c>
      <c r="J16" s="52">
        <v>21</v>
      </c>
      <c r="K16" s="51">
        <v>21</v>
      </c>
      <c r="L16" s="26" t="s">
        <v>24</v>
      </c>
      <c r="M16" s="52">
        <v>18</v>
      </c>
      <c r="N16" s="29">
        <f t="shared" si="0"/>
        <v>54</v>
      </c>
      <c r="O16" s="30">
        <f t="shared" si="1"/>
        <v>56</v>
      </c>
      <c r="P16" s="31">
        <f t="shared" si="2"/>
        <v>2</v>
      </c>
      <c r="Q16" s="26">
        <f t="shared" si="3"/>
        <v>1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Spartak Chrást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327</v>
      </c>
      <c r="O17" s="34">
        <f t="shared" si="5"/>
        <v>385</v>
      </c>
      <c r="P17" s="33">
        <f t="shared" si="5"/>
        <v>7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129</v>
      </c>
      <c r="T4" s="219"/>
    </row>
    <row r="5" spans="2:20" ht="19.5" customHeight="1">
      <c r="B5" s="7" t="s">
        <v>4</v>
      </c>
      <c r="C5" s="62"/>
      <c r="D5" s="220" t="s">
        <v>110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149</v>
      </c>
      <c r="T5" s="224"/>
    </row>
    <row r="6" spans="2:20" ht="19.5" customHeight="1" thickBot="1">
      <c r="B6" s="10" t="s">
        <v>5</v>
      </c>
      <c r="C6" s="11"/>
      <c r="D6" s="225" t="s">
        <v>161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100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TJ Slavoj Plzeň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150</v>
      </c>
      <c r="D9" s="59" t="s">
        <v>162</v>
      </c>
      <c r="E9" s="51">
        <v>15</v>
      </c>
      <c r="F9" s="27" t="s">
        <v>24</v>
      </c>
      <c r="G9" s="52">
        <v>21</v>
      </c>
      <c r="H9" s="51">
        <v>14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29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152</v>
      </c>
      <c r="D10" s="58" t="s">
        <v>163</v>
      </c>
      <c r="E10" s="51">
        <v>21</v>
      </c>
      <c r="F10" s="26" t="s">
        <v>24</v>
      </c>
      <c r="G10" s="52">
        <v>14</v>
      </c>
      <c r="H10" s="51">
        <v>21</v>
      </c>
      <c r="I10" s="26" t="s">
        <v>24</v>
      </c>
      <c r="J10" s="52">
        <v>10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24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56</v>
      </c>
      <c r="D11" s="58" t="s">
        <v>164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155</v>
      </c>
      <c r="D12" s="58" t="s">
        <v>165</v>
      </c>
      <c r="E12" s="51">
        <v>16</v>
      </c>
      <c r="F12" s="26" t="s">
        <v>24</v>
      </c>
      <c r="G12" s="52">
        <v>21</v>
      </c>
      <c r="H12" s="51">
        <v>21</v>
      </c>
      <c r="I12" s="26" t="s">
        <v>24</v>
      </c>
      <c r="J12" s="52">
        <v>16</v>
      </c>
      <c r="K12" s="51">
        <v>21</v>
      </c>
      <c r="L12" s="26" t="s">
        <v>24</v>
      </c>
      <c r="M12" s="52">
        <v>15</v>
      </c>
      <c r="N12" s="29">
        <f t="shared" si="0"/>
        <v>58</v>
      </c>
      <c r="O12" s="30">
        <f t="shared" si="1"/>
        <v>52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86</v>
      </c>
      <c r="D13" s="58" t="s">
        <v>166</v>
      </c>
      <c r="E13" s="51">
        <v>21</v>
      </c>
      <c r="F13" s="26" t="s">
        <v>24</v>
      </c>
      <c r="G13" s="52">
        <v>7</v>
      </c>
      <c r="H13" s="51">
        <v>21</v>
      </c>
      <c r="I13" s="26" t="s">
        <v>24</v>
      </c>
      <c r="J13" s="52">
        <v>13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20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167</v>
      </c>
      <c r="E14" s="51">
        <v>21</v>
      </c>
      <c r="F14" s="26" t="s">
        <v>24</v>
      </c>
      <c r="G14" s="52">
        <v>18</v>
      </c>
      <c r="H14" s="51">
        <v>21</v>
      </c>
      <c r="I14" s="26" t="s">
        <v>24</v>
      </c>
      <c r="J14" s="52">
        <v>15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33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168</v>
      </c>
      <c r="E15" s="51">
        <v>14</v>
      </c>
      <c r="F15" s="26" t="s">
        <v>24</v>
      </c>
      <c r="G15" s="52">
        <v>21</v>
      </c>
      <c r="H15" s="51">
        <v>10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24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169</v>
      </c>
      <c r="E16" s="51">
        <v>21</v>
      </c>
      <c r="F16" s="26" t="s">
        <v>24</v>
      </c>
      <c r="G16" s="52">
        <v>19</v>
      </c>
      <c r="H16" s="51">
        <v>21</v>
      </c>
      <c r="I16" s="26" t="s">
        <v>24</v>
      </c>
      <c r="J16" s="52">
        <v>15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34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SK Jupiter 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279</v>
      </c>
      <c r="O17" s="34">
        <f t="shared" si="5"/>
        <v>289</v>
      </c>
      <c r="P17" s="33">
        <f t="shared" si="5"/>
        <v>10</v>
      </c>
      <c r="Q17" s="35">
        <f t="shared" si="5"/>
        <v>7</v>
      </c>
      <c r="R17" s="33">
        <f t="shared" si="5"/>
        <v>5</v>
      </c>
      <c r="S17" s="34">
        <f t="shared" si="5"/>
        <v>3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170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49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32" t="s">
        <v>14</v>
      </c>
      <c r="R4" s="233"/>
      <c r="S4" s="218" t="s">
        <v>30</v>
      </c>
      <c r="T4" s="230"/>
    </row>
    <row r="5" spans="2:20" ht="19.5" customHeight="1">
      <c r="B5" s="7" t="s">
        <v>4</v>
      </c>
      <c r="C5" s="9"/>
      <c r="D5" s="220" t="s">
        <v>115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34" t="s">
        <v>2</v>
      </c>
      <c r="R5" s="235"/>
      <c r="S5" s="223" t="s">
        <v>31</v>
      </c>
      <c r="T5" s="231"/>
    </row>
    <row r="6" spans="2:20" ht="19.5" customHeight="1" thickBot="1">
      <c r="B6" s="10" t="s">
        <v>5</v>
      </c>
      <c r="C6" s="11"/>
      <c r="D6" s="225" t="s">
        <v>112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12"/>
      <c r="R6" s="13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TJ SOKOL  DOUBRAVKA D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58" t="s">
        <v>33</v>
      </c>
      <c r="D9" s="59" t="s">
        <v>34</v>
      </c>
      <c r="E9" s="51">
        <v>21</v>
      </c>
      <c r="F9" s="27" t="s">
        <v>24</v>
      </c>
      <c r="G9" s="52">
        <v>8</v>
      </c>
      <c r="H9" s="51">
        <v>21</v>
      </c>
      <c r="I9" s="27" t="s">
        <v>24</v>
      </c>
      <c r="J9" s="52">
        <v>10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18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53"/>
    </row>
    <row r="10" spans="2:20" ht="30" customHeight="1">
      <c r="B10" s="25" t="s">
        <v>23</v>
      </c>
      <c r="C10" s="58" t="s">
        <v>35</v>
      </c>
      <c r="D10" s="58" t="s">
        <v>36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17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30</v>
      </c>
      <c r="P10" s="31">
        <f t="shared" si="2"/>
        <v>2</v>
      </c>
      <c r="Q10" s="26">
        <f t="shared" si="3"/>
        <v>0</v>
      </c>
      <c r="R10" s="46">
        <f aca="true" t="shared" si="4" ref="R10:R16">IF(P10=2,1,0)</f>
        <v>1</v>
      </c>
      <c r="S10" s="28">
        <f aca="true" t="shared" si="5" ref="S10:S16">IF(Q10=2,1,0)</f>
        <v>0</v>
      </c>
      <c r="T10" s="60" t="s">
        <v>47</v>
      </c>
    </row>
    <row r="11" spans="2:20" ht="30" customHeight="1">
      <c r="B11" s="25" t="s">
        <v>22</v>
      </c>
      <c r="C11" s="58" t="s">
        <v>37</v>
      </c>
      <c r="D11" s="58" t="s">
        <v>38</v>
      </c>
      <c r="E11" s="51">
        <v>16</v>
      </c>
      <c r="F11" s="26" t="s">
        <v>24</v>
      </c>
      <c r="G11" s="52">
        <v>21</v>
      </c>
      <c r="H11" s="51">
        <v>21</v>
      </c>
      <c r="I11" s="26" t="s">
        <v>24</v>
      </c>
      <c r="J11" s="52">
        <v>17</v>
      </c>
      <c r="K11" s="51">
        <v>16</v>
      </c>
      <c r="L11" s="26" t="s">
        <v>24</v>
      </c>
      <c r="M11" s="52">
        <v>21</v>
      </c>
      <c r="N11" s="29">
        <f t="shared" si="0"/>
        <v>53</v>
      </c>
      <c r="O11" s="30">
        <f t="shared" si="1"/>
        <v>59</v>
      </c>
      <c r="P11" s="31">
        <f t="shared" si="2"/>
        <v>1</v>
      </c>
      <c r="Q11" s="26">
        <f t="shared" si="3"/>
        <v>2</v>
      </c>
      <c r="R11" s="46">
        <f t="shared" si="4"/>
        <v>0</v>
      </c>
      <c r="S11" s="28">
        <f t="shared" si="5"/>
        <v>1</v>
      </c>
      <c r="T11" s="53"/>
    </row>
    <row r="12" spans="2:20" ht="30" customHeight="1">
      <c r="B12" s="25" t="s">
        <v>21</v>
      </c>
      <c r="C12" s="58" t="s">
        <v>39</v>
      </c>
      <c r="D12" s="58" t="s">
        <v>40</v>
      </c>
      <c r="E12" s="51">
        <v>21</v>
      </c>
      <c r="F12" s="26" t="s">
        <v>24</v>
      </c>
      <c r="G12" s="52">
        <v>9</v>
      </c>
      <c r="H12" s="51">
        <v>21</v>
      </c>
      <c r="I12" s="26" t="s">
        <v>24</v>
      </c>
      <c r="J12" s="52">
        <v>19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28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5"/>
        <v>0</v>
      </c>
      <c r="T12" s="53"/>
    </row>
    <row r="13" spans="2:20" ht="30" customHeight="1">
      <c r="B13" s="25" t="s">
        <v>20</v>
      </c>
      <c r="C13" s="58" t="s">
        <v>41</v>
      </c>
      <c r="D13" s="58" t="s">
        <v>42</v>
      </c>
      <c r="E13" s="51">
        <v>18</v>
      </c>
      <c r="F13" s="26" t="s">
        <v>24</v>
      </c>
      <c r="G13" s="52">
        <v>21</v>
      </c>
      <c r="H13" s="51">
        <v>21</v>
      </c>
      <c r="I13" s="26" t="s">
        <v>24</v>
      </c>
      <c r="J13" s="52">
        <v>13</v>
      </c>
      <c r="K13" s="51">
        <v>0</v>
      </c>
      <c r="L13" s="26" t="s">
        <v>24</v>
      </c>
      <c r="M13" s="52">
        <v>21</v>
      </c>
      <c r="N13" s="29">
        <f t="shared" si="0"/>
        <v>39</v>
      </c>
      <c r="O13" s="30">
        <f t="shared" si="1"/>
        <v>55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5"/>
        <v>1</v>
      </c>
      <c r="T13" s="60" t="s">
        <v>48</v>
      </c>
    </row>
    <row r="14" spans="2:20" ht="30" customHeight="1">
      <c r="B14" s="25" t="s">
        <v>19</v>
      </c>
      <c r="C14" s="58" t="s">
        <v>43</v>
      </c>
      <c r="D14" s="58" t="s">
        <v>44</v>
      </c>
      <c r="E14" s="51">
        <v>21</v>
      </c>
      <c r="F14" s="26" t="s">
        <v>24</v>
      </c>
      <c r="G14" s="52">
        <v>16</v>
      </c>
      <c r="H14" s="51">
        <v>18</v>
      </c>
      <c r="I14" s="26" t="s">
        <v>24</v>
      </c>
      <c r="J14" s="52">
        <v>21</v>
      </c>
      <c r="K14" s="51">
        <v>20</v>
      </c>
      <c r="L14" s="26" t="s">
        <v>24</v>
      </c>
      <c r="M14" s="52">
        <v>22</v>
      </c>
      <c r="N14" s="29">
        <f t="shared" si="0"/>
        <v>59</v>
      </c>
      <c r="O14" s="30">
        <f t="shared" si="1"/>
        <v>59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5"/>
        <v>1</v>
      </c>
      <c r="T14" s="53"/>
    </row>
    <row r="15" spans="2:20" ht="30" customHeight="1">
      <c r="B15" s="25" t="s">
        <v>25</v>
      </c>
      <c r="C15" s="58" t="s">
        <v>45</v>
      </c>
      <c r="D15" s="58" t="s">
        <v>46</v>
      </c>
      <c r="E15" s="51">
        <v>21</v>
      </c>
      <c r="F15" s="26" t="s">
        <v>24</v>
      </c>
      <c r="G15" s="52">
        <v>15</v>
      </c>
      <c r="H15" s="51">
        <v>21</v>
      </c>
      <c r="I15" s="26" t="s">
        <v>24</v>
      </c>
      <c r="J15" s="52">
        <v>7</v>
      </c>
      <c r="K15" s="51"/>
      <c r="L15" s="26" t="s">
        <v>24</v>
      </c>
      <c r="M15" s="52"/>
      <c r="N15" s="29">
        <f>E15+H15+K15</f>
        <v>42</v>
      </c>
      <c r="O15" s="30">
        <f>G15+J15+M15</f>
        <v>22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53"/>
    </row>
    <row r="16" spans="2:20" ht="30" customHeight="1" thickBot="1">
      <c r="B16" s="25" t="s">
        <v>18</v>
      </c>
      <c r="C16" s="58" t="s">
        <v>47</v>
      </c>
      <c r="D16" s="58" t="s">
        <v>32</v>
      </c>
      <c r="E16" s="51">
        <v>21</v>
      </c>
      <c r="F16" s="26" t="s">
        <v>24</v>
      </c>
      <c r="G16" s="52">
        <v>13</v>
      </c>
      <c r="H16" s="51">
        <v>21</v>
      </c>
      <c r="I16" s="26" t="s">
        <v>24</v>
      </c>
      <c r="J16" s="52">
        <v>13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26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5"/>
        <v>0</v>
      </c>
      <c r="T16" s="53"/>
    </row>
    <row r="17" spans="2:20" ht="34.5" customHeight="1" thickBot="1">
      <c r="B17" s="32" t="s">
        <v>8</v>
      </c>
      <c r="C17" s="228" t="str">
        <f>IF(R17&gt;S17,D4,IF(S17&gt;R17,D5,"remíza"))</f>
        <v>TJ SLAVOJ PLZEŇ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6" ref="N17:S17">SUM(N9:N16)</f>
        <v>361</v>
      </c>
      <c r="O17" s="34">
        <f t="shared" si="6"/>
        <v>297</v>
      </c>
      <c r="P17" s="33">
        <f t="shared" si="6"/>
        <v>13</v>
      </c>
      <c r="Q17" s="35">
        <f t="shared" si="6"/>
        <v>6</v>
      </c>
      <c r="R17" s="33">
        <f t="shared" si="6"/>
        <v>5</v>
      </c>
      <c r="S17" s="34">
        <f t="shared" si="6"/>
        <v>3</v>
      </c>
      <c r="T17" s="48"/>
    </row>
    <row r="18" spans="2:20" ht="15">
      <c r="B18" s="44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39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2:20" ht="12.7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9.5" customHeight="1">
      <c r="B21" s="40" t="s">
        <v>11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2:20" ht="19.5" customHeight="1">
      <c r="B22" s="41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2:20" ht="12.75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1" ht="12.75">
      <c r="B24" s="42" t="s">
        <v>12</v>
      </c>
      <c r="C24" s="36"/>
      <c r="D24" s="43"/>
      <c r="E24" s="42" t="s">
        <v>13</v>
      </c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C17:M17"/>
    <mergeCell ref="D3:T3"/>
    <mergeCell ref="D4:P4"/>
    <mergeCell ref="D6:P6"/>
    <mergeCell ref="D5:P5"/>
    <mergeCell ref="S4:T4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65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64</v>
      </c>
      <c r="T4" s="219"/>
    </row>
    <row r="5" spans="2:20" ht="19.5" customHeight="1">
      <c r="B5" s="7" t="s">
        <v>4</v>
      </c>
      <c r="C5" s="62"/>
      <c r="D5" s="220" t="s">
        <v>79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66</v>
      </c>
      <c r="T5" s="224"/>
    </row>
    <row r="6" spans="2:20" ht="19.5" customHeight="1" thickBot="1">
      <c r="B6" s="10" t="s">
        <v>5</v>
      </c>
      <c r="C6" s="11"/>
      <c r="D6" s="225" t="s">
        <v>80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SK Jupiter A</v>
      </c>
      <c r="D7" s="15" t="str">
        <f>D5</f>
        <v>Spartak Chrást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81</v>
      </c>
      <c r="D9" s="59" t="s">
        <v>54</v>
      </c>
      <c r="E9" s="51">
        <v>15</v>
      </c>
      <c r="F9" s="27" t="s">
        <v>24</v>
      </c>
      <c r="G9" s="52">
        <v>21</v>
      </c>
      <c r="H9" s="51">
        <v>19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34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82</v>
      </c>
      <c r="D10" s="58" t="s">
        <v>83</v>
      </c>
      <c r="E10" s="51">
        <v>12</v>
      </c>
      <c r="F10" s="26" t="s">
        <v>24</v>
      </c>
      <c r="G10" s="52">
        <v>21</v>
      </c>
      <c r="H10" s="51">
        <v>19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31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84</v>
      </c>
      <c r="D11" s="58" t="s">
        <v>57</v>
      </c>
      <c r="E11" s="51">
        <v>21</v>
      </c>
      <c r="F11" s="26" t="s">
        <v>24</v>
      </c>
      <c r="G11" s="52">
        <v>18</v>
      </c>
      <c r="H11" s="51">
        <v>21</v>
      </c>
      <c r="I11" s="26" t="s">
        <v>24</v>
      </c>
      <c r="J11" s="52">
        <v>15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72</v>
      </c>
      <c r="D12" s="58" t="s">
        <v>85</v>
      </c>
      <c r="E12" s="51">
        <v>21</v>
      </c>
      <c r="F12" s="26" t="s">
        <v>24</v>
      </c>
      <c r="G12" s="52">
        <v>15</v>
      </c>
      <c r="H12" s="51">
        <v>13</v>
      </c>
      <c r="I12" s="26" t="s">
        <v>24</v>
      </c>
      <c r="J12" s="52">
        <v>21</v>
      </c>
      <c r="K12" s="51">
        <v>20</v>
      </c>
      <c r="L12" s="26" t="s">
        <v>24</v>
      </c>
      <c r="M12" s="52">
        <v>22</v>
      </c>
      <c r="N12" s="29">
        <f t="shared" si="0"/>
        <v>54</v>
      </c>
      <c r="O12" s="30">
        <f t="shared" si="1"/>
        <v>58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86</v>
      </c>
      <c r="D13" s="58" t="s">
        <v>87</v>
      </c>
      <c r="E13" s="51">
        <v>21</v>
      </c>
      <c r="F13" s="26" t="s">
        <v>24</v>
      </c>
      <c r="G13" s="52">
        <v>14</v>
      </c>
      <c r="H13" s="51">
        <v>21</v>
      </c>
      <c r="I13" s="26" t="s">
        <v>24</v>
      </c>
      <c r="J13" s="52">
        <v>10</v>
      </c>
      <c r="K13" s="51"/>
      <c r="L13" s="26" t="s">
        <v>24</v>
      </c>
      <c r="M13" s="52"/>
      <c r="N13" s="29">
        <f t="shared" si="0"/>
        <v>42</v>
      </c>
      <c r="O13" s="30">
        <f t="shared" si="1"/>
        <v>24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88</v>
      </c>
      <c r="D14" s="58" t="s">
        <v>89</v>
      </c>
      <c r="E14" s="51">
        <v>21</v>
      </c>
      <c r="F14" s="26" t="s">
        <v>24</v>
      </c>
      <c r="G14" s="52">
        <v>19</v>
      </c>
      <c r="H14" s="51">
        <v>21</v>
      </c>
      <c r="I14" s="26" t="s">
        <v>24</v>
      </c>
      <c r="J14" s="52">
        <v>13</v>
      </c>
      <c r="K14" s="51"/>
      <c r="L14" s="26" t="s">
        <v>24</v>
      </c>
      <c r="M14" s="52"/>
      <c r="N14" s="29">
        <f t="shared" si="0"/>
        <v>42</v>
      </c>
      <c r="O14" s="30">
        <f t="shared" si="1"/>
        <v>32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90</v>
      </c>
      <c r="D15" s="58" t="s">
        <v>91</v>
      </c>
      <c r="E15" s="51">
        <v>12</v>
      </c>
      <c r="F15" s="26" t="s">
        <v>24</v>
      </c>
      <c r="G15" s="52">
        <v>21</v>
      </c>
      <c r="H15" s="51">
        <v>16</v>
      </c>
      <c r="I15" s="26" t="s">
        <v>24</v>
      </c>
      <c r="J15" s="52">
        <v>21</v>
      </c>
      <c r="K15" s="51"/>
      <c r="L15" s="26" t="s">
        <v>24</v>
      </c>
      <c r="M15" s="52"/>
      <c r="N15" s="29">
        <f>E15+H15+K15</f>
        <v>28</v>
      </c>
      <c r="O15" s="30">
        <f>G15+J15+M15</f>
        <v>42</v>
      </c>
      <c r="P15" s="31">
        <f>IF(E15&gt;G15,1,0)+IF(H15&gt;J15,1,0)+IF(K15&gt;M15,1,0)</f>
        <v>0</v>
      </c>
      <c r="Q15" s="26">
        <f>IF(E15&lt;G15,1,0)+IF(H15&lt;J15,1,0)+IF(K15&lt;M15,1,0)</f>
        <v>2</v>
      </c>
      <c r="R15" s="46">
        <f>IF(P15=2,1,0)</f>
        <v>0</v>
      </c>
      <c r="S15" s="28">
        <f>IF(Q15=2,1,0)</f>
        <v>1</v>
      </c>
      <c r="T15" s="60"/>
    </row>
    <row r="16" spans="2:20" ht="30" customHeight="1" thickBot="1">
      <c r="B16" s="25" t="s">
        <v>18</v>
      </c>
      <c r="C16" s="58" t="s">
        <v>92</v>
      </c>
      <c r="D16" s="58" t="s">
        <v>93</v>
      </c>
      <c r="E16" s="51">
        <v>21</v>
      </c>
      <c r="F16" s="26" t="s">
        <v>24</v>
      </c>
      <c r="G16" s="52">
        <v>7</v>
      </c>
      <c r="H16" s="51">
        <v>21</v>
      </c>
      <c r="I16" s="26" t="s">
        <v>24</v>
      </c>
      <c r="J16" s="52">
        <v>10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17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remíza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315</v>
      </c>
      <c r="O17" s="34">
        <f t="shared" si="5"/>
        <v>290</v>
      </c>
      <c r="P17" s="33">
        <f t="shared" si="5"/>
        <v>9</v>
      </c>
      <c r="Q17" s="35">
        <f t="shared" si="5"/>
        <v>8</v>
      </c>
      <c r="R17" s="33">
        <f t="shared" si="5"/>
        <v>4</v>
      </c>
      <c r="S17" s="34">
        <f t="shared" si="5"/>
        <v>4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78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B2:T2"/>
    <mergeCell ref="D3:T3"/>
    <mergeCell ref="D4:P4"/>
    <mergeCell ref="Q4:R4"/>
    <mergeCell ref="S4:T4"/>
    <mergeCell ref="D5:P5"/>
    <mergeCell ref="Q5:R5"/>
    <mergeCell ref="S5:T5"/>
    <mergeCell ref="D6:P6"/>
    <mergeCell ref="E7:M7"/>
    <mergeCell ref="N7:O7"/>
    <mergeCell ref="P7:Q7"/>
    <mergeCell ref="R7:S7"/>
    <mergeCell ref="C17:M1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49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50</v>
      </c>
      <c r="T4" s="219"/>
    </row>
    <row r="5" spans="2:20" ht="19.5" customHeight="1">
      <c r="B5" s="7" t="s">
        <v>4</v>
      </c>
      <c r="C5" s="62"/>
      <c r="D5" s="220" t="s">
        <v>51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31</v>
      </c>
      <c r="T5" s="224"/>
    </row>
    <row r="6" spans="2:20" ht="19.5" customHeight="1" thickBot="1">
      <c r="B6" s="10" t="s">
        <v>5</v>
      </c>
      <c r="C6" s="11"/>
      <c r="D6" s="225" t="s">
        <v>113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Spartak Chrást 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53</v>
      </c>
      <c r="D9" s="59" t="s">
        <v>54</v>
      </c>
      <c r="E9" s="51">
        <v>21</v>
      </c>
      <c r="F9" s="27" t="s">
        <v>24</v>
      </c>
      <c r="G9" s="52">
        <v>19</v>
      </c>
      <c r="H9" s="51">
        <v>21</v>
      </c>
      <c r="I9" s="27" t="s">
        <v>24</v>
      </c>
      <c r="J9" s="52">
        <v>18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37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35</v>
      </c>
      <c r="D10" s="58" t="s">
        <v>55</v>
      </c>
      <c r="E10" s="51">
        <v>9</v>
      </c>
      <c r="F10" s="26" t="s">
        <v>24</v>
      </c>
      <c r="G10" s="52">
        <v>21</v>
      </c>
      <c r="H10" s="51">
        <v>5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14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57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39</v>
      </c>
      <c r="D12" s="58" t="s">
        <v>58</v>
      </c>
      <c r="E12" s="51">
        <v>6</v>
      </c>
      <c r="F12" s="26" t="s">
        <v>24</v>
      </c>
      <c r="G12" s="52">
        <v>21</v>
      </c>
      <c r="H12" s="51">
        <v>15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41</v>
      </c>
      <c r="D13" s="58" t="s">
        <v>59</v>
      </c>
      <c r="E13" s="51">
        <v>4</v>
      </c>
      <c r="F13" s="26" t="s">
        <v>24</v>
      </c>
      <c r="G13" s="52">
        <v>21</v>
      </c>
      <c r="H13" s="51">
        <v>8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12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43</v>
      </c>
      <c r="D14" s="58" t="s">
        <v>60</v>
      </c>
      <c r="E14" s="51">
        <v>19</v>
      </c>
      <c r="F14" s="26" t="s">
        <v>24</v>
      </c>
      <c r="G14" s="52">
        <v>21</v>
      </c>
      <c r="H14" s="51">
        <v>8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27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61</v>
      </c>
      <c r="D15" s="58" t="s">
        <v>62</v>
      </c>
      <c r="E15" s="51">
        <v>21</v>
      </c>
      <c r="F15" s="26" t="s">
        <v>24</v>
      </c>
      <c r="G15" s="52">
        <v>18</v>
      </c>
      <c r="H15" s="51">
        <v>21</v>
      </c>
      <c r="I15" s="26" t="s">
        <v>24</v>
      </c>
      <c r="J15" s="52">
        <v>19</v>
      </c>
      <c r="K15" s="51"/>
      <c r="L15" s="26" t="s">
        <v>24</v>
      </c>
      <c r="M15" s="52"/>
      <c r="N15" s="29">
        <f>E15+H15+K15</f>
        <v>42</v>
      </c>
      <c r="O15" s="30">
        <f>G15+J15+M15</f>
        <v>37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47</v>
      </c>
      <c r="D16" s="58" t="s">
        <v>52</v>
      </c>
      <c r="E16" s="51">
        <v>13</v>
      </c>
      <c r="F16" s="26" t="s">
        <v>24</v>
      </c>
      <c r="G16" s="52">
        <v>21</v>
      </c>
      <c r="H16" s="51">
        <v>21</v>
      </c>
      <c r="I16" s="26" t="s">
        <v>24</v>
      </c>
      <c r="J16" s="52">
        <v>15</v>
      </c>
      <c r="K16" s="51">
        <v>15</v>
      </c>
      <c r="L16" s="26" t="s">
        <v>24</v>
      </c>
      <c r="M16" s="52">
        <v>21</v>
      </c>
      <c r="N16" s="29">
        <f t="shared" si="0"/>
        <v>49</v>
      </c>
      <c r="O16" s="30">
        <f t="shared" si="1"/>
        <v>57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Spartak Chrást 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207</v>
      </c>
      <c r="O17" s="34">
        <f t="shared" si="5"/>
        <v>341</v>
      </c>
      <c r="P17" s="33">
        <f t="shared" si="5"/>
        <v>5</v>
      </c>
      <c r="Q17" s="35">
        <f t="shared" si="5"/>
        <v>12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C1" sqref="C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63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64</v>
      </c>
      <c r="T4" s="219"/>
    </row>
    <row r="5" spans="2:20" ht="19.5" customHeight="1">
      <c r="B5" s="7" t="s">
        <v>4</v>
      </c>
      <c r="C5" s="62"/>
      <c r="D5" s="220" t="s">
        <v>65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66</v>
      </c>
      <c r="T5" s="224"/>
    </row>
    <row r="6" spans="2:20" ht="19.5" customHeight="1" thickBot="1">
      <c r="B6" s="10" t="s">
        <v>5</v>
      </c>
      <c r="C6" s="11"/>
      <c r="D6" s="225" t="s">
        <v>114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28</v>
      </c>
      <c r="T6" s="49" t="s">
        <v>27</v>
      </c>
    </row>
    <row r="7" spans="2:20" ht="24.75" customHeight="1">
      <c r="B7" s="14"/>
      <c r="C7" s="15" t="str">
        <f>D4</f>
        <v>TJ Sokol Doubravka D</v>
      </c>
      <c r="D7" s="15" t="str">
        <f>D5</f>
        <v>SK Jupiter A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67</v>
      </c>
      <c r="D9" s="59" t="s">
        <v>68</v>
      </c>
      <c r="E9" s="51">
        <v>14</v>
      </c>
      <c r="F9" s="27" t="s">
        <v>24</v>
      </c>
      <c r="G9" s="52">
        <v>21</v>
      </c>
      <c r="H9" s="51">
        <v>23</v>
      </c>
      <c r="I9" s="27" t="s">
        <v>24</v>
      </c>
      <c r="J9" s="52">
        <v>21</v>
      </c>
      <c r="K9" s="51">
        <v>19</v>
      </c>
      <c r="L9" s="27" t="s">
        <v>24</v>
      </c>
      <c r="M9" s="52">
        <v>21</v>
      </c>
      <c r="N9" s="29">
        <f aca="true" t="shared" si="0" ref="N9:N16">E9+H9+K9</f>
        <v>56</v>
      </c>
      <c r="O9" s="30">
        <f aca="true" t="shared" si="1" ref="O9:O16">G9+J9+M9</f>
        <v>63</v>
      </c>
      <c r="P9" s="31">
        <f aca="true" t="shared" si="2" ref="P9:P16">IF(E9&gt;G9,1,0)+IF(H9&gt;J9,1,0)+IF(K9&gt;M9,1,0)</f>
        <v>1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56</v>
      </c>
      <c r="D10" s="58" t="s">
        <v>69</v>
      </c>
      <c r="E10" s="51">
        <v>0</v>
      </c>
      <c r="F10" s="26" t="s">
        <v>24</v>
      </c>
      <c r="G10" s="52">
        <v>21</v>
      </c>
      <c r="H10" s="51">
        <v>0</v>
      </c>
      <c r="I10" s="26" t="s">
        <v>24</v>
      </c>
      <c r="J10" s="52">
        <v>21</v>
      </c>
      <c r="K10" s="51"/>
      <c r="L10" s="26" t="s">
        <v>24</v>
      </c>
      <c r="M10" s="52"/>
      <c r="N10" s="29">
        <f t="shared" si="0"/>
        <v>0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6">IF(P10=2,1,0)</f>
        <v>0</v>
      </c>
      <c r="S10" s="28">
        <f t="shared" si="4"/>
        <v>1</v>
      </c>
      <c r="T10" s="60"/>
    </row>
    <row r="11" spans="2:20" ht="30" customHeight="1">
      <c r="B11" s="25" t="s">
        <v>22</v>
      </c>
      <c r="C11" s="58" t="s">
        <v>56</v>
      </c>
      <c r="D11" s="58" t="s">
        <v>70</v>
      </c>
      <c r="E11" s="51">
        <v>0</v>
      </c>
      <c r="F11" s="26" t="s">
        <v>24</v>
      </c>
      <c r="G11" s="52">
        <v>21</v>
      </c>
      <c r="H11" s="51">
        <v>0</v>
      </c>
      <c r="I11" s="26" t="s">
        <v>24</v>
      </c>
      <c r="J11" s="52">
        <v>21</v>
      </c>
      <c r="K11" s="51"/>
      <c r="L11" s="26" t="s">
        <v>24</v>
      </c>
      <c r="M11" s="52"/>
      <c r="N11" s="29">
        <f t="shared" si="0"/>
        <v>0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60"/>
    </row>
    <row r="12" spans="2:20" ht="30" customHeight="1">
      <c r="B12" s="25" t="s">
        <v>21</v>
      </c>
      <c r="C12" s="58" t="s">
        <v>71</v>
      </c>
      <c r="D12" s="58" t="s">
        <v>72</v>
      </c>
      <c r="E12" s="51">
        <v>14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24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44</v>
      </c>
      <c r="D13" s="58" t="s">
        <v>73</v>
      </c>
      <c r="E13" s="51">
        <v>21</v>
      </c>
      <c r="F13" s="26" t="s">
        <v>24</v>
      </c>
      <c r="G13" s="52">
        <v>18</v>
      </c>
      <c r="H13" s="51">
        <v>14</v>
      </c>
      <c r="I13" s="26" t="s">
        <v>24</v>
      </c>
      <c r="J13" s="52">
        <v>21</v>
      </c>
      <c r="K13" s="51">
        <v>21</v>
      </c>
      <c r="L13" s="26" t="s">
        <v>24</v>
      </c>
      <c r="M13" s="52">
        <v>16</v>
      </c>
      <c r="N13" s="29">
        <f t="shared" si="0"/>
        <v>56</v>
      </c>
      <c r="O13" s="30">
        <f t="shared" si="1"/>
        <v>55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32</v>
      </c>
      <c r="D14" s="58" t="s">
        <v>74</v>
      </c>
      <c r="E14" s="51">
        <v>9</v>
      </c>
      <c r="F14" s="26" t="s">
        <v>24</v>
      </c>
      <c r="G14" s="52">
        <v>21</v>
      </c>
      <c r="H14" s="51">
        <v>9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18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46</v>
      </c>
      <c r="D15" s="58" t="s">
        <v>75</v>
      </c>
      <c r="E15" s="51">
        <v>21</v>
      </c>
      <c r="F15" s="26" t="s">
        <v>24</v>
      </c>
      <c r="G15" s="52">
        <v>9</v>
      </c>
      <c r="H15" s="51">
        <v>21</v>
      </c>
      <c r="I15" s="26" t="s">
        <v>24</v>
      </c>
      <c r="J15" s="52">
        <v>14</v>
      </c>
      <c r="K15" s="51"/>
      <c r="L15" s="26" t="s">
        <v>24</v>
      </c>
      <c r="M15" s="52"/>
      <c r="N15" s="29">
        <f>E15+H15+K15</f>
        <v>42</v>
      </c>
      <c r="O15" s="30">
        <f>G15+J15+M15</f>
        <v>23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76</v>
      </c>
      <c r="D16" s="58" t="s">
        <v>77</v>
      </c>
      <c r="E16" s="51">
        <v>8</v>
      </c>
      <c r="F16" s="26" t="s">
        <v>24</v>
      </c>
      <c r="G16" s="52">
        <v>21</v>
      </c>
      <c r="H16" s="51">
        <v>9</v>
      </c>
      <c r="I16" s="26" t="s">
        <v>24</v>
      </c>
      <c r="J16" s="52">
        <v>21</v>
      </c>
      <c r="K16" s="51"/>
      <c r="L16" s="26" t="s">
        <v>24</v>
      </c>
      <c r="M16" s="52"/>
      <c r="N16" s="29">
        <f t="shared" si="0"/>
        <v>17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SK Jupiter 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213</v>
      </c>
      <c r="O17" s="34">
        <f t="shared" si="5"/>
        <v>351</v>
      </c>
      <c r="P17" s="33">
        <f t="shared" si="5"/>
        <v>5</v>
      </c>
      <c r="Q17" s="35">
        <f t="shared" si="5"/>
        <v>13</v>
      </c>
      <c r="R17" s="33">
        <f t="shared" si="5"/>
        <v>2</v>
      </c>
      <c r="S17" s="34">
        <f t="shared" si="5"/>
        <v>6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 t="s">
        <v>78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 t="s">
        <v>94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2"/>
  <sheetViews>
    <sheetView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11" customWidth="1"/>
    <col min="2" max="2" width="17.25390625" style="111" customWidth="1"/>
    <col min="3" max="3" width="2.625" style="114" customWidth="1"/>
    <col min="4" max="4" width="17.625" style="111" customWidth="1"/>
    <col min="5" max="5" width="8.375" style="132" customWidth="1"/>
    <col min="6" max="6" width="8.625" style="111" customWidth="1"/>
    <col min="7" max="7" width="9.125" style="111" customWidth="1"/>
    <col min="8" max="8" width="2.625" style="111" customWidth="1"/>
    <col min="9" max="9" width="9.125" style="111" customWidth="1"/>
    <col min="10" max="10" width="8.625" style="111" customWidth="1"/>
    <col min="11" max="16384" width="9.125" style="111" customWidth="1"/>
  </cols>
  <sheetData>
    <row r="3" spans="2:10" ht="23.25">
      <c r="B3" s="184" t="s">
        <v>116</v>
      </c>
      <c r="C3" s="184"/>
      <c r="D3" s="184"/>
      <c r="E3" s="184"/>
      <c r="F3" s="184"/>
      <c r="G3" s="184"/>
      <c r="H3" s="184"/>
      <c r="I3" s="184"/>
      <c r="J3" s="184"/>
    </row>
    <row r="4" spans="2:10" ht="14.25" customHeight="1">
      <c r="B4" s="110"/>
      <c r="C4" s="110"/>
      <c r="D4" s="110"/>
      <c r="E4" s="110"/>
      <c r="F4" s="110"/>
      <c r="G4" s="110"/>
      <c r="H4" s="110"/>
      <c r="I4" s="110"/>
      <c r="J4" s="110"/>
    </row>
    <row r="5" spans="2:10" ht="16.5" customHeight="1">
      <c r="B5" s="183" t="s">
        <v>117</v>
      </c>
      <c r="C5" s="183"/>
      <c r="D5" s="183"/>
      <c r="E5" s="183"/>
      <c r="F5" s="183"/>
      <c r="G5" s="183"/>
      <c r="H5" s="183"/>
      <c r="I5" s="183"/>
      <c r="J5" s="183"/>
    </row>
    <row r="6" spans="2:10" ht="12" customHeight="1">
      <c r="B6" s="112"/>
      <c r="C6" s="112"/>
      <c r="D6" s="112"/>
      <c r="E6" s="112"/>
      <c r="F6" s="112"/>
      <c r="G6" s="112"/>
      <c r="H6" s="112"/>
      <c r="I6" s="112"/>
      <c r="J6" s="112"/>
    </row>
    <row r="7" spans="2:10" ht="12" customHeight="1">
      <c r="B7" s="182" t="s">
        <v>118</v>
      </c>
      <c r="C7" s="182"/>
      <c r="D7" s="182"/>
      <c r="E7" s="113"/>
      <c r="F7" s="113"/>
      <c r="G7" s="113" t="s">
        <v>119</v>
      </c>
      <c r="H7" s="113"/>
      <c r="I7" s="113"/>
      <c r="J7" s="114"/>
    </row>
    <row r="8" spans="2:11" ht="12" customHeight="1">
      <c r="B8" s="115" t="s">
        <v>120</v>
      </c>
      <c r="C8" s="116" t="s">
        <v>121</v>
      </c>
      <c r="D8" s="117" t="s">
        <v>65</v>
      </c>
      <c r="E8" s="118" t="s">
        <v>122</v>
      </c>
      <c r="F8" s="119"/>
      <c r="G8" s="115" t="s">
        <v>65</v>
      </c>
      <c r="H8" s="116" t="s">
        <v>121</v>
      </c>
      <c r="I8" s="117" t="s">
        <v>79</v>
      </c>
      <c r="J8" s="114"/>
      <c r="K8" s="118" t="s">
        <v>123</v>
      </c>
    </row>
    <row r="9" spans="2:11" ht="12">
      <c r="B9" s="115" t="s">
        <v>31</v>
      </c>
      <c r="C9" s="116" t="s">
        <v>121</v>
      </c>
      <c r="D9" s="117" t="s">
        <v>79</v>
      </c>
      <c r="E9" s="118" t="s">
        <v>122</v>
      </c>
      <c r="F9" s="120"/>
      <c r="G9" s="115" t="s">
        <v>31</v>
      </c>
      <c r="H9" s="116" t="s">
        <v>121</v>
      </c>
      <c r="I9" s="117" t="s">
        <v>120</v>
      </c>
      <c r="J9" s="114"/>
      <c r="K9" s="118" t="s">
        <v>124</v>
      </c>
    </row>
    <row r="10" spans="2:10" ht="12">
      <c r="B10" s="121"/>
      <c r="C10" s="122"/>
      <c r="D10" s="117"/>
      <c r="E10" s="123"/>
      <c r="F10" s="124"/>
      <c r="G10" s="115"/>
      <c r="H10" s="122"/>
      <c r="I10" s="117"/>
      <c r="J10" s="114"/>
    </row>
    <row r="11" spans="2:10" ht="16.5" customHeight="1">
      <c r="B11" s="183" t="s">
        <v>125</v>
      </c>
      <c r="C11" s="183"/>
      <c r="D11" s="183"/>
      <c r="E11" s="183"/>
      <c r="F11" s="183"/>
      <c r="G11" s="183"/>
      <c r="H11" s="183"/>
      <c r="I11" s="183"/>
      <c r="J11" s="183"/>
    </row>
    <row r="12" spans="2:10" ht="12" customHeight="1">
      <c r="B12" s="112"/>
      <c r="C12" s="112"/>
      <c r="D12" s="112"/>
      <c r="E12" s="112"/>
      <c r="F12" s="112"/>
      <c r="G12" s="112"/>
      <c r="H12" s="112"/>
      <c r="I12" s="112"/>
      <c r="J12" s="112"/>
    </row>
    <row r="13" spans="2:10" ht="12" customHeight="1">
      <c r="B13" s="182" t="s">
        <v>118</v>
      </c>
      <c r="C13" s="182"/>
      <c r="D13" s="182"/>
      <c r="E13" s="113"/>
      <c r="F13" s="113"/>
      <c r="G13" s="113" t="s">
        <v>119</v>
      </c>
      <c r="H13" s="113"/>
      <c r="I13" s="113"/>
      <c r="J13" s="114"/>
    </row>
    <row r="14" spans="2:11" ht="12">
      <c r="B14" s="115" t="s">
        <v>65</v>
      </c>
      <c r="C14" s="116" t="s">
        <v>121</v>
      </c>
      <c r="D14" s="117" t="s">
        <v>31</v>
      </c>
      <c r="E14" s="118" t="s">
        <v>124</v>
      </c>
      <c r="F14" s="123"/>
      <c r="G14" s="115" t="s">
        <v>65</v>
      </c>
      <c r="H14" s="116" t="s">
        <v>121</v>
      </c>
      <c r="I14" s="117" t="s">
        <v>120</v>
      </c>
      <c r="J14" s="114"/>
      <c r="K14" s="118" t="s">
        <v>148</v>
      </c>
    </row>
    <row r="15" spans="2:11" ht="12" customHeight="1">
      <c r="B15" s="115" t="s">
        <v>120</v>
      </c>
      <c r="C15" s="116" t="s">
        <v>121</v>
      </c>
      <c r="D15" s="117" t="s">
        <v>79</v>
      </c>
      <c r="E15" s="118" t="s">
        <v>122</v>
      </c>
      <c r="F15" s="123"/>
      <c r="G15" s="115" t="s">
        <v>79</v>
      </c>
      <c r="H15" s="116" t="s">
        <v>121</v>
      </c>
      <c r="I15" s="117" t="s">
        <v>31</v>
      </c>
      <c r="J15" s="114"/>
      <c r="K15" s="118" t="s">
        <v>123</v>
      </c>
    </row>
    <row r="16" spans="2:10" ht="12">
      <c r="B16" s="115"/>
      <c r="C16" s="122"/>
      <c r="D16" s="125"/>
      <c r="E16" s="126"/>
      <c r="F16" s="123"/>
      <c r="G16" s="115"/>
      <c r="H16" s="122"/>
      <c r="I16" s="125"/>
      <c r="J16" s="114"/>
    </row>
    <row r="17" spans="2:10" ht="16.5" customHeight="1">
      <c r="B17" s="183" t="s">
        <v>127</v>
      </c>
      <c r="C17" s="183"/>
      <c r="D17" s="183"/>
      <c r="E17" s="183"/>
      <c r="F17" s="183"/>
      <c r="G17" s="183"/>
      <c r="H17" s="183"/>
      <c r="I17" s="183"/>
      <c r="J17" s="183"/>
    </row>
    <row r="18" spans="2:10" ht="12" customHeight="1">
      <c r="B18" s="112"/>
      <c r="C18" s="112"/>
      <c r="D18" s="112"/>
      <c r="E18" s="112"/>
      <c r="F18" s="112"/>
      <c r="G18" s="112"/>
      <c r="H18" s="112"/>
      <c r="I18" s="112"/>
      <c r="J18" s="112"/>
    </row>
    <row r="19" spans="2:10" ht="12" customHeight="1">
      <c r="B19" s="182" t="s">
        <v>118</v>
      </c>
      <c r="C19" s="182"/>
      <c r="D19" s="182"/>
      <c r="E19" s="113"/>
      <c r="F19" s="113"/>
      <c r="G19" s="113" t="s">
        <v>119</v>
      </c>
      <c r="H19" s="113"/>
      <c r="I19" s="113"/>
      <c r="J19" s="114"/>
    </row>
    <row r="20" spans="2:11" ht="12">
      <c r="B20" s="115" t="s">
        <v>79</v>
      </c>
      <c r="C20" s="116" t="s">
        <v>121</v>
      </c>
      <c r="D20" s="117" t="s">
        <v>65</v>
      </c>
      <c r="E20" s="118" t="s">
        <v>148</v>
      </c>
      <c r="F20" s="123"/>
      <c r="G20" s="115" t="s">
        <v>31</v>
      </c>
      <c r="H20" s="116" t="s">
        <v>121</v>
      </c>
      <c r="I20" s="117" t="s">
        <v>65</v>
      </c>
      <c r="J20" s="114"/>
      <c r="K20" s="118" t="s">
        <v>204</v>
      </c>
    </row>
    <row r="21" spans="2:11" ht="12">
      <c r="B21" s="115" t="s">
        <v>120</v>
      </c>
      <c r="C21" s="116" t="s">
        <v>121</v>
      </c>
      <c r="D21" s="117" t="s">
        <v>31</v>
      </c>
      <c r="E21" s="118" t="s">
        <v>122</v>
      </c>
      <c r="F21" s="123"/>
      <c r="G21" s="115" t="s">
        <v>79</v>
      </c>
      <c r="H21" s="116" t="s">
        <v>121</v>
      </c>
      <c r="I21" s="117" t="s">
        <v>120</v>
      </c>
      <c r="J21" s="114"/>
      <c r="K21" s="118" t="s">
        <v>205</v>
      </c>
    </row>
    <row r="22" spans="2:9" s="114" customFormat="1" ht="12">
      <c r="B22" s="115"/>
      <c r="C22" s="122"/>
      <c r="D22" s="125"/>
      <c r="E22" s="123"/>
      <c r="F22" s="123"/>
      <c r="G22" s="121"/>
      <c r="H22" s="122"/>
      <c r="I22" s="117"/>
    </row>
    <row r="23" spans="2:9" s="114" customFormat="1" ht="12">
      <c r="B23" s="127"/>
      <c r="C23" s="128"/>
      <c r="D23" s="129"/>
      <c r="E23" s="130"/>
      <c r="F23" s="131"/>
      <c r="G23" s="127"/>
      <c r="H23" s="128"/>
      <c r="I23" s="129"/>
    </row>
    <row r="24" spans="2:10" s="114" customFormat="1" ht="15.75">
      <c r="B24" s="183" t="s">
        <v>126</v>
      </c>
      <c r="C24" s="183"/>
      <c r="D24" s="183"/>
      <c r="E24" s="183"/>
      <c r="F24" s="183"/>
      <c r="G24" s="183"/>
      <c r="H24" s="183"/>
      <c r="I24" s="183"/>
      <c r="J24" s="183"/>
    </row>
    <row r="25" spans="2:10" s="114" customFormat="1" ht="12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2" s="114" customFormat="1" ht="12" customHeight="1">
      <c r="B26" s="182" t="s">
        <v>219</v>
      </c>
      <c r="C26" s="182"/>
      <c r="D26" s="182"/>
      <c r="E26" s="134"/>
      <c r="F26" s="113" t="s">
        <v>220</v>
      </c>
      <c r="G26" s="113"/>
      <c r="H26" s="113"/>
      <c r="I26" s="113"/>
      <c r="J26" s="113"/>
      <c r="K26" s="113"/>
      <c r="L26" s="113"/>
    </row>
    <row r="27" spans="2:11" ht="12" customHeight="1">
      <c r="B27" s="115" t="s">
        <v>79</v>
      </c>
      <c r="C27" s="116" t="s">
        <v>121</v>
      </c>
      <c r="D27" s="117" t="s">
        <v>120</v>
      </c>
      <c r="E27" s="118" t="s">
        <v>222</v>
      </c>
      <c r="F27" s="123"/>
      <c r="G27" s="115" t="s">
        <v>31</v>
      </c>
      <c r="H27" s="116" t="s">
        <v>121</v>
      </c>
      <c r="I27" s="117" t="s">
        <v>120</v>
      </c>
      <c r="J27" s="114"/>
      <c r="K27" s="118" t="s">
        <v>221</v>
      </c>
    </row>
    <row r="28" spans="2:11" ht="11.25" customHeight="1">
      <c r="B28" s="115" t="s">
        <v>65</v>
      </c>
      <c r="C28" s="116" t="s">
        <v>121</v>
      </c>
      <c r="D28" s="117" t="s">
        <v>31</v>
      </c>
      <c r="E28" s="118" t="s">
        <v>148</v>
      </c>
      <c r="F28" s="123"/>
      <c r="G28" s="121" t="s">
        <v>65</v>
      </c>
      <c r="H28" s="116" t="s">
        <v>121</v>
      </c>
      <c r="I28" s="125" t="s">
        <v>79</v>
      </c>
      <c r="J28" s="114"/>
      <c r="K28" s="138" t="s">
        <v>124</v>
      </c>
    </row>
    <row r="29" spans="2:11" ht="12">
      <c r="B29" s="115"/>
      <c r="C29" s="116"/>
      <c r="D29" s="117"/>
      <c r="E29" s="123"/>
      <c r="F29" s="123"/>
      <c r="G29" s="115"/>
      <c r="H29" s="116"/>
      <c r="I29" s="125"/>
      <c r="J29" s="114"/>
      <c r="K29" s="114"/>
    </row>
    <row r="30" spans="2:10" ht="12">
      <c r="B30" s="114"/>
      <c r="D30" s="114"/>
      <c r="F30" s="114"/>
      <c r="G30" s="114"/>
      <c r="H30" s="114"/>
      <c r="I30" s="114"/>
      <c r="J30" s="114"/>
    </row>
    <row r="31" spans="2:10" ht="12">
      <c r="B31" s="114"/>
      <c r="D31" s="114"/>
      <c r="F31" s="114"/>
      <c r="G31" s="114"/>
      <c r="H31" s="114"/>
      <c r="I31" s="114"/>
      <c r="J31" s="114"/>
    </row>
    <row r="32" spans="2:10" ht="12">
      <c r="B32" s="114"/>
      <c r="D32" s="114"/>
      <c r="F32" s="114"/>
      <c r="G32" s="114"/>
      <c r="H32" s="114"/>
      <c r="I32" s="114"/>
      <c r="J32" s="114"/>
    </row>
  </sheetData>
  <sheetProtection password="CC26" sheet="1"/>
  <mergeCells count="9">
    <mergeCell ref="B26:D26"/>
    <mergeCell ref="B17:J17"/>
    <mergeCell ref="B19:D19"/>
    <mergeCell ref="B3:J3"/>
    <mergeCell ref="B5:J5"/>
    <mergeCell ref="B7:D7"/>
    <mergeCell ref="B11:J11"/>
    <mergeCell ref="B13:D13"/>
    <mergeCell ref="B24:J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27" thickBot="1">
      <c r="A2" s="170"/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70"/>
      <c r="V2" s="170"/>
    </row>
    <row r="3" spans="1:22" ht="19.5" customHeight="1" thickBot="1">
      <c r="A3" s="170"/>
      <c r="B3" s="5" t="s">
        <v>1</v>
      </c>
      <c r="C3" s="61"/>
      <c r="D3" s="198" t="s">
        <v>252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  <c r="U3" s="170"/>
      <c r="V3" s="170"/>
    </row>
    <row r="4" spans="1:22" ht="19.5" customHeight="1" thickTop="1">
      <c r="A4" s="170"/>
      <c r="B4" s="7" t="s">
        <v>3</v>
      </c>
      <c r="C4" s="8"/>
      <c r="D4" s="201" t="s">
        <v>65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139"/>
      <c r="T4" s="140">
        <v>42812</v>
      </c>
      <c r="U4" s="170"/>
      <c r="V4" s="170"/>
    </row>
    <row r="5" spans="1:22" ht="19.5" customHeight="1">
      <c r="A5" s="170"/>
      <c r="B5" s="7" t="s">
        <v>4</v>
      </c>
      <c r="C5" s="62"/>
      <c r="D5" s="206" t="s">
        <v>79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8"/>
      <c r="Q5" s="209" t="s">
        <v>2</v>
      </c>
      <c r="R5" s="210"/>
      <c r="S5" s="141"/>
      <c r="T5" s="142" t="s">
        <v>224</v>
      </c>
      <c r="U5" s="170"/>
      <c r="V5" s="170"/>
    </row>
    <row r="6" spans="1:22" ht="19.5" customHeight="1" thickBot="1">
      <c r="A6" s="170"/>
      <c r="B6" s="10" t="s">
        <v>5</v>
      </c>
      <c r="C6" s="11"/>
      <c r="D6" s="187" t="s">
        <v>225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90" t="s">
        <v>226</v>
      </c>
      <c r="R6" s="191"/>
      <c r="S6" s="143"/>
      <c r="T6" s="49" t="s">
        <v>227</v>
      </c>
      <c r="U6" s="170"/>
      <c r="V6" s="170"/>
    </row>
    <row r="7" spans="1:22" ht="24.75" customHeight="1">
      <c r="A7" s="170"/>
      <c r="B7" s="14"/>
      <c r="C7" s="15" t="str">
        <f>D4</f>
        <v>SK Jupiter A</v>
      </c>
      <c r="D7" s="15" t="str">
        <f>D5</f>
        <v>Spartak Chrást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196"/>
      <c r="P7" s="195" t="s">
        <v>16</v>
      </c>
      <c r="Q7" s="196"/>
      <c r="R7" s="195" t="s">
        <v>17</v>
      </c>
      <c r="S7" s="196"/>
      <c r="T7" s="47" t="s">
        <v>7</v>
      </c>
      <c r="U7" s="170"/>
      <c r="V7" s="170"/>
    </row>
    <row r="8" spans="1:22" ht="9.75" customHeight="1" thickBot="1">
      <c r="A8" s="170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  <c r="U8" s="170"/>
      <c r="V8" s="170"/>
    </row>
    <row r="9" spans="1:22" ht="30" customHeight="1" thickTop="1">
      <c r="A9" s="170"/>
      <c r="B9" s="25" t="s">
        <v>26</v>
      </c>
      <c r="C9" s="144" t="s">
        <v>253</v>
      </c>
      <c r="D9" s="144" t="s">
        <v>228</v>
      </c>
      <c r="E9" s="26">
        <v>21</v>
      </c>
      <c r="F9" s="27" t="s">
        <v>24</v>
      </c>
      <c r="G9" s="28">
        <v>12</v>
      </c>
      <c r="H9" s="26">
        <v>11</v>
      </c>
      <c r="I9" s="27" t="s">
        <v>24</v>
      </c>
      <c r="J9" s="28">
        <v>21</v>
      </c>
      <c r="K9" s="26">
        <v>19</v>
      </c>
      <c r="L9" s="27" t="s">
        <v>24</v>
      </c>
      <c r="M9" s="28">
        <v>21</v>
      </c>
      <c r="N9" s="29">
        <f aca="true" t="shared" si="0" ref="N9:N17">E9+H9+K9</f>
        <v>51</v>
      </c>
      <c r="O9" s="30">
        <f aca="true" t="shared" si="1" ref="O9:O17">G9+J9+M9</f>
        <v>54</v>
      </c>
      <c r="P9" s="31">
        <f aca="true" t="shared" si="2" ref="P9:P15">IF(E9&gt;G9,1,0)+IF(H9&gt;J9,1,0)+IF(K9&gt;M9,1,0)</f>
        <v>1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145"/>
      <c r="U9" s="170"/>
      <c r="V9" s="170"/>
    </row>
    <row r="10" spans="1:22" ht="30" customHeight="1">
      <c r="A10" s="170"/>
      <c r="B10" s="25" t="s">
        <v>18</v>
      </c>
      <c r="C10" s="144" t="s">
        <v>92</v>
      </c>
      <c r="D10" s="144" t="s">
        <v>93</v>
      </c>
      <c r="E10" s="26">
        <v>24</v>
      </c>
      <c r="F10" s="26" t="s">
        <v>24</v>
      </c>
      <c r="G10" s="28">
        <v>26</v>
      </c>
      <c r="H10" s="26">
        <v>21</v>
      </c>
      <c r="I10" s="26" t="s">
        <v>24</v>
      </c>
      <c r="J10" s="28">
        <v>7</v>
      </c>
      <c r="K10" s="26">
        <v>21</v>
      </c>
      <c r="L10" s="26" t="s">
        <v>24</v>
      </c>
      <c r="M10" s="28">
        <v>16</v>
      </c>
      <c r="N10" s="29">
        <f t="shared" si="0"/>
        <v>66</v>
      </c>
      <c r="O10" s="30">
        <f t="shared" si="1"/>
        <v>49</v>
      </c>
      <c r="P10" s="31">
        <f t="shared" si="2"/>
        <v>2</v>
      </c>
      <c r="Q10" s="26">
        <f t="shared" si="3"/>
        <v>1</v>
      </c>
      <c r="R10" s="46">
        <f aca="true" t="shared" si="4" ref="R10:S17">IF(P10=2,1,0)</f>
        <v>1</v>
      </c>
      <c r="S10" s="28">
        <f t="shared" si="4"/>
        <v>0</v>
      </c>
      <c r="T10" s="145"/>
      <c r="U10" s="170"/>
      <c r="V10" s="170"/>
    </row>
    <row r="11" spans="1:22" ht="30" customHeight="1">
      <c r="A11" s="170"/>
      <c r="B11" s="25" t="s">
        <v>25</v>
      </c>
      <c r="C11" s="144" t="s">
        <v>90</v>
      </c>
      <c r="D11" s="144" t="s">
        <v>91</v>
      </c>
      <c r="E11" s="26">
        <v>18</v>
      </c>
      <c r="F11" s="26" t="s">
        <v>24</v>
      </c>
      <c r="G11" s="28">
        <v>21</v>
      </c>
      <c r="H11" s="26">
        <v>16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34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145"/>
      <c r="U11" s="170"/>
      <c r="V11" s="170"/>
    </row>
    <row r="12" spans="1:22" ht="30" customHeight="1">
      <c r="A12" s="170"/>
      <c r="B12" s="25" t="s">
        <v>21</v>
      </c>
      <c r="C12" s="144" t="s">
        <v>254</v>
      </c>
      <c r="D12" s="144" t="s">
        <v>232</v>
      </c>
      <c r="E12" s="26">
        <v>16</v>
      </c>
      <c r="F12" s="26" t="s">
        <v>24</v>
      </c>
      <c r="G12" s="28">
        <v>21</v>
      </c>
      <c r="H12" s="26">
        <v>16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32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145"/>
      <c r="U12" s="170"/>
      <c r="V12" s="170"/>
    </row>
    <row r="13" spans="1:22" ht="30" customHeight="1">
      <c r="A13" s="170"/>
      <c r="B13" s="25" t="s">
        <v>19</v>
      </c>
      <c r="C13" s="144" t="s">
        <v>88</v>
      </c>
      <c r="D13" s="144" t="s">
        <v>89</v>
      </c>
      <c r="E13" s="26">
        <v>21</v>
      </c>
      <c r="F13" s="26" t="s">
        <v>24</v>
      </c>
      <c r="G13" s="28">
        <v>7</v>
      </c>
      <c r="H13" s="26">
        <v>12</v>
      </c>
      <c r="I13" s="26" t="s">
        <v>24</v>
      </c>
      <c r="J13" s="28">
        <v>21</v>
      </c>
      <c r="K13" s="26">
        <v>21</v>
      </c>
      <c r="L13" s="26" t="s">
        <v>24</v>
      </c>
      <c r="M13" s="28">
        <v>12</v>
      </c>
      <c r="N13" s="29">
        <f t="shared" si="0"/>
        <v>54</v>
      </c>
      <c r="O13" s="30">
        <f t="shared" si="1"/>
        <v>40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145"/>
      <c r="U13" s="170"/>
      <c r="V13" s="170"/>
    </row>
    <row r="14" spans="1:22" ht="30" customHeight="1">
      <c r="A14" s="170"/>
      <c r="B14" s="25" t="s">
        <v>20</v>
      </c>
      <c r="C14" s="144" t="s">
        <v>243</v>
      </c>
      <c r="D14" s="144" t="s">
        <v>87</v>
      </c>
      <c r="E14" s="26">
        <v>21</v>
      </c>
      <c r="F14" s="26" t="s">
        <v>24</v>
      </c>
      <c r="G14" s="28">
        <v>8</v>
      </c>
      <c r="H14" s="26">
        <v>22</v>
      </c>
      <c r="I14" s="26" t="s">
        <v>24</v>
      </c>
      <c r="J14" s="28">
        <v>20</v>
      </c>
      <c r="K14" s="26"/>
      <c r="L14" s="26" t="s">
        <v>24</v>
      </c>
      <c r="M14" s="28"/>
      <c r="N14" s="29">
        <f t="shared" si="0"/>
        <v>43</v>
      </c>
      <c r="O14" s="30">
        <f t="shared" si="1"/>
        <v>28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145"/>
      <c r="U14" s="170"/>
      <c r="V14" s="170"/>
    </row>
    <row r="15" spans="1:22" ht="30" customHeight="1">
      <c r="A15" s="170"/>
      <c r="B15" s="25" t="s">
        <v>22</v>
      </c>
      <c r="C15" s="168" t="s">
        <v>244</v>
      </c>
      <c r="D15" s="144" t="s">
        <v>234</v>
      </c>
      <c r="E15" s="26">
        <v>21</v>
      </c>
      <c r="F15" s="26" t="s">
        <v>24</v>
      </c>
      <c r="G15" s="28">
        <v>15</v>
      </c>
      <c r="H15" s="26">
        <v>21</v>
      </c>
      <c r="I15" s="26" t="s">
        <v>24</v>
      </c>
      <c r="J15" s="28">
        <v>14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29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145"/>
      <c r="U15" s="170"/>
      <c r="V15" s="170"/>
    </row>
    <row r="16" spans="1:22" ht="30" customHeight="1" thickBot="1">
      <c r="A16" s="170"/>
      <c r="B16" s="146" t="s">
        <v>23</v>
      </c>
      <c r="C16" s="147" t="s">
        <v>255</v>
      </c>
      <c r="D16" s="167" t="s">
        <v>235</v>
      </c>
      <c r="E16" s="148">
        <v>21</v>
      </c>
      <c r="F16" s="148" t="s">
        <v>24</v>
      </c>
      <c r="G16" s="149">
        <v>10</v>
      </c>
      <c r="H16" s="148">
        <v>21</v>
      </c>
      <c r="I16" s="148" t="s">
        <v>24</v>
      </c>
      <c r="J16" s="149">
        <v>14</v>
      </c>
      <c r="K16" s="148"/>
      <c r="L16" s="148" t="s">
        <v>24</v>
      </c>
      <c r="M16" s="149"/>
      <c r="N16" s="150">
        <f t="shared" si="0"/>
        <v>42</v>
      </c>
      <c r="O16" s="151">
        <f t="shared" si="1"/>
        <v>24</v>
      </c>
      <c r="P16" s="152">
        <f>IF(E16&gt;G16,1,0)+IF(H16&gt;J16,1,0)+IF(K16&gt;M16,1,0)</f>
        <v>2</v>
      </c>
      <c r="Q16" s="148">
        <f>IF(E16&lt;G16,1,0)+IF(H16&lt;J16,1,0)+IF(K16&lt;M16,1,0)</f>
        <v>0</v>
      </c>
      <c r="R16" s="153">
        <f t="shared" si="4"/>
        <v>1</v>
      </c>
      <c r="S16" s="149">
        <f t="shared" si="4"/>
        <v>0</v>
      </c>
      <c r="T16" s="154"/>
      <c r="U16" s="170"/>
      <c r="V16" s="170"/>
    </row>
    <row r="17" spans="1:22" ht="30" customHeight="1" thickBot="1">
      <c r="A17" s="170"/>
      <c r="B17" s="155" t="s">
        <v>237</v>
      </c>
      <c r="C17" s="156"/>
      <c r="D17" s="156"/>
      <c r="E17" s="157"/>
      <c r="F17" s="158" t="s">
        <v>24</v>
      </c>
      <c r="G17" s="159"/>
      <c r="H17" s="157"/>
      <c r="I17" s="158" t="s">
        <v>24</v>
      </c>
      <c r="J17" s="159"/>
      <c r="K17" s="157"/>
      <c r="L17" s="158" t="s">
        <v>24</v>
      </c>
      <c r="M17" s="159"/>
      <c r="N17" s="160">
        <f t="shared" si="0"/>
        <v>0</v>
      </c>
      <c r="O17" s="161">
        <f t="shared" si="1"/>
        <v>0</v>
      </c>
      <c r="P17" s="162">
        <f>IF(E17&gt;G17,1,0)+IF(H17&gt;J17,1,0)+IF(K17&gt;M17,1,0)</f>
        <v>0</v>
      </c>
      <c r="Q17" s="163">
        <f>IF(E17&lt;G17,1,0)+IF(H17&lt;J17,1,0)+IF(K17&lt;M17,1,0)</f>
        <v>0</v>
      </c>
      <c r="R17" s="164">
        <f t="shared" si="4"/>
        <v>0</v>
      </c>
      <c r="S17" s="165">
        <f t="shared" si="4"/>
        <v>0</v>
      </c>
      <c r="T17" s="172"/>
      <c r="U17" s="170"/>
      <c r="V17" s="170"/>
    </row>
    <row r="18" spans="1:22" ht="34.5" customHeight="1" thickBot="1">
      <c r="A18" s="170"/>
      <c r="B18" s="32" t="s">
        <v>8</v>
      </c>
      <c r="C18" s="185" t="str">
        <f>IF(R18&gt;S18,D4,IF(S18&gt;R18,D5,"remíza"))</f>
        <v>SK Jupiter A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6"/>
      <c r="N18" s="33">
        <f aca="true" t="shared" si="5" ref="N18:S18">SUM(N9:N17)</f>
        <v>364</v>
      </c>
      <c r="O18" s="34">
        <f t="shared" si="5"/>
        <v>308</v>
      </c>
      <c r="P18" s="33">
        <f t="shared" si="5"/>
        <v>11</v>
      </c>
      <c r="Q18" s="35">
        <f t="shared" si="5"/>
        <v>8</v>
      </c>
      <c r="R18" s="33">
        <f t="shared" si="5"/>
        <v>5</v>
      </c>
      <c r="S18" s="34">
        <f t="shared" si="5"/>
        <v>3</v>
      </c>
      <c r="T18" s="68"/>
      <c r="U18" s="170"/>
      <c r="V18" s="170"/>
    </row>
    <row r="19" spans="1:22" ht="15">
      <c r="A19" s="170"/>
      <c r="B19" s="44"/>
      <c r="C19" s="69"/>
      <c r="D19" s="6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170"/>
      <c r="V19" s="170"/>
    </row>
    <row r="20" spans="1:22" ht="12.75">
      <c r="A20" s="170"/>
      <c r="B20" s="70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70"/>
      <c r="V20" s="170"/>
    </row>
    <row r="21" spans="1:22" ht="12.75">
      <c r="A21" s="17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70"/>
      <c r="V21" s="170"/>
    </row>
    <row r="22" spans="1:22" ht="19.5" customHeight="1">
      <c r="A22" s="170"/>
      <c r="B22" s="40" t="s">
        <v>11</v>
      </c>
      <c r="C22" s="69" t="s">
        <v>238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70"/>
      <c r="V22" s="170"/>
    </row>
    <row r="23" spans="1:22" ht="19.5" customHeight="1">
      <c r="A23" s="170"/>
      <c r="B23" s="41"/>
      <c r="C23" s="69" t="s">
        <v>238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70"/>
      <c r="V23" s="170"/>
    </row>
    <row r="24" spans="1:22" ht="12.75">
      <c r="A24" s="17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170"/>
      <c r="V24" s="170"/>
    </row>
    <row r="25" spans="1:22" ht="12.75">
      <c r="A25" s="170"/>
      <c r="B25" s="42" t="s">
        <v>12</v>
      </c>
      <c r="C25" s="69"/>
      <c r="D25" s="71"/>
      <c r="E25" s="42" t="s">
        <v>13</v>
      </c>
      <c r="F25" s="42"/>
      <c r="G25" s="4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71"/>
      <c r="V25" s="170"/>
    </row>
    <row r="26" spans="1:22" ht="12.75">
      <c r="A26" s="170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1"/>
      <c r="V26" s="170"/>
    </row>
    <row r="27" spans="1:22" ht="12.75">
      <c r="A27" s="170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1"/>
      <c r="V27" s="170"/>
    </row>
    <row r="28" spans="1:22" ht="12.75">
      <c r="A28" s="170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1"/>
      <c r="V28" s="170"/>
    </row>
    <row r="29" spans="1:22" ht="12.75">
      <c r="A29" s="170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1"/>
      <c r="V29" s="170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1" ht="27" thickBot="1">
      <c r="A2" s="170"/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70"/>
    </row>
    <row r="3" spans="1:21" ht="19.5" customHeight="1" thickBot="1">
      <c r="A3" s="170"/>
      <c r="B3" s="5" t="s">
        <v>1</v>
      </c>
      <c r="C3" s="61"/>
      <c r="D3" s="198" t="s">
        <v>249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  <c r="U3" s="170"/>
    </row>
    <row r="4" spans="1:21" ht="19.5" customHeight="1" thickTop="1">
      <c r="A4" s="170"/>
      <c r="B4" s="7" t="s">
        <v>3</v>
      </c>
      <c r="C4" s="8"/>
      <c r="D4" s="211" t="s">
        <v>110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04" t="s">
        <v>14</v>
      </c>
      <c r="R4" s="205"/>
      <c r="S4" s="139"/>
      <c r="T4" s="140">
        <v>42812</v>
      </c>
      <c r="U4" s="170"/>
    </row>
    <row r="5" spans="1:21" ht="19.5" customHeight="1">
      <c r="A5" s="170"/>
      <c r="B5" s="7" t="s">
        <v>4</v>
      </c>
      <c r="C5" s="62"/>
      <c r="D5" s="211" t="s">
        <v>63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  <c r="Q5" s="209" t="s">
        <v>2</v>
      </c>
      <c r="R5" s="210"/>
      <c r="S5" s="141"/>
      <c r="T5" s="142" t="s">
        <v>224</v>
      </c>
      <c r="U5" s="170"/>
    </row>
    <row r="6" spans="1:21" ht="19.5" customHeight="1" thickBot="1">
      <c r="A6" s="170"/>
      <c r="B6" s="10" t="s">
        <v>5</v>
      </c>
      <c r="C6" s="11"/>
      <c r="D6" s="187" t="s">
        <v>225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90" t="s">
        <v>226</v>
      </c>
      <c r="R6" s="191"/>
      <c r="S6" s="143"/>
      <c r="T6" s="49" t="s">
        <v>227</v>
      </c>
      <c r="U6" s="170"/>
    </row>
    <row r="7" spans="1:21" ht="24.75" customHeight="1">
      <c r="A7" s="170"/>
      <c r="B7" s="14"/>
      <c r="C7" s="15" t="str">
        <f>D4</f>
        <v>TJ Slavoj Plzeň</v>
      </c>
      <c r="D7" s="15" t="str">
        <f>D5</f>
        <v>TJ Sokol Doubravka D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196"/>
      <c r="P7" s="195" t="s">
        <v>16</v>
      </c>
      <c r="Q7" s="196"/>
      <c r="R7" s="195" t="s">
        <v>17</v>
      </c>
      <c r="S7" s="196"/>
      <c r="T7" s="47" t="s">
        <v>7</v>
      </c>
      <c r="U7" s="170"/>
    </row>
    <row r="8" spans="1:21" ht="9.75" customHeight="1" thickBot="1">
      <c r="A8" s="170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  <c r="U8" s="170"/>
    </row>
    <row r="9" spans="1:21" ht="30" customHeight="1" thickTop="1">
      <c r="A9" s="170"/>
      <c r="B9" s="25" t="s">
        <v>26</v>
      </c>
      <c r="C9" s="144" t="s">
        <v>162</v>
      </c>
      <c r="D9" s="144" t="s">
        <v>229</v>
      </c>
      <c r="E9" s="26">
        <v>21</v>
      </c>
      <c r="F9" s="27" t="s">
        <v>24</v>
      </c>
      <c r="G9" s="28">
        <v>1</v>
      </c>
      <c r="H9" s="26">
        <v>21</v>
      </c>
      <c r="I9" s="27" t="s">
        <v>24</v>
      </c>
      <c r="J9" s="28">
        <v>7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8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145"/>
      <c r="U9" s="170"/>
    </row>
    <row r="10" spans="1:21" ht="30" customHeight="1">
      <c r="A10" s="170"/>
      <c r="B10" s="25" t="s">
        <v>18</v>
      </c>
      <c r="C10" s="144" t="s">
        <v>169</v>
      </c>
      <c r="D10" s="144" t="s">
        <v>230</v>
      </c>
      <c r="E10" s="26">
        <v>14</v>
      </c>
      <c r="F10" s="26" t="s">
        <v>24</v>
      </c>
      <c r="G10" s="28">
        <v>21</v>
      </c>
      <c r="H10" s="26">
        <v>22</v>
      </c>
      <c r="I10" s="26" t="s">
        <v>24</v>
      </c>
      <c r="J10" s="28">
        <v>20</v>
      </c>
      <c r="K10" s="26">
        <v>21</v>
      </c>
      <c r="L10" s="26" t="s">
        <v>24</v>
      </c>
      <c r="M10" s="28">
        <v>15</v>
      </c>
      <c r="N10" s="29">
        <f t="shared" si="0"/>
        <v>57</v>
      </c>
      <c r="O10" s="30">
        <f t="shared" si="1"/>
        <v>56</v>
      </c>
      <c r="P10" s="31">
        <f t="shared" si="2"/>
        <v>2</v>
      </c>
      <c r="Q10" s="26">
        <f t="shared" si="3"/>
        <v>1</v>
      </c>
      <c r="R10" s="46">
        <f aca="true" t="shared" si="4" ref="R10:S16">IF(P10=2,1,0)</f>
        <v>1</v>
      </c>
      <c r="S10" s="28">
        <f t="shared" si="4"/>
        <v>0</v>
      </c>
      <c r="T10" s="145"/>
      <c r="U10" s="170"/>
    </row>
    <row r="11" spans="1:21" ht="30" customHeight="1">
      <c r="A11" s="170"/>
      <c r="B11" s="25" t="s">
        <v>25</v>
      </c>
      <c r="C11" s="144" t="s">
        <v>168</v>
      </c>
      <c r="D11" s="144" t="s">
        <v>231</v>
      </c>
      <c r="E11" s="26">
        <v>21</v>
      </c>
      <c r="F11" s="26" t="s">
        <v>24</v>
      </c>
      <c r="G11" s="28">
        <v>3</v>
      </c>
      <c r="H11" s="26">
        <v>21</v>
      </c>
      <c r="I11" s="26" t="s">
        <v>24</v>
      </c>
      <c r="J11" s="28">
        <v>3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6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145"/>
      <c r="U11" s="170"/>
    </row>
    <row r="12" spans="1:21" ht="30" customHeight="1">
      <c r="A12" s="170"/>
      <c r="B12" s="25" t="s">
        <v>21</v>
      </c>
      <c r="C12" s="144" t="s">
        <v>250</v>
      </c>
      <c r="D12" s="144" t="s">
        <v>233</v>
      </c>
      <c r="E12" s="26">
        <v>14</v>
      </c>
      <c r="F12" s="26" t="s">
        <v>24</v>
      </c>
      <c r="G12" s="28">
        <v>21</v>
      </c>
      <c r="H12" s="26">
        <v>12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26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145"/>
      <c r="U12" s="170"/>
    </row>
    <row r="13" spans="1:21" ht="30" customHeight="1">
      <c r="A13" s="170"/>
      <c r="B13" s="25" t="s">
        <v>19</v>
      </c>
      <c r="C13" s="144" t="s">
        <v>242</v>
      </c>
      <c r="D13" s="144" t="s">
        <v>160</v>
      </c>
      <c r="E13" s="26">
        <v>20</v>
      </c>
      <c r="F13" s="26" t="s">
        <v>24</v>
      </c>
      <c r="G13" s="28">
        <v>22</v>
      </c>
      <c r="H13" s="26">
        <v>21</v>
      </c>
      <c r="I13" s="26" t="s">
        <v>24</v>
      </c>
      <c r="J13" s="28">
        <v>19</v>
      </c>
      <c r="K13" s="26">
        <v>21</v>
      </c>
      <c r="L13" s="26" t="s">
        <v>24</v>
      </c>
      <c r="M13" s="28">
        <v>18</v>
      </c>
      <c r="N13" s="29">
        <f t="shared" si="0"/>
        <v>62</v>
      </c>
      <c r="O13" s="30">
        <f t="shared" si="1"/>
        <v>59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145"/>
      <c r="U13" s="170"/>
    </row>
    <row r="14" spans="1:21" ht="30" customHeight="1">
      <c r="A14" s="170"/>
      <c r="B14" s="25" t="s">
        <v>20</v>
      </c>
      <c r="C14" s="144" t="s">
        <v>43</v>
      </c>
      <c r="D14" s="144" t="s">
        <v>158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>E14+H14+K14</f>
        <v>0</v>
      </c>
      <c r="O14" s="30">
        <f>G14+J14+M14</f>
        <v>0</v>
      </c>
      <c r="P14" s="31">
        <f>IF(E14&gt;G14,1,0)+IF(H14&gt;J14,1,0)+IF(K14&gt;M14,1,0)</f>
        <v>0</v>
      </c>
      <c r="Q14" s="26">
        <f>IF(E14&lt;G14,1,0)+IF(H14&lt;J14,1,0)+IF(K14&lt;M14,1,0)</f>
        <v>0</v>
      </c>
      <c r="R14" s="46">
        <f>IF(P14=2,1,0)</f>
        <v>0</v>
      </c>
      <c r="S14" s="28">
        <f>IF(Q14=2,1,0)</f>
        <v>0</v>
      </c>
      <c r="T14" s="145"/>
      <c r="U14" s="170"/>
    </row>
    <row r="15" spans="1:21" ht="30" customHeight="1">
      <c r="A15" s="170"/>
      <c r="B15" s="25" t="s">
        <v>22</v>
      </c>
      <c r="C15" s="168" t="s">
        <v>245</v>
      </c>
      <c r="D15" s="144" t="s">
        <v>56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145"/>
      <c r="U15" s="170"/>
    </row>
    <row r="16" spans="1:21" ht="30" customHeight="1" thickBot="1">
      <c r="A16" s="170"/>
      <c r="B16" s="146" t="s">
        <v>23</v>
      </c>
      <c r="C16" s="147" t="s">
        <v>251</v>
      </c>
      <c r="D16" s="147" t="s">
        <v>236</v>
      </c>
      <c r="E16" s="148"/>
      <c r="F16" s="148" t="s">
        <v>24</v>
      </c>
      <c r="G16" s="149"/>
      <c r="H16" s="148"/>
      <c r="I16" s="148" t="s">
        <v>24</v>
      </c>
      <c r="J16" s="149"/>
      <c r="K16" s="148"/>
      <c r="L16" s="148" t="s">
        <v>24</v>
      </c>
      <c r="M16" s="149"/>
      <c r="N16" s="150">
        <f t="shared" si="0"/>
        <v>0</v>
      </c>
      <c r="O16" s="151">
        <f t="shared" si="1"/>
        <v>0</v>
      </c>
      <c r="P16" s="152">
        <f>IF(E16&gt;G16,1,0)+IF(H16&gt;J16,1,0)+IF(K16&gt;M16,1,0)</f>
        <v>0</v>
      </c>
      <c r="Q16" s="148">
        <f>IF(E16&lt;G16,1,0)+IF(H16&lt;J16,1,0)+IF(K16&lt;M16,1,0)</f>
        <v>0</v>
      </c>
      <c r="R16" s="153">
        <f t="shared" si="4"/>
        <v>0</v>
      </c>
      <c r="S16" s="149">
        <f t="shared" si="4"/>
        <v>0</v>
      </c>
      <c r="T16" s="154"/>
      <c r="U16" s="170"/>
    </row>
    <row r="17" spans="1:21" ht="30" customHeight="1" thickBot="1">
      <c r="A17" s="170"/>
      <c r="B17" s="155" t="s">
        <v>237</v>
      </c>
      <c r="C17" s="156"/>
      <c r="D17" s="156"/>
      <c r="E17" s="157"/>
      <c r="F17" s="158" t="s">
        <v>24</v>
      </c>
      <c r="G17" s="159"/>
      <c r="H17" s="157"/>
      <c r="I17" s="158" t="s">
        <v>24</v>
      </c>
      <c r="J17" s="159"/>
      <c r="K17" s="157"/>
      <c r="L17" s="158" t="s">
        <v>24</v>
      </c>
      <c r="M17" s="159"/>
      <c r="N17" s="160"/>
      <c r="O17" s="161"/>
      <c r="P17" s="162"/>
      <c r="Q17" s="163"/>
      <c r="R17" s="164"/>
      <c r="S17" s="165"/>
      <c r="T17" s="166"/>
      <c r="U17" s="170"/>
    </row>
    <row r="18" spans="1:21" ht="34.5" customHeight="1" thickBot="1">
      <c r="A18" s="170"/>
      <c r="B18" s="32" t="s">
        <v>8</v>
      </c>
      <c r="C18" s="185" t="str">
        <f>IF(R18&gt;S18,D4,IF(S18&gt;R18,D5,"remíza"))</f>
        <v>TJ Slavoj Plzeň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6"/>
      <c r="N18" s="33">
        <f aca="true" t="shared" si="5" ref="N18:S18">SUM(N9:N17)</f>
        <v>271</v>
      </c>
      <c r="O18" s="34">
        <f t="shared" si="5"/>
        <v>171</v>
      </c>
      <c r="P18" s="33">
        <f t="shared" si="5"/>
        <v>10</v>
      </c>
      <c r="Q18" s="35">
        <f t="shared" si="5"/>
        <v>4</v>
      </c>
      <c r="R18" s="33">
        <f t="shared" si="5"/>
        <v>5</v>
      </c>
      <c r="S18" s="34">
        <f t="shared" si="5"/>
        <v>1</v>
      </c>
      <c r="T18" s="68"/>
      <c r="U18" s="170"/>
    </row>
    <row r="19" spans="1:21" ht="15">
      <c r="A19" s="170"/>
      <c r="B19" s="44"/>
      <c r="C19" s="69"/>
      <c r="D19" s="6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170"/>
    </row>
    <row r="20" spans="1:21" ht="12.75">
      <c r="A20" s="170"/>
      <c r="B20" s="70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170"/>
    </row>
    <row r="21" spans="1:21" ht="12.75">
      <c r="A21" s="17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70"/>
    </row>
    <row r="22" spans="1:21" ht="19.5" customHeight="1">
      <c r="A22" s="170"/>
      <c r="B22" s="40" t="s">
        <v>11</v>
      </c>
      <c r="C22" s="69" t="s">
        <v>238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170"/>
    </row>
    <row r="23" spans="1:21" ht="19.5" customHeight="1">
      <c r="A23" s="170"/>
      <c r="B23" s="41"/>
      <c r="C23" s="69" t="s">
        <v>238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170"/>
    </row>
    <row r="24" spans="1:21" ht="12.75">
      <c r="A24" s="170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170"/>
    </row>
    <row r="25" spans="1:21" ht="12.75">
      <c r="A25" s="170"/>
      <c r="B25" s="42" t="s">
        <v>12</v>
      </c>
      <c r="C25" s="69"/>
      <c r="D25" s="71"/>
      <c r="E25" s="42" t="s">
        <v>13</v>
      </c>
      <c r="F25" s="42"/>
      <c r="G25" s="4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171"/>
    </row>
    <row r="26" spans="1:21" ht="12.75">
      <c r="A26" s="170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1"/>
    </row>
    <row r="27" spans="1:21" ht="12.75">
      <c r="A27" s="170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1"/>
    </row>
    <row r="28" spans="1:21" ht="12.75">
      <c r="A28" s="170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1"/>
    </row>
    <row r="29" spans="1:21" ht="12.75">
      <c r="A29" s="170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1"/>
    </row>
    <row r="30" spans="1:21" ht="12.75">
      <c r="A30" s="170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71"/>
    </row>
    <row r="31" spans="1:21" ht="12.75">
      <c r="A31" s="170"/>
      <c r="U31" s="170"/>
    </row>
  </sheetData>
  <sheetProtection password="CC26" sheet="1" objects="1" scenarios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223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65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139"/>
      <c r="T4" s="140">
        <v>42812</v>
      </c>
    </row>
    <row r="5" spans="2:20" ht="19.5" customHeight="1">
      <c r="B5" s="7" t="s">
        <v>4</v>
      </c>
      <c r="C5" s="62"/>
      <c r="D5" s="211" t="s">
        <v>110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  <c r="Q5" s="209" t="s">
        <v>2</v>
      </c>
      <c r="R5" s="210"/>
      <c r="S5" s="141"/>
      <c r="T5" s="142" t="s">
        <v>224</v>
      </c>
    </row>
    <row r="6" spans="2:20" ht="19.5" customHeight="1" thickBot="1">
      <c r="B6" s="10" t="s">
        <v>5</v>
      </c>
      <c r="C6" s="11"/>
      <c r="D6" s="187" t="s">
        <v>225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90" t="s">
        <v>226</v>
      </c>
      <c r="R6" s="191"/>
      <c r="S6" s="143"/>
      <c r="T6" s="49" t="s">
        <v>227</v>
      </c>
    </row>
    <row r="7" spans="2:20" ht="24.75" customHeight="1">
      <c r="B7" s="14"/>
      <c r="C7" s="15" t="str">
        <f>D4</f>
        <v>SK Jupiter A</v>
      </c>
      <c r="D7" s="15" t="str">
        <f>D5</f>
        <v>TJ Slavoj Plzeň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44" t="s">
        <v>239</v>
      </c>
      <c r="D9" s="144" t="s">
        <v>162</v>
      </c>
      <c r="E9" s="26">
        <v>8</v>
      </c>
      <c r="F9" s="27" t="s">
        <v>24</v>
      </c>
      <c r="G9" s="28">
        <v>21</v>
      </c>
      <c r="H9" s="26">
        <v>8</v>
      </c>
      <c r="I9" s="27" t="s">
        <v>24</v>
      </c>
      <c r="J9" s="28">
        <v>21</v>
      </c>
      <c r="K9" s="26"/>
      <c r="L9" s="27" t="s">
        <v>24</v>
      </c>
      <c r="M9" s="28"/>
      <c r="N9" s="29">
        <f aca="true" t="shared" si="0" ref="N9:N15">E9+H9+K9</f>
        <v>16</v>
      </c>
      <c r="O9" s="30">
        <f aca="true" t="shared" si="1" ref="O9:O15">G9+J9+M9</f>
        <v>42</v>
      </c>
      <c r="P9" s="31">
        <f aca="true" t="shared" si="2" ref="P9:P15">IF(E9&gt;G9,1,0)+IF(H9&gt;J9,1,0)+IF(K9&gt;M9,1,0)</f>
        <v>0</v>
      </c>
      <c r="Q9" s="26">
        <f aca="true" t="shared" si="3" ref="Q9:Q15">IF(E9&lt;G9,1,0)+IF(H9&lt;J9,1,0)+IF(K9&lt;M9,1,0)</f>
        <v>2</v>
      </c>
      <c r="R9" s="45">
        <f>IF(P9=2,1,0)</f>
        <v>0</v>
      </c>
      <c r="S9" s="28">
        <f>IF(Q9=2,1,0)</f>
        <v>1</v>
      </c>
      <c r="T9" s="145"/>
    </row>
    <row r="10" spans="2:20" ht="30" customHeight="1">
      <c r="B10" s="25" t="s">
        <v>18</v>
      </c>
      <c r="C10" s="144" t="s">
        <v>92</v>
      </c>
      <c r="D10" s="144" t="s">
        <v>169</v>
      </c>
      <c r="E10" s="26">
        <v>21</v>
      </c>
      <c r="F10" s="26" t="s">
        <v>24</v>
      </c>
      <c r="G10" s="28">
        <v>12</v>
      </c>
      <c r="H10" s="26">
        <v>21</v>
      </c>
      <c r="I10" s="26" t="s">
        <v>24</v>
      </c>
      <c r="J10" s="28">
        <v>6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18</v>
      </c>
      <c r="P10" s="31">
        <f t="shared" si="2"/>
        <v>2</v>
      </c>
      <c r="Q10" s="26">
        <f t="shared" si="3"/>
        <v>0</v>
      </c>
      <c r="R10" s="46">
        <f aca="true" t="shared" si="4" ref="R10:S15">IF(P10=2,1,0)</f>
        <v>1</v>
      </c>
      <c r="S10" s="28">
        <f t="shared" si="4"/>
        <v>0</v>
      </c>
      <c r="T10" s="145"/>
    </row>
    <row r="11" spans="2:20" ht="30" customHeight="1">
      <c r="B11" s="25" t="s">
        <v>25</v>
      </c>
      <c r="C11" s="144" t="s">
        <v>90</v>
      </c>
      <c r="D11" s="144" t="s">
        <v>168</v>
      </c>
      <c r="E11" s="26">
        <v>9</v>
      </c>
      <c r="F11" s="26" t="s">
        <v>24</v>
      </c>
      <c r="G11" s="28">
        <v>21</v>
      </c>
      <c r="H11" s="26">
        <v>7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16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145"/>
    </row>
    <row r="12" spans="2:20" ht="30" customHeight="1">
      <c r="B12" s="25" t="s">
        <v>21</v>
      </c>
      <c r="C12" s="144" t="s">
        <v>240</v>
      </c>
      <c r="D12" s="144" t="s">
        <v>241</v>
      </c>
      <c r="E12" s="26">
        <v>23</v>
      </c>
      <c r="F12" s="26" t="s">
        <v>24</v>
      </c>
      <c r="G12" s="28">
        <v>21</v>
      </c>
      <c r="H12" s="26">
        <v>21</v>
      </c>
      <c r="I12" s="26" t="s">
        <v>24</v>
      </c>
      <c r="J12" s="28">
        <v>9</v>
      </c>
      <c r="K12" s="26"/>
      <c r="L12" s="26" t="s">
        <v>24</v>
      </c>
      <c r="M12" s="28"/>
      <c r="N12" s="29">
        <f t="shared" si="0"/>
        <v>44</v>
      </c>
      <c r="O12" s="30">
        <f t="shared" si="1"/>
        <v>30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145"/>
    </row>
    <row r="13" spans="2:20" ht="30" customHeight="1">
      <c r="B13" s="25" t="s">
        <v>19</v>
      </c>
      <c r="C13" s="144" t="s">
        <v>88</v>
      </c>
      <c r="D13" s="144" t="s">
        <v>242</v>
      </c>
      <c r="E13" s="26">
        <v>21</v>
      </c>
      <c r="F13" s="26" t="s">
        <v>24</v>
      </c>
      <c r="G13" s="28">
        <v>14</v>
      </c>
      <c r="H13" s="26">
        <v>21</v>
      </c>
      <c r="I13" s="26" t="s">
        <v>24</v>
      </c>
      <c r="J13" s="28">
        <v>14</v>
      </c>
      <c r="K13" s="26"/>
      <c r="L13" s="26" t="s">
        <v>24</v>
      </c>
      <c r="M13" s="28"/>
      <c r="N13" s="29">
        <f t="shared" si="0"/>
        <v>42</v>
      </c>
      <c r="O13" s="30">
        <f t="shared" si="1"/>
        <v>28</v>
      </c>
      <c r="P13" s="31">
        <f t="shared" si="2"/>
        <v>2</v>
      </c>
      <c r="Q13" s="26">
        <f t="shared" si="3"/>
        <v>0</v>
      </c>
      <c r="R13" s="46">
        <f t="shared" si="4"/>
        <v>1</v>
      </c>
      <c r="S13" s="28">
        <f t="shared" si="4"/>
        <v>0</v>
      </c>
      <c r="T13" s="145"/>
    </row>
    <row r="14" spans="2:20" ht="30" customHeight="1">
      <c r="B14" s="25" t="s">
        <v>20</v>
      </c>
      <c r="C14" s="144" t="s">
        <v>243</v>
      </c>
      <c r="D14" s="144" t="s">
        <v>43</v>
      </c>
      <c r="E14" s="26">
        <v>21</v>
      </c>
      <c r="F14" s="26" t="s">
        <v>24</v>
      </c>
      <c r="G14" s="28">
        <v>7</v>
      </c>
      <c r="H14" s="26">
        <v>21</v>
      </c>
      <c r="I14" s="26" t="s">
        <v>24</v>
      </c>
      <c r="J14" s="28">
        <v>8</v>
      </c>
      <c r="K14" s="26"/>
      <c r="L14" s="26" t="s">
        <v>24</v>
      </c>
      <c r="M14" s="28"/>
      <c r="N14" s="29">
        <f t="shared" si="0"/>
        <v>42</v>
      </c>
      <c r="O14" s="30">
        <f t="shared" si="1"/>
        <v>15</v>
      </c>
      <c r="P14" s="31">
        <f t="shared" si="2"/>
        <v>2</v>
      </c>
      <c r="Q14" s="26">
        <f t="shared" si="3"/>
        <v>0</v>
      </c>
      <c r="R14" s="46">
        <f t="shared" si="4"/>
        <v>1</v>
      </c>
      <c r="S14" s="28">
        <f t="shared" si="4"/>
        <v>0</v>
      </c>
      <c r="T14" s="145"/>
    </row>
    <row r="15" spans="2:20" ht="30" customHeight="1">
      <c r="B15" s="25" t="s">
        <v>22</v>
      </c>
      <c r="C15" s="168" t="s">
        <v>244</v>
      </c>
      <c r="D15" s="168" t="s">
        <v>245</v>
      </c>
      <c r="E15" s="26">
        <v>21</v>
      </c>
      <c r="F15" s="26" t="s">
        <v>24</v>
      </c>
      <c r="G15" s="28">
        <v>18</v>
      </c>
      <c r="H15" s="26">
        <v>23</v>
      </c>
      <c r="I15" s="26" t="s">
        <v>24</v>
      </c>
      <c r="J15" s="28">
        <v>21</v>
      </c>
      <c r="K15" s="26"/>
      <c r="L15" s="26" t="s">
        <v>24</v>
      </c>
      <c r="M15" s="28"/>
      <c r="N15" s="29">
        <f t="shared" si="0"/>
        <v>44</v>
      </c>
      <c r="O15" s="30">
        <f t="shared" si="1"/>
        <v>39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145"/>
    </row>
    <row r="16" spans="2:20" ht="30" customHeight="1" thickBot="1">
      <c r="B16" s="146" t="s">
        <v>23</v>
      </c>
      <c r="C16" s="147" t="s">
        <v>246</v>
      </c>
      <c r="D16" s="147" t="s">
        <v>247</v>
      </c>
      <c r="E16" s="148">
        <v>14</v>
      </c>
      <c r="F16" s="148" t="s">
        <v>24</v>
      </c>
      <c r="G16" s="149">
        <v>21</v>
      </c>
      <c r="H16" s="148">
        <v>23</v>
      </c>
      <c r="I16" s="148" t="s">
        <v>24</v>
      </c>
      <c r="J16" s="149">
        <v>21</v>
      </c>
      <c r="K16" s="148">
        <v>21</v>
      </c>
      <c r="L16" s="148" t="s">
        <v>24</v>
      </c>
      <c r="M16" s="149">
        <v>0</v>
      </c>
      <c r="N16" s="169">
        <f>E16+H16+K16</f>
        <v>58</v>
      </c>
      <c r="O16" s="151">
        <f>G16+J16+M16</f>
        <v>42</v>
      </c>
      <c r="P16" s="152">
        <f>IF(E16&gt;G16,1,0)+IF(H16&gt;J16,1,0)+IF(K16&gt;M16,1,0)</f>
        <v>2</v>
      </c>
      <c r="Q16" s="148">
        <f>IF(E16&lt;G16,1,0)+IF(H16&lt;J16,1,0)+IF(K16&lt;M16,1,0)</f>
        <v>1</v>
      </c>
      <c r="R16" s="153">
        <f>IF(P16=2,1,0)</f>
        <v>1</v>
      </c>
      <c r="S16" s="149">
        <f>IF(Q16=2,1,0)</f>
        <v>0</v>
      </c>
      <c r="T16" s="154"/>
    </row>
    <row r="17" spans="2:20" ht="30" customHeight="1" thickBot="1">
      <c r="B17" s="155" t="s">
        <v>237</v>
      </c>
      <c r="C17" s="156"/>
      <c r="D17" s="156"/>
      <c r="E17" s="157"/>
      <c r="F17" s="158" t="s">
        <v>24</v>
      </c>
      <c r="G17" s="159"/>
      <c r="H17" s="157"/>
      <c r="I17" s="158" t="s">
        <v>24</v>
      </c>
      <c r="J17" s="159"/>
      <c r="K17" s="157"/>
      <c r="L17" s="158" t="s">
        <v>24</v>
      </c>
      <c r="M17" s="159"/>
      <c r="N17" s="160"/>
      <c r="O17" s="161"/>
      <c r="P17" s="162"/>
      <c r="Q17" s="163"/>
      <c r="R17" s="164"/>
      <c r="S17" s="165"/>
      <c r="T17" s="166"/>
    </row>
    <row r="18" spans="2:20" ht="34.5" customHeight="1" thickBot="1">
      <c r="B18" s="32" t="s">
        <v>8</v>
      </c>
      <c r="C18" s="185" t="str">
        <f>IF(R18&gt;S18,D4,IF(S18&gt;R18,D5,"remíza"))</f>
        <v>SK Jupiter A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6"/>
      <c r="N18" s="33">
        <f aca="true" t="shared" si="5" ref="N18:S18">SUM(N9:N17)</f>
        <v>304</v>
      </c>
      <c r="O18" s="34">
        <f t="shared" si="5"/>
        <v>256</v>
      </c>
      <c r="P18" s="33">
        <f t="shared" si="5"/>
        <v>12</v>
      </c>
      <c r="Q18" s="35">
        <f t="shared" si="5"/>
        <v>5</v>
      </c>
      <c r="R18" s="33">
        <f t="shared" si="5"/>
        <v>6</v>
      </c>
      <c r="S18" s="34">
        <f t="shared" si="5"/>
        <v>2</v>
      </c>
      <c r="T18" s="68"/>
    </row>
    <row r="19" spans="2:20" ht="15">
      <c r="B19" s="44"/>
      <c r="C19" s="69"/>
      <c r="D19" s="6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70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2.7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 ht="19.5" customHeight="1">
      <c r="B22" s="40" t="s">
        <v>11</v>
      </c>
      <c r="C22" s="69" t="s">
        <v>248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 ht="19.5" customHeight="1">
      <c r="B23" s="41"/>
      <c r="C23" s="69" t="s">
        <v>238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1" ht="12.75">
      <c r="B25" s="42" t="s">
        <v>12</v>
      </c>
      <c r="C25" s="69"/>
      <c r="D25" s="71"/>
      <c r="E25" s="42" t="s">
        <v>13</v>
      </c>
      <c r="F25" s="42"/>
      <c r="G25" s="4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223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01" t="s">
        <v>79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4" t="s">
        <v>14</v>
      </c>
      <c r="R4" s="205"/>
      <c r="S4" s="139"/>
      <c r="T4" s="140">
        <v>42812</v>
      </c>
    </row>
    <row r="5" spans="2:20" ht="19.5" customHeight="1">
      <c r="B5" s="7" t="s">
        <v>4</v>
      </c>
      <c r="C5" s="62"/>
      <c r="D5" s="211" t="s">
        <v>63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3"/>
      <c r="Q5" s="209" t="s">
        <v>2</v>
      </c>
      <c r="R5" s="210"/>
      <c r="S5" s="141"/>
      <c r="T5" s="142" t="s">
        <v>224</v>
      </c>
    </row>
    <row r="6" spans="2:20" ht="19.5" customHeight="1" thickBot="1">
      <c r="B6" s="10" t="s">
        <v>5</v>
      </c>
      <c r="C6" s="11"/>
      <c r="D6" s="187" t="s">
        <v>225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9"/>
      <c r="Q6" s="190" t="s">
        <v>226</v>
      </c>
      <c r="R6" s="191"/>
      <c r="S6" s="143"/>
      <c r="T6" s="49" t="s">
        <v>227</v>
      </c>
    </row>
    <row r="7" spans="2:20" ht="24.75" customHeight="1">
      <c r="B7" s="14"/>
      <c r="C7" s="15" t="str">
        <f>D4</f>
        <v>Spartak Chrást</v>
      </c>
      <c r="D7" s="15" t="str">
        <f>D5</f>
        <v>TJ Sokol Doubravka D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144" t="s">
        <v>228</v>
      </c>
      <c r="D9" s="144" t="s">
        <v>229</v>
      </c>
      <c r="E9" s="26">
        <v>21</v>
      </c>
      <c r="F9" s="27" t="s">
        <v>24</v>
      </c>
      <c r="G9" s="28">
        <v>10</v>
      </c>
      <c r="H9" s="26">
        <v>21</v>
      </c>
      <c r="I9" s="27" t="s">
        <v>24</v>
      </c>
      <c r="J9" s="28">
        <v>9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19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145"/>
    </row>
    <row r="10" spans="2:20" ht="30" customHeight="1">
      <c r="B10" s="25" t="s">
        <v>18</v>
      </c>
      <c r="C10" s="144" t="s">
        <v>93</v>
      </c>
      <c r="D10" s="144" t="s">
        <v>230</v>
      </c>
      <c r="E10" s="26">
        <v>21</v>
      </c>
      <c r="F10" s="26" t="s">
        <v>24</v>
      </c>
      <c r="G10" s="28">
        <v>13</v>
      </c>
      <c r="H10" s="26">
        <v>21</v>
      </c>
      <c r="I10" s="26" t="s">
        <v>24</v>
      </c>
      <c r="J10" s="28">
        <v>11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24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145"/>
    </row>
    <row r="11" spans="2:20" ht="30" customHeight="1">
      <c r="B11" s="25" t="s">
        <v>25</v>
      </c>
      <c r="C11" s="144" t="s">
        <v>91</v>
      </c>
      <c r="D11" s="144" t="s">
        <v>231</v>
      </c>
      <c r="E11" s="26">
        <v>23</v>
      </c>
      <c r="F11" s="26" t="s">
        <v>24</v>
      </c>
      <c r="G11" s="28">
        <v>21</v>
      </c>
      <c r="H11" s="26">
        <v>21</v>
      </c>
      <c r="I11" s="26" t="s">
        <v>24</v>
      </c>
      <c r="J11" s="28">
        <v>12</v>
      </c>
      <c r="K11" s="26"/>
      <c r="L11" s="26" t="s">
        <v>24</v>
      </c>
      <c r="M11" s="28"/>
      <c r="N11" s="29">
        <f t="shared" si="0"/>
        <v>44</v>
      </c>
      <c r="O11" s="30">
        <f t="shared" si="1"/>
        <v>33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145"/>
    </row>
    <row r="12" spans="2:20" ht="30" customHeight="1">
      <c r="B12" s="25" t="s">
        <v>21</v>
      </c>
      <c r="C12" s="144" t="s">
        <v>232</v>
      </c>
      <c r="D12" s="144" t="s">
        <v>233</v>
      </c>
      <c r="E12" s="26">
        <v>21</v>
      </c>
      <c r="F12" s="26" t="s">
        <v>24</v>
      </c>
      <c r="G12" s="28">
        <v>13</v>
      </c>
      <c r="H12" s="26">
        <v>21</v>
      </c>
      <c r="I12" s="26" t="s">
        <v>24</v>
      </c>
      <c r="J12" s="28">
        <v>8</v>
      </c>
      <c r="K12" s="26"/>
      <c r="L12" s="26" t="s">
        <v>24</v>
      </c>
      <c r="M12" s="28"/>
      <c r="N12" s="29">
        <f t="shared" si="0"/>
        <v>42</v>
      </c>
      <c r="O12" s="30">
        <f t="shared" si="1"/>
        <v>21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145"/>
    </row>
    <row r="13" spans="2:20" ht="30" customHeight="1">
      <c r="B13" s="25" t="s">
        <v>19</v>
      </c>
      <c r="C13" s="144" t="s">
        <v>89</v>
      </c>
      <c r="D13" s="144" t="s">
        <v>160</v>
      </c>
      <c r="E13" s="26"/>
      <c r="F13" s="26" t="s">
        <v>24</v>
      </c>
      <c r="G13" s="28"/>
      <c r="H13" s="26"/>
      <c r="I13" s="26" t="s">
        <v>24</v>
      </c>
      <c r="J13" s="28"/>
      <c r="K13" s="26"/>
      <c r="L13" s="26" t="s">
        <v>24</v>
      </c>
      <c r="M13" s="28"/>
      <c r="N13" s="29">
        <f>E13+H13+K13</f>
        <v>0</v>
      </c>
      <c r="O13" s="30">
        <f t="shared" si="1"/>
        <v>0</v>
      </c>
      <c r="P13" s="31">
        <f>IF(E13&gt;G13,1,0)+IF(H13&gt;J13,1,0)+IF(K13&gt;M13,1,0)</f>
        <v>0</v>
      </c>
      <c r="Q13" s="26">
        <f>IF(E13&lt;G13,1,0)+IF(H13&lt;J13,1,0)+IF(K13&lt;M13,1,0)</f>
        <v>0</v>
      </c>
      <c r="R13" s="46">
        <f t="shared" si="4"/>
        <v>0</v>
      </c>
      <c r="S13" s="28">
        <f t="shared" si="4"/>
        <v>0</v>
      </c>
      <c r="T13" s="145"/>
    </row>
    <row r="14" spans="2:20" ht="30" customHeight="1">
      <c r="B14" s="25" t="s">
        <v>20</v>
      </c>
      <c r="C14" s="144" t="s">
        <v>87</v>
      </c>
      <c r="D14" s="144" t="s">
        <v>158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>E14+H14+K14</f>
        <v>0</v>
      </c>
      <c r="O14" s="30">
        <f t="shared" si="1"/>
        <v>0</v>
      </c>
      <c r="P14" s="31">
        <f>IF(E14&gt;G14,1,0)+IF(H14&gt;J14,1,0)+IF(K14&gt;M14,1,0)</f>
        <v>0</v>
      </c>
      <c r="Q14" s="26">
        <f>IF(E14&lt;G14,1,0)+IF(H14&lt;J14,1,0)+IF(K14&lt;M14,1,0)</f>
        <v>0</v>
      </c>
      <c r="R14" s="46">
        <f t="shared" si="4"/>
        <v>0</v>
      </c>
      <c r="S14" s="28">
        <f t="shared" si="4"/>
        <v>0</v>
      </c>
      <c r="T14" s="145"/>
    </row>
    <row r="15" spans="2:20" ht="30" customHeight="1">
      <c r="B15" s="25" t="s">
        <v>22</v>
      </c>
      <c r="C15" s="144" t="s">
        <v>234</v>
      </c>
      <c r="D15" s="144" t="s">
        <v>56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145"/>
    </row>
    <row r="16" spans="2:20" ht="30" customHeight="1" thickBot="1">
      <c r="B16" s="146" t="s">
        <v>23</v>
      </c>
      <c r="C16" s="167" t="s">
        <v>235</v>
      </c>
      <c r="D16" s="147" t="s">
        <v>236</v>
      </c>
      <c r="E16" s="148"/>
      <c r="F16" s="148" t="s">
        <v>24</v>
      </c>
      <c r="G16" s="149"/>
      <c r="H16" s="148"/>
      <c r="I16" s="148" t="s">
        <v>24</v>
      </c>
      <c r="J16" s="149"/>
      <c r="K16" s="148"/>
      <c r="L16" s="148" t="s">
        <v>24</v>
      </c>
      <c r="M16" s="149"/>
      <c r="N16" s="150">
        <f t="shared" si="0"/>
        <v>0</v>
      </c>
      <c r="O16" s="151">
        <f t="shared" si="1"/>
        <v>0</v>
      </c>
      <c r="P16" s="152">
        <f>IF(E16&gt;G16,1,0)+IF(H16&gt;J16,1,0)+IF(K16&gt;M16,1,0)</f>
        <v>0</v>
      </c>
      <c r="Q16" s="148">
        <f>IF(E16&lt;G16,1,0)+IF(H16&lt;J16,1,0)+IF(K16&lt;M16,1,0)</f>
        <v>0</v>
      </c>
      <c r="R16" s="153">
        <f t="shared" si="4"/>
        <v>0</v>
      </c>
      <c r="S16" s="149">
        <f t="shared" si="4"/>
        <v>0</v>
      </c>
      <c r="T16" s="154"/>
    </row>
    <row r="17" spans="2:20" ht="30" customHeight="1" thickBot="1">
      <c r="B17" s="155" t="s">
        <v>237</v>
      </c>
      <c r="C17" s="156"/>
      <c r="D17" s="156"/>
      <c r="E17" s="157"/>
      <c r="F17" s="158" t="s">
        <v>24</v>
      </c>
      <c r="G17" s="159"/>
      <c r="H17" s="157"/>
      <c r="I17" s="158" t="s">
        <v>24</v>
      </c>
      <c r="J17" s="159"/>
      <c r="K17" s="157"/>
      <c r="L17" s="158" t="s">
        <v>24</v>
      </c>
      <c r="M17" s="159"/>
      <c r="N17" s="160"/>
      <c r="O17" s="161"/>
      <c r="P17" s="162"/>
      <c r="Q17" s="163"/>
      <c r="R17" s="164"/>
      <c r="S17" s="165"/>
      <c r="T17" s="166"/>
    </row>
    <row r="18" spans="2:20" ht="34.5" customHeight="1" thickBot="1">
      <c r="B18" s="32" t="s">
        <v>8</v>
      </c>
      <c r="C18" s="185" t="str">
        <f>IF(R18&gt;S18,D4,IF(S18&gt;R18,D5,"remíza"))</f>
        <v>Spartak Chrást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6"/>
      <c r="N18" s="33">
        <f aca="true" t="shared" si="5" ref="N18:S18">SUM(N9:N17)</f>
        <v>212</v>
      </c>
      <c r="O18" s="34">
        <f t="shared" si="5"/>
        <v>97</v>
      </c>
      <c r="P18" s="33">
        <f t="shared" si="5"/>
        <v>10</v>
      </c>
      <c r="Q18" s="35">
        <f t="shared" si="5"/>
        <v>0</v>
      </c>
      <c r="R18" s="33">
        <f t="shared" si="5"/>
        <v>5</v>
      </c>
      <c r="S18" s="34">
        <f t="shared" si="5"/>
        <v>0</v>
      </c>
      <c r="T18" s="68"/>
    </row>
    <row r="19" spans="2:20" ht="15">
      <c r="B19" s="44"/>
      <c r="C19" s="69"/>
      <c r="D19" s="6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70" t="s">
        <v>10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2.7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 ht="19.5" customHeight="1">
      <c r="B22" s="40" t="s">
        <v>11</v>
      </c>
      <c r="C22" s="69" t="s">
        <v>238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 ht="19.5" customHeight="1">
      <c r="B23" s="41"/>
      <c r="C23" s="69" t="s">
        <v>238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 ht="12.7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1" ht="12.75">
      <c r="B25" s="42" t="s">
        <v>12</v>
      </c>
      <c r="C25" s="69"/>
      <c r="D25" s="71"/>
      <c r="E25" s="42" t="s">
        <v>13</v>
      </c>
      <c r="F25" s="42"/>
      <c r="G25" s="4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 password="CC26" sheet="1" objects="1" scenarios="1"/>
  <mergeCells count="13">
    <mergeCell ref="B2:T2"/>
    <mergeCell ref="D3:T3"/>
    <mergeCell ref="D4:P4"/>
    <mergeCell ref="Q4:R4"/>
    <mergeCell ref="D5:P5"/>
    <mergeCell ref="Q5:R5"/>
    <mergeCell ref="C18:M18"/>
    <mergeCell ref="D6:P6"/>
    <mergeCell ref="Q6:R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49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183</v>
      </c>
      <c r="T4" s="219"/>
    </row>
    <row r="5" spans="2:20" ht="19.5" customHeight="1">
      <c r="B5" s="7" t="s">
        <v>4</v>
      </c>
      <c r="C5" s="62"/>
      <c r="D5" s="220" t="s">
        <v>203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149</v>
      </c>
      <c r="T5" s="224"/>
    </row>
    <row r="6" spans="2:20" ht="19.5" customHeight="1" thickBot="1">
      <c r="B6" s="10" t="s">
        <v>5</v>
      </c>
      <c r="C6" s="11"/>
      <c r="D6" s="225" t="s">
        <v>92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SLAVOJ PLZEŇ</v>
      </c>
      <c r="D7" s="15" t="str">
        <f>D5</f>
        <v>SK JUPITER  A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195</v>
      </c>
      <c r="D9" s="59" t="s">
        <v>196</v>
      </c>
      <c r="E9" s="51">
        <v>11</v>
      </c>
      <c r="F9" s="27" t="s">
        <v>24</v>
      </c>
      <c r="G9" s="52">
        <v>21</v>
      </c>
      <c r="H9" s="51">
        <v>11</v>
      </c>
      <c r="I9" s="27" t="s">
        <v>24</v>
      </c>
      <c r="J9" s="52">
        <v>21</v>
      </c>
      <c r="K9" s="51"/>
      <c r="L9" s="27" t="s">
        <v>24</v>
      </c>
      <c r="M9" s="52"/>
      <c r="N9" s="29">
        <f aca="true" t="shared" si="0" ref="N9:N16">E9+H9+K9</f>
        <v>22</v>
      </c>
      <c r="O9" s="30">
        <f aca="true" t="shared" si="1" ref="O9:O16">G9+J9+M9</f>
        <v>42</v>
      </c>
      <c r="P9" s="31">
        <f aca="true" t="shared" si="2" ref="P9:P16">IF(E9&gt;G9,1,0)+IF(H9&gt;J9,1,0)+IF(K9&gt;M9,1,0)</f>
        <v>0</v>
      </c>
      <c r="Q9" s="26">
        <f aca="true" t="shared" si="3" ref="Q9:Q16">IF(E9&lt;G9,1,0)+IF(H9&lt;J9,1,0)+IF(K9&lt;M9,1,0)</f>
        <v>2</v>
      </c>
      <c r="R9" s="45">
        <f>IF(P9=2,1,0)</f>
        <v>0</v>
      </c>
      <c r="S9" s="28">
        <f>IF(Q9=2,1,0)</f>
        <v>1</v>
      </c>
      <c r="T9" s="60"/>
    </row>
    <row r="10" spans="2:20" ht="30" customHeight="1">
      <c r="B10" s="25" t="s">
        <v>23</v>
      </c>
      <c r="C10" s="58" t="s">
        <v>197</v>
      </c>
      <c r="D10" s="58" t="s">
        <v>187</v>
      </c>
      <c r="E10" s="51">
        <v>21</v>
      </c>
      <c r="F10" s="26" t="s">
        <v>24</v>
      </c>
      <c r="G10" s="52">
        <v>18</v>
      </c>
      <c r="H10" s="51">
        <v>21</v>
      </c>
      <c r="I10" s="26" t="s">
        <v>24</v>
      </c>
      <c r="J10" s="52">
        <v>17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35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198</v>
      </c>
      <c r="D11" s="58" t="s">
        <v>70</v>
      </c>
      <c r="E11" s="51">
        <v>21</v>
      </c>
      <c r="F11" s="26" t="s">
        <v>24</v>
      </c>
      <c r="G11" s="52">
        <v>12</v>
      </c>
      <c r="H11" s="51">
        <v>21</v>
      </c>
      <c r="I11" s="26" t="s">
        <v>24</v>
      </c>
      <c r="J11" s="52">
        <v>13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199</v>
      </c>
      <c r="D12" s="58" t="s">
        <v>72</v>
      </c>
      <c r="E12" s="51">
        <v>13</v>
      </c>
      <c r="F12" s="26" t="s">
        <v>24</v>
      </c>
      <c r="G12" s="52">
        <v>21</v>
      </c>
      <c r="H12" s="51">
        <v>10</v>
      </c>
      <c r="I12" s="26" t="s">
        <v>24</v>
      </c>
      <c r="J12" s="52">
        <v>21</v>
      </c>
      <c r="K12" s="51"/>
      <c r="L12" s="26" t="s">
        <v>24</v>
      </c>
      <c r="M12" s="52"/>
      <c r="N12" s="29">
        <f t="shared" si="0"/>
        <v>23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60"/>
    </row>
    <row r="13" spans="2:20" ht="30" customHeight="1">
      <c r="B13" s="25" t="s">
        <v>20</v>
      </c>
      <c r="C13" s="58" t="s">
        <v>200</v>
      </c>
      <c r="D13" s="58" t="s">
        <v>201</v>
      </c>
      <c r="E13" s="51">
        <v>21</v>
      </c>
      <c r="F13" s="26" t="s">
        <v>24</v>
      </c>
      <c r="G13" s="52">
        <v>13</v>
      </c>
      <c r="H13" s="51">
        <v>17</v>
      </c>
      <c r="I13" s="26" t="s">
        <v>24</v>
      </c>
      <c r="J13" s="52">
        <v>21</v>
      </c>
      <c r="K13" s="51">
        <v>9</v>
      </c>
      <c r="L13" s="26" t="s">
        <v>24</v>
      </c>
      <c r="M13" s="52">
        <v>21</v>
      </c>
      <c r="N13" s="29">
        <f t="shared" si="0"/>
        <v>47</v>
      </c>
      <c r="O13" s="30">
        <f t="shared" si="1"/>
        <v>55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202</v>
      </c>
      <c r="D14" s="58" t="s">
        <v>74</v>
      </c>
      <c r="E14" s="51">
        <v>17</v>
      </c>
      <c r="F14" s="26" t="s">
        <v>24</v>
      </c>
      <c r="G14" s="52">
        <v>21</v>
      </c>
      <c r="H14" s="51">
        <v>12</v>
      </c>
      <c r="I14" s="26" t="s">
        <v>24</v>
      </c>
      <c r="J14" s="52">
        <v>21</v>
      </c>
      <c r="K14" s="51"/>
      <c r="L14" s="26" t="s">
        <v>24</v>
      </c>
      <c r="M14" s="52"/>
      <c r="N14" s="29">
        <f t="shared" si="0"/>
        <v>29</v>
      </c>
      <c r="O14" s="30">
        <f t="shared" si="1"/>
        <v>42</v>
      </c>
      <c r="P14" s="31">
        <f t="shared" si="2"/>
        <v>0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60"/>
    </row>
    <row r="15" spans="2:20" ht="30" customHeight="1">
      <c r="B15" s="25" t="s">
        <v>25</v>
      </c>
      <c r="C15" s="58" t="s">
        <v>45</v>
      </c>
      <c r="D15" s="58" t="s">
        <v>75</v>
      </c>
      <c r="E15" s="51">
        <v>21</v>
      </c>
      <c r="F15" s="26" t="s">
        <v>24</v>
      </c>
      <c r="G15" s="52">
        <v>3</v>
      </c>
      <c r="H15" s="51">
        <v>21</v>
      </c>
      <c r="I15" s="26" t="s">
        <v>24</v>
      </c>
      <c r="J15" s="52">
        <v>6</v>
      </c>
      <c r="K15" s="51"/>
      <c r="L15" s="26" t="s">
        <v>24</v>
      </c>
      <c r="M15" s="52"/>
      <c r="N15" s="29">
        <f>E15+H15+K15</f>
        <v>42</v>
      </c>
      <c r="O15" s="30">
        <f>G15+J15+M15</f>
        <v>9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47</v>
      </c>
      <c r="D16" s="58" t="s">
        <v>77</v>
      </c>
      <c r="E16" s="51">
        <v>12</v>
      </c>
      <c r="F16" s="26" t="s">
        <v>24</v>
      </c>
      <c r="G16" s="52">
        <v>21</v>
      </c>
      <c r="H16" s="51">
        <v>9</v>
      </c>
      <c r="I16" s="26" t="s">
        <v>24</v>
      </c>
      <c r="J16" s="52">
        <v>21</v>
      </c>
      <c r="K16" s="51"/>
      <c r="L16" s="26" t="s">
        <v>24</v>
      </c>
      <c r="M16" s="52"/>
      <c r="N16" s="29">
        <f t="shared" si="0"/>
        <v>21</v>
      </c>
      <c r="O16" s="30">
        <f t="shared" si="1"/>
        <v>42</v>
      </c>
      <c r="P16" s="31">
        <f t="shared" si="2"/>
        <v>0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SK JUPITER  A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268</v>
      </c>
      <c r="O17" s="34">
        <f t="shared" si="5"/>
        <v>292</v>
      </c>
      <c r="P17" s="33">
        <f t="shared" si="5"/>
        <v>7</v>
      </c>
      <c r="Q17" s="35">
        <f t="shared" si="5"/>
        <v>10</v>
      </c>
      <c r="R17" s="33">
        <f t="shared" si="5"/>
        <v>3</v>
      </c>
      <c r="S17" s="34">
        <f t="shared" si="5"/>
        <v>5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182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183</v>
      </c>
      <c r="T4" s="219"/>
    </row>
    <row r="5" spans="2:20" ht="19.5" customHeight="1">
      <c r="B5" s="7" t="s">
        <v>4</v>
      </c>
      <c r="C5" s="62"/>
      <c r="D5" s="220" t="s">
        <v>189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185</v>
      </c>
      <c r="T5" s="224"/>
    </row>
    <row r="6" spans="2:20" ht="19.5" customHeight="1" thickBot="1">
      <c r="B6" s="10" t="s">
        <v>5</v>
      </c>
      <c r="C6" s="11"/>
      <c r="D6" s="225" t="s">
        <v>113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SOKOL Doubravka "D"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54</v>
      </c>
      <c r="D9" s="59" t="s">
        <v>190</v>
      </c>
      <c r="E9" s="51">
        <v>21</v>
      </c>
      <c r="F9" s="27" t="s">
        <v>24</v>
      </c>
      <c r="G9" s="52">
        <v>13</v>
      </c>
      <c r="H9" s="51">
        <v>21</v>
      </c>
      <c r="I9" s="27" t="s">
        <v>24</v>
      </c>
      <c r="J9" s="52">
        <v>15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28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55</v>
      </c>
      <c r="D10" s="58" t="s">
        <v>191</v>
      </c>
      <c r="E10" s="51">
        <v>21</v>
      </c>
      <c r="F10" s="26" t="s">
        <v>24</v>
      </c>
      <c r="G10" s="52">
        <v>13</v>
      </c>
      <c r="H10" s="51">
        <v>21</v>
      </c>
      <c r="I10" s="26" t="s">
        <v>24</v>
      </c>
      <c r="J10" s="52">
        <v>14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27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188</v>
      </c>
      <c r="D11" s="58" t="s">
        <v>56</v>
      </c>
      <c r="E11" s="51">
        <v>21</v>
      </c>
      <c r="F11" s="26" t="s">
        <v>24</v>
      </c>
      <c r="G11" s="52">
        <v>0</v>
      </c>
      <c r="H11" s="51">
        <v>21</v>
      </c>
      <c r="I11" s="26" t="s">
        <v>24</v>
      </c>
      <c r="J11" s="52">
        <v>0</v>
      </c>
      <c r="K11" s="51"/>
      <c r="L11" s="26" t="s">
        <v>24</v>
      </c>
      <c r="M11" s="52"/>
      <c r="N11" s="29">
        <f t="shared" si="0"/>
        <v>42</v>
      </c>
      <c r="O11" s="30">
        <f t="shared" si="1"/>
        <v>0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58</v>
      </c>
      <c r="D12" s="58" t="s">
        <v>193</v>
      </c>
      <c r="E12" s="51">
        <v>21</v>
      </c>
      <c r="F12" s="26" t="s">
        <v>24</v>
      </c>
      <c r="G12" s="52">
        <v>10</v>
      </c>
      <c r="H12" s="51">
        <v>21</v>
      </c>
      <c r="I12" s="26" t="s">
        <v>24</v>
      </c>
      <c r="J12" s="52">
        <v>10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20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59</v>
      </c>
      <c r="D13" s="58" t="s">
        <v>44</v>
      </c>
      <c r="E13" s="51">
        <v>21</v>
      </c>
      <c r="F13" s="26" t="s">
        <v>24</v>
      </c>
      <c r="G13" s="52">
        <v>15</v>
      </c>
      <c r="H13" s="51">
        <v>12</v>
      </c>
      <c r="I13" s="26" t="s">
        <v>24</v>
      </c>
      <c r="J13" s="52">
        <v>21</v>
      </c>
      <c r="K13" s="51">
        <v>21</v>
      </c>
      <c r="L13" s="26" t="s">
        <v>24</v>
      </c>
      <c r="M13" s="52">
        <v>14</v>
      </c>
      <c r="N13" s="29">
        <f t="shared" si="0"/>
        <v>54</v>
      </c>
      <c r="O13" s="30">
        <f t="shared" si="1"/>
        <v>50</v>
      </c>
      <c r="P13" s="31">
        <f t="shared" si="2"/>
        <v>2</v>
      </c>
      <c r="Q13" s="26">
        <f t="shared" si="3"/>
        <v>1</v>
      </c>
      <c r="R13" s="46">
        <f t="shared" si="4"/>
        <v>1</v>
      </c>
      <c r="S13" s="28">
        <f t="shared" si="4"/>
        <v>0</v>
      </c>
      <c r="T13" s="60"/>
    </row>
    <row r="14" spans="2:20" ht="30" customHeight="1">
      <c r="B14" s="25" t="s">
        <v>19</v>
      </c>
      <c r="C14" s="58" t="s">
        <v>60</v>
      </c>
      <c r="D14" s="58" t="s">
        <v>32</v>
      </c>
      <c r="E14" s="51">
        <v>19</v>
      </c>
      <c r="F14" s="26" t="s">
        <v>24</v>
      </c>
      <c r="G14" s="52">
        <v>21</v>
      </c>
      <c r="H14" s="51">
        <v>21</v>
      </c>
      <c r="I14" s="26" t="s">
        <v>24</v>
      </c>
      <c r="J14" s="52">
        <v>10</v>
      </c>
      <c r="K14" s="51">
        <v>21</v>
      </c>
      <c r="L14" s="26" t="s">
        <v>24</v>
      </c>
      <c r="M14" s="52">
        <v>15</v>
      </c>
      <c r="N14" s="29">
        <f t="shared" si="0"/>
        <v>61</v>
      </c>
      <c r="O14" s="30">
        <f t="shared" si="1"/>
        <v>46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62</v>
      </c>
      <c r="D15" s="59" t="s">
        <v>192</v>
      </c>
      <c r="E15" s="51">
        <v>21</v>
      </c>
      <c r="F15" s="26" t="s">
        <v>24</v>
      </c>
      <c r="G15" s="52">
        <v>17</v>
      </c>
      <c r="H15" s="51">
        <v>21</v>
      </c>
      <c r="I15" s="26" t="s">
        <v>24</v>
      </c>
      <c r="J15" s="52">
        <v>8</v>
      </c>
      <c r="K15" s="51"/>
      <c r="L15" s="26" t="s">
        <v>24</v>
      </c>
      <c r="M15" s="52"/>
      <c r="N15" s="29">
        <f>E15+H15+K15</f>
        <v>42</v>
      </c>
      <c r="O15" s="30">
        <f>G15+J15+M15</f>
        <v>25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52</v>
      </c>
      <c r="D16" s="58" t="s">
        <v>194</v>
      </c>
      <c r="E16" s="51">
        <v>21</v>
      </c>
      <c r="F16" s="26" t="s">
        <v>24</v>
      </c>
      <c r="G16" s="52">
        <v>14</v>
      </c>
      <c r="H16" s="51">
        <v>21</v>
      </c>
      <c r="I16" s="26" t="s">
        <v>24</v>
      </c>
      <c r="J16" s="52">
        <v>15</v>
      </c>
      <c r="K16" s="51"/>
      <c r="L16" s="26" t="s">
        <v>24</v>
      </c>
      <c r="M16" s="52"/>
      <c r="N16" s="29">
        <f t="shared" si="0"/>
        <v>42</v>
      </c>
      <c r="O16" s="30">
        <f t="shared" si="1"/>
        <v>29</v>
      </c>
      <c r="P16" s="31">
        <f t="shared" si="2"/>
        <v>2</v>
      </c>
      <c r="Q16" s="26">
        <f t="shared" si="3"/>
        <v>0</v>
      </c>
      <c r="R16" s="46">
        <f t="shared" si="4"/>
        <v>1</v>
      </c>
      <c r="S16" s="28">
        <f t="shared" si="4"/>
        <v>0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TJ SPARTAK Chrást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367</v>
      </c>
      <c r="O17" s="34">
        <f t="shared" si="5"/>
        <v>225</v>
      </c>
      <c r="P17" s="33">
        <f t="shared" si="5"/>
        <v>16</v>
      </c>
      <c r="Q17" s="35">
        <f t="shared" si="5"/>
        <v>2</v>
      </c>
      <c r="R17" s="33">
        <f t="shared" si="5"/>
        <v>8</v>
      </c>
      <c r="S17" s="34">
        <f t="shared" si="5"/>
        <v>0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Y12" sqref="Y1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</row>
    <row r="3" spans="2:20" ht="19.5" customHeight="1" thickBot="1">
      <c r="B3" s="5" t="s">
        <v>1</v>
      </c>
      <c r="C3" s="61"/>
      <c r="D3" s="198" t="s">
        <v>29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00"/>
    </row>
    <row r="4" spans="2:20" ht="19.5" customHeight="1" thickTop="1">
      <c r="B4" s="7" t="s">
        <v>3</v>
      </c>
      <c r="C4" s="8"/>
      <c r="D4" s="215" t="s">
        <v>182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04" t="s">
        <v>14</v>
      </c>
      <c r="R4" s="205"/>
      <c r="S4" s="218" t="s">
        <v>183</v>
      </c>
      <c r="T4" s="219"/>
    </row>
    <row r="5" spans="2:20" ht="19.5" customHeight="1">
      <c r="B5" s="7" t="s">
        <v>4</v>
      </c>
      <c r="C5" s="62"/>
      <c r="D5" s="220" t="s">
        <v>184</v>
      </c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2"/>
      <c r="Q5" s="209" t="s">
        <v>2</v>
      </c>
      <c r="R5" s="210"/>
      <c r="S5" s="223" t="s">
        <v>185</v>
      </c>
      <c r="T5" s="224"/>
    </row>
    <row r="6" spans="2:20" ht="19.5" customHeight="1" thickBot="1">
      <c r="B6" s="10" t="s">
        <v>5</v>
      </c>
      <c r="C6" s="11"/>
      <c r="D6" s="225" t="s">
        <v>113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3"/>
      <c r="R6" s="64"/>
      <c r="S6" s="50" t="s">
        <v>101</v>
      </c>
      <c r="T6" s="49" t="s">
        <v>27</v>
      </c>
    </row>
    <row r="7" spans="2:20" ht="24.75" customHeight="1">
      <c r="B7" s="14"/>
      <c r="C7" s="15" t="str">
        <f>D4</f>
        <v>TJ SPARTAK Chrást</v>
      </c>
      <c r="D7" s="15" t="str">
        <f>D5</f>
        <v>SK Jupiter "A"</v>
      </c>
      <c r="E7" s="192" t="s">
        <v>6</v>
      </c>
      <c r="F7" s="193"/>
      <c r="G7" s="193"/>
      <c r="H7" s="193"/>
      <c r="I7" s="193"/>
      <c r="J7" s="193"/>
      <c r="K7" s="193"/>
      <c r="L7" s="193"/>
      <c r="M7" s="194"/>
      <c r="N7" s="195" t="s">
        <v>15</v>
      </c>
      <c r="O7" s="214"/>
      <c r="P7" s="195" t="s">
        <v>16</v>
      </c>
      <c r="Q7" s="214"/>
      <c r="R7" s="195" t="s">
        <v>17</v>
      </c>
      <c r="S7" s="214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65"/>
      <c r="O8" s="66"/>
      <c r="P8" s="65"/>
      <c r="Q8" s="66"/>
      <c r="R8" s="65"/>
      <c r="S8" s="66"/>
      <c r="T8" s="67"/>
    </row>
    <row r="9" spans="2:20" ht="30" customHeight="1" thickTop="1">
      <c r="B9" s="25" t="s">
        <v>26</v>
      </c>
      <c r="C9" s="58" t="s">
        <v>54</v>
      </c>
      <c r="D9" s="59" t="s">
        <v>186</v>
      </c>
      <c r="E9" s="51">
        <v>21</v>
      </c>
      <c r="F9" s="27" t="s">
        <v>24</v>
      </c>
      <c r="G9" s="52">
        <v>9</v>
      </c>
      <c r="H9" s="51">
        <v>21</v>
      </c>
      <c r="I9" s="27" t="s">
        <v>24</v>
      </c>
      <c r="J9" s="52">
        <v>16</v>
      </c>
      <c r="K9" s="51"/>
      <c r="L9" s="27" t="s">
        <v>24</v>
      </c>
      <c r="M9" s="52"/>
      <c r="N9" s="29">
        <f aca="true" t="shared" si="0" ref="N9:N16">E9+H9+K9</f>
        <v>42</v>
      </c>
      <c r="O9" s="30">
        <f aca="true" t="shared" si="1" ref="O9:O16">G9+J9+M9</f>
        <v>25</v>
      </c>
      <c r="P9" s="31">
        <f aca="true" t="shared" si="2" ref="P9:P16">IF(E9&gt;G9,1,0)+IF(H9&gt;J9,1,0)+IF(K9&gt;M9,1,0)</f>
        <v>2</v>
      </c>
      <c r="Q9" s="26">
        <f aca="true" t="shared" si="3" ref="Q9:Q16">IF(E9&lt;G9,1,0)+IF(H9&lt;J9,1,0)+IF(K9&lt;M9,1,0)</f>
        <v>0</v>
      </c>
      <c r="R9" s="45">
        <f>IF(P9=2,1,0)</f>
        <v>1</v>
      </c>
      <c r="S9" s="28">
        <f>IF(Q9=2,1,0)</f>
        <v>0</v>
      </c>
      <c r="T9" s="60"/>
    </row>
    <row r="10" spans="2:20" ht="30" customHeight="1">
      <c r="B10" s="25" t="s">
        <v>23</v>
      </c>
      <c r="C10" s="58" t="s">
        <v>55</v>
      </c>
      <c r="D10" s="58" t="s">
        <v>187</v>
      </c>
      <c r="E10" s="51">
        <v>21</v>
      </c>
      <c r="F10" s="26" t="s">
        <v>24</v>
      </c>
      <c r="G10" s="52">
        <v>11</v>
      </c>
      <c r="H10" s="51">
        <v>21</v>
      </c>
      <c r="I10" s="26" t="s">
        <v>24</v>
      </c>
      <c r="J10" s="52">
        <v>18</v>
      </c>
      <c r="K10" s="51"/>
      <c r="L10" s="26" t="s">
        <v>24</v>
      </c>
      <c r="M10" s="52"/>
      <c r="N10" s="29">
        <f t="shared" si="0"/>
        <v>42</v>
      </c>
      <c r="O10" s="30">
        <f t="shared" si="1"/>
        <v>29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60"/>
    </row>
    <row r="11" spans="2:20" ht="30" customHeight="1">
      <c r="B11" s="25" t="s">
        <v>22</v>
      </c>
      <c r="C11" s="58" t="s">
        <v>188</v>
      </c>
      <c r="D11" s="58" t="s">
        <v>84</v>
      </c>
      <c r="E11" s="51">
        <v>21</v>
      </c>
      <c r="F11" s="26" t="s">
        <v>24</v>
      </c>
      <c r="G11" s="52">
        <v>19</v>
      </c>
      <c r="H11" s="51">
        <v>21</v>
      </c>
      <c r="I11" s="26" t="s">
        <v>24</v>
      </c>
      <c r="J11" s="52">
        <v>23</v>
      </c>
      <c r="K11" s="51">
        <v>21</v>
      </c>
      <c r="L11" s="26" t="s">
        <v>24</v>
      </c>
      <c r="M11" s="52">
        <v>15</v>
      </c>
      <c r="N11" s="29">
        <f t="shared" si="0"/>
        <v>63</v>
      </c>
      <c r="O11" s="30">
        <f t="shared" si="1"/>
        <v>57</v>
      </c>
      <c r="P11" s="31">
        <f t="shared" si="2"/>
        <v>2</v>
      </c>
      <c r="Q11" s="26">
        <f t="shared" si="3"/>
        <v>1</v>
      </c>
      <c r="R11" s="46">
        <f t="shared" si="4"/>
        <v>1</v>
      </c>
      <c r="S11" s="28">
        <f t="shared" si="4"/>
        <v>0</v>
      </c>
      <c r="T11" s="60"/>
    </row>
    <row r="12" spans="2:20" ht="30" customHeight="1">
      <c r="B12" s="25" t="s">
        <v>21</v>
      </c>
      <c r="C12" s="58" t="s">
        <v>58</v>
      </c>
      <c r="D12" s="58" t="s">
        <v>72</v>
      </c>
      <c r="E12" s="51">
        <v>21</v>
      </c>
      <c r="F12" s="26" t="s">
        <v>24</v>
      </c>
      <c r="G12" s="52">
        <v>17</v>
      </c>
      <c r="H12" s="51">
        <v>21</v>
      </c>
      <c r="I12" s="26" t="s">
        <v>24</v>
      </c>
      <c r="J12" s="52">
        <v>17</v>
      </c>
      <c r="K12" s="51"/>
      <c r="L12" s="26" t="s">
        <v>24</v>
      </c>
      <c r="M12" s="52"/>
      <c r="N12" s="29">
        <f t="shared" si="0"/>
        <v>42</v>
      </c>
      <c r="O12" s="30">
        <f t="shared" si="1"/>
        <v>34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60"/>
    </row>
    <row r="13" spans="2:20" ht="30" customHeight="1">
      <c r="B13" s="25" t="s">
        <v>20</v>
      </c>
      <c r="C13" s="58" t="s">
        <v>59</v>
      </c>
      <c r="D13" s="58" t="s">
        <v>73</v>
      </c>
      <c r="E13" s="51">
        <v>10</v>
      </c>
      <c r="F13" s="26" t="s">
        <v>24</v>
      </c>
      <c r="G13" s="52">
        <v>21</v>
      </c>
      <c r="H13" s="51">
        <v>10</v>
      </c>
      <c r="I13" s="26" t="s">
        <v>24</v>
      </c>
      <c r="J13" s="52">
        <v>21</v>
      </c>
      <c r="K13" s="51"/>
      <c r="L13" s="26" t="s">
        <v>24</v>
      </c>
      <c r="M13" s="52"/>
      <c r="N13" s="29">
        <f t="shared" si="0"/>
        <v>20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60"/>
    </row>
    <row r="14" spans="2:20" ht="30" customHeight="1">
      <c r="B14" s="25" t="s">
        <v>19</v>
      </c>
      <c r="C14" s="58" t="s">
        <v>60</v>
      </c>
      <c r="D14" s="58" t="s">
        <v>74</v>
      </c>
      <c r="E14" s="51">
        <v>21</v>
      </c>
      <c r="F14" s="26" t="s">
        <v>24</v>
      </c>
      <c r="G14" s="52">
        <v>16</v>
      </c>
      <c r="H14" s="51">
        <v>19</v>
      </c>
      <c r="I14" s="26" t="s">
        <v>24</v>
      </c>
      <c r="J14" s="52">
        <v>21</v>
      </c>
      <c r="K14" s="51">
        <v>21</v>
      </c>
      <c r="L14" s="26" t="s">
        <v>24</v>
      </c>
      <c r="M14" s="52">
        <v>15</v>
      </c>
      <c r="N14" s="29">
        <f t="shared" si="0"/>
        <v>61</v>
      </c>
      <c r="O14" s="30">
        <f t="shared" si="1"/>
        <v>52</v>
      </c>
      <c r="P14" s="31">
        <f t="shared" si="2"/>
        <v>2</v>
      </c>
      <c r="Q14" s="26">
        <f t="shared" si="3"/>
        <v>1</v>
      </c>
      <c r="R14" s="46">
        <f t="shared" si="4"/>
        <v>1</v>
      </c>
      <c r="S14" s="28">
        <f t="shared" si="4"/>
        <v>0</v>
      </c>
      <c r="T14" s="60"/>
    </row>
    <row r="15" spans="2:20" ht="30" customHeight="1">
      <c r="B15" s="25" t="s">
        <v>25</v>
      </c>
      <c r="C15" s="58" t="s">
        <v>62</v>
      </c>
      <c r="D15" s="58" t="s">
        <v>75</v>
      </c>
      <c r="E15" s="51">
        <v>21</v>
      </c>
      <c r="F15" s="26" t="s">
        <v>24</v>
      </c>
      <c r="G15" s="52">
        <v>12</v>
      </c>
      <c r="H15" s="51">
        <v>21</v>
      </c>
      <c r="I15" s="26" t="s">
        <v>24</v>
      </c>
      <c r="J15" s="52">
        <v>15</v>
      </c>
      <c r="K15" s="51"/>
      <c r="L15" s="26" t="s">
        <v>24</v>
      </c>
      <c r="M15" s="52"/>
      <c r="N15" s="29">
        <f>E15+H15+K15</f>
        <v>42</v>
      </c>
      <c r="O15" s="30">
        <f>G15+J15+M15</f>
        <v>27</v>
      </c>
      <c r="P15" s="31">
        <f>IF(E15&gt;G15,1,0)+IF(H15&gt;J15,1,0)+IF(K15&gt;M15,1,0)</f>
        <v>2</v>
      </c>
      <c r="Q15" s="26">
        <f>IF(E15&lt;G15,1,0)+IF(H15&lt;J15,1,0)+IF(K15&lt;M15,1,0)</f>
        <v>0</v>
      </c>
      <c r="R15" s="46">
        <f>IF(P15=2,1,0)</f>
        <v>1</v>
      </c>
      <c r="S15" s="28">
        <f>IF(Q15=2,1,0)</f>
        <v>0</v>
      </c>
      <c r="T15" s="60"/>
    </row>
    <row r="16" spans="2:20" ht="30" customHeight="1" thickBot="1">
      <c r="B16" s="25" t="s">
        <v>18</v>
      </c>
      <c r="C16" s="58" t="s">
        <v>52</v>
      </c>
      <c r="D16" s="58" t="s">
        <v>77</v>
      </c>
      <c r="E16" s="51">
        <v>21</v>
      </c>
      <c r="F16" s="26" t="s">
        <v>24</v>
      </c>
      <c r="G16" s="52">
        <v>17</v>
      </c>
      <c r="H16" s="51">
        <v>12</v>
      </c>
      <c r="I16" s="26" t="s">
        <v>24</v>
      </c>
      <c r="J16" s="52">
        <v>21</v>
      </c>
      <c r="K16" s="51">
        <v>17</v>
      </c>
      <c r="L16" s="26" t="s">
        <v>24</v>
      </c>
      <c r="M16" s="52">
        <v>21</v>
      </c>
      <c r="N16" s="29">
        <f t="shared" si="0"/>
        <v>50</v>
      </c>
      <c r="O16" s="30">
        <f t="shared" si="1"/>
        <v>59</v>
      </c>
      <c r="P16" s="31">
        <f t="shared" si="2"/>
        <v>1</v>
      </c>
      <c r="Q16" s="26">
        <f t="shared" si="3"/>
        <v>2</v>
      </c>
      <c r="R16" s="46">
        <f t="shared" si="4"/>
        <v>0</v>
      </c>
      <c r="S16" s="28">
        <f t="shared" si="4"/>
        <v>1</v>
      </c>
      <c r="T16" s="60"/>
    </row>
    <row r="17" spans="2:20" ht="34.5" customHeight="1" thickBot="1">
      <c r="B17" s="32" t="s">
        <v>8</v>
      </c>
      <c r="C17" s="228" t="str">
        <f>IF(R17&gt;S17,D4,IF(S17&gt;R17,D5,"remíza"))</f>
        <v>TJ SPARTAK Chrást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9"/>
      <c r="N17" s="33">
        <f aca="true" t="shared" si="5" ref="N17:S17">SUM(N9:N16)</f>
        <v>362</v>
      </c>
      <c r="O17" s="34">
        <f t="shared" si="5"/>
        <v>325</v>
      </c>
      <c r="P17" s="33">
        <f t="shared" si="5"/>
        <v>13</v>
      </c>
      <c r="Q17" s="35">
        <f t="shared" si="5"/>
        <v>6</v>
      </c>
      <c r="R17" s="33">
        <f t="shared" si="5"/>
        <v>6</v>
      </c>
      <c r="S17" s="34">
        <f t="shared" si="5"/>
        <v>2</v>
      </c>
      <c r="T17" s="68"/>
    </row>
    <row r="18" spans="2:20" ht="15">
      <c r="B18" s="44"/>
      <c r="C18" s="69"/>
      <c r="D18" s="69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 t="s">
        <v>9</v>
      </c>
    </row>
    <row r="19" spans="2:20" ht="12.75">
      <c r="B19" s="70" t="s">
        <v>10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 ht="12.7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 ht="19.5" customHeight="1">
      <c r="B21" s="40" t="s">
        <v>11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9.5" customHeight="1">
      <c r="B22" s="41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2:20" ht="12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1" ht="12.75">
      <c r="B24" s="42" t="s">
        <v>12</v>
      </c>
      <c r="C24" s="69"/>
      <c r="D24" s="71"/>
      <c r="E24" s="42" t="s">
        <v>13</v>
      </c>
      <c r="F24" s="42"/>
      <c r="G24" s="42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4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sk</cp:lastModifiedBy>
  <cp:lastPrinted>2016-10-21T11:37:01Z</cp:lastPrinted>
  <dcterms:created xsi:type="dcterms:W3CDTF">1996-11-18T12:18:44Z</dcterms:created>
  <dcterms:modified xsi:type="dcterms:W3CDTF">2017-03-19T19:40:44Z</dcterms:modified>
  <cp:category/>
  <cp:version/>
  <cp:contentType/>
  <cp:contentStatus/>
</cp:coreProperties>
</file>