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TABULKA-OPB" sheetId="1" r:id="rId1"/>
    <sheet name="rozpis OPB" sheetId="2" r:id="rId2"/>
    <sheet name="3.k._Sla_JupA" sheetId="3" r:id="rId3"/>
    <sheet name="3.k._Chr_Dou.D" sheetId="4" r:id="rId4"/>
    <sheet name="3.k._Chr_JupA" sheetId="5" r:id="rId5"/>
    <sheet name="3.k._Dou.D_Sla" sheetId="6" r:id="rId6"/>
    <sheet name="2.k._JupA_Dou.D" sheetId="7" r:id="rId7"/>
    <sheet name="2.k._Chr_Sla" sheetId="8" r:id="rId8"/>
    <sheet name="2.k._Dou.D_Chr" sheetId="9" r:id="rId9"/>
    <sheet name="2.k._JupA_Sla" sheetId="10" r:id="rId10"/>
    <sheet name="1.k._Sla_Dou.D" sheetId="11" r:id="rId11"/>
    <sheet name="1.k._JupA_Chr" sheetId="12" r:id="rId12"/>
    <sheet name="1.k._Sla_Chr" sheetId="13" r:id="rId13"/>
    <sheet name="1.k._Dou.D_JupA" sheetId="14" r:id="rId14"/>
  </sheets>
  <definedNames>
    <definedName name="_xlnm.Print_Area" localSheetId="13">'1.k._Dou.D_JupA'!$B$2:$T$26</definedName>
    <definedName name="_xlnm.Print_Area" localSheetId="11">'1.k._JupA_Chr'!$B$2:$T$26</definedName>
    <definedName name="_xlnm.Print_Area" localSheetId="10">'1.k._Sla_Dou.D'!$B$2:$T$26</definedName>
    <definedName name="_xlnm.Print_Area" localSheetId="12">'1.k._Sla_Chr'!$B$2:$T$26</definedName>
    <definedName name="_xlnm.Print_Area" localSheetId="8">'2.k._Dou.D_Chr'!$B$2:$T$26</definedName>
    <definedName name="_xlnm.Print_Area" localSheetId="7">'2.k._Chr_Sla'!$B$2:$T$26</definedName>
    <definedName name="_xlnm.Print_Area" localSheetId="6">'2.k._JupA_Dou.D'!$B$2:$T$26</definedName>
    <definedName name="_xlnm.Print_Area" localSheetId="9">'2.k._JupA_Sla'!$B$2:$T$26</definedName>
    <definedName name="_xlnm.Print_Area" localSheetId="5">'3.k._Dou.D_Sla'!$B$2:$T$26</definedName>
    <definedName name="_xlnm.Print_Area" localSheetId="3">'3.k._Chr_Dou.D'!$B$2:$T$26</definedName>
    <definedName name="_xlnm.Print_Area" localSheetId="4">'3.k._Chr_JupA'!$B$2:$T$26</definedName>
    <definedName name="_xlnm.Print_Area" localSheetId="2">'3.k._Sla_JupA'!$B$2:$T$26</definedName>
  </definedNames>
  <calcPr fullCalcOnLoad="1"/>
</workbook>
</file>

<file path=xl/sharedStrings.xml><?xml version="1.0" encoding="utf-8"?>
<sst xmlns="http://schemas.openxmlformats.org/spreadsheetml/2006/main" count="1031" uniqueCount="224">
  <si>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</si>
  <si>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</si>
  <si>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</si>
  <si>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</si>
  <si>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</si>
  <si>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</si>
  <si>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</si>
  <si>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</si>
  <si>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</si>
  <si>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</si>
  <si>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</si>
  <si>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</si>
  <si>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</si>
  <si>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</si>
  <si>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</si>
  <si>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</si>
  <si>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</si>
  <si>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</si>
  <si>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</si>
  <si>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</si>
  <si>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</si>
  <si>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</si>
  <si>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</si>
  <si>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</si>
  <si>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</si>
  <si>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</si>
  <si>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</si>
  <si>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kolo</t>
  </si>
  <si>
    <t>1.</t>
  </si>
  <si>
    <t>ZpčBaS - OPB dospělých - 2016/17</t>
  </si>
  <si>
    <t>11.10.2016</t>
  </si>
  <si>
    <t>Slavoj Plzeň</t>
  </si>
  <si>
    <t>Kolenatý</t>
  </si>
  <si>
    <t>Brejcha, Brejchová</t>
  </si>
  <si>
    <t>Žambůrek, Horová</t>
  </si>
  <si>
    <t>Slabý, Havíř František</t>
  </si>
  <si>
    <t>Kolenatý, Tupý</t>
  </si>
  <si>
    <t>Lanzendorfová, Křížová</t>
  </si>
  <si>
    <t>Kolovrátníková, Pokorná</t>
  </si>
  <si>
    <t>Hlávka, Brejcha</t>
  </si>
  <si>
    <t>Žambůrek, Berger</t>
  </si>
  <si>
    <t>Slabý</t>
  </si>
  <si>
    <t>Berger</t>
  </si>
  <si>
    <t>Havíř František</t>
  </si>
  <si>
    <t>Tupý</t>
  </si>
  <si>
    <t>Brejchová</t>
  </si>
  <si>
    <t>Kolovrátníková</t>
  </si>
  <si>
    <t>Hlávka</t>
  </si>
  <si>
    <t>Brejcha</t>
  </si>
  <si>
    <t>TJ SLAVOJ PLZEŇ</t>
  </si>
  <si>
    <t>16.10.2016</t>
  </si>
  <si>
    <t xml:space="preserve">Spartak Chrást </t>
  </si>
  <si>
    <t>Behenský</t>
  </si>
  <si>
    <t>Brejcha, Lanzendorfová</t>
  </si>
  <si>
    <t>Mirvald, Hodlová</t>
  </si>
  <si>
    <t>Behenský, Brunclík</t>
  </si>
  <si>
    <t>scr.</t>
  </si>
  <si>
    <t>Hodlová, Voráčková</t>
  </si>
  <si>
    <t>Mirvald, Suttr M.</t>
  </si>
  <si>
    <t>Brunclík</t>
  </si>
  <si>
    <t>Suttr M.</t>
  </si>
  <si>
    <t>Lanzendorfová</t>
  </si>
  <si>
    <t>Voráčková</t>
  </si>
  <si>
    <t>TJ Sokol Doubravka D</t>
  </si>
  <si>
    <t>16. 10. 2016</t>
  </si>
  <si>
    <t>SK Jupiter A</t>
  </si>
  <si>
    <t>Plzeň 25.ZŠ</t>
  </si>
  <si>
    <t>Kolovrátníková, Žambůrek</t>
  </si>
  <si>
    <t>Beranová, Knopp</t>
  </si>
  <si>
    <t>Konečný, Vild</t>
  </si>
  <si>
    <t>Bláhová, Beranová</t>
  </si>
  <si>
    <t>Tupý, Žambůrek</t>
  </si>
  <si>
    <t>Egermaier, Schröfel</t>
  </si>
  <si>
    <t>Schröfel</t>
  </si>
  <si>
    <t>Egermaier</t>
  </si>
  <si>
    <t>Bláhová</t>
  </si>
  <si>
    <t>Hanyk</t>
  </si>
  <si>
    <t>Knopp</t>
  </si>
  <si>
    <t>Za družstvo SK Jupiter A nastoupil hráč P. Vild z SK Jupiter M2</t>
  </si>
  <si>
    <t>Spartak Chrást</t>
  </si>
  <si>
    <t>Jakub Krejsa</t>
  </si>
  <si>
    <t>Schröfel, Beranová</t>
  </si>
  <si>
    <t>Vild, Konečný</t>
  </si>
  <si>
    <t>Behenský, Šimák</t>
  </si>
  <si>
    <t>Beranová, Bláhová</t>
  </si>
  <si>
    <t>Mirvald, Sutter M.</t>
  </si>
  <si>
    <t>Konečný Jiří</t>
  </si>
  <si>
    <t>Brunclík Jiří</t>
  </si>
  <si>
    <t>Egermaier Jiří</t>
  </si>
  <si>
    <t>Suttr Martin</t>
  </si>
  <si>
    <t>Bláhová Barbara</t>
  </si>
  <si>
    <t>Voráčková Lenka</t>
  </si>
  <si>
    <t>Knopp Tomáš</t>
  </si>
  <si>
    <t>Behenský Roman</t>
  </si>
  <si>
    <t>2.čtyřhra mužů byla skrečována z důvodu chybného nasazení páru TJ Sokol Doubravka</t>
  </si>
  <si>
    <t xml:space="preserve">  </t>
  </si>
  <si>
    <t>výhry</t>
  </si>
  <si>
    <t>remízy</t>
  </si>
  <si>
    <t>prohry</t>
  </si>
  <si>
    <t>body</t>
  </si>
  <si>
    <t>2.</t>
  </si>
  <si>
    <t>3.</t>
  </si>
  <si>
    <t>4.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</si>
  <si>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</si>
  <si>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</si>
  <si>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</si>
  <si>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</si>
  <si>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</si>
  <si>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</si>
  <si>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odehráno</t>
  </si>
  <si>
    <t>TJ Slavoj Plzeň</t>
  </si>
  <si>
    <r>
      <t xml:space="preserve">tabulka po </t>
    </r>
    <r>
      <rPr>
        <b/>
        <u val="single"/>
        <sz val="12"/>
        <rFont val="Arial"/>
        <family val="2"/>
      </rPr>
      <t>1. kole - 16.10.2016</t>
    </r>
  </si>
  <si>
    <t>David Kolenatý</t>
  </si>
  <si>
    <t>Roman Behenský</t>
  </si>
  <si>
    <t>Ondřej Steiner</t>
  </si>
  <si>
    <t>TJ SOKOL  DOUBRAVKA D</t>
  </si>
  <si>
    <t>OP B - družstev dospělých - 2016 / 2017</t>
  </si>
  <si>
    <t>OP B - 1. kolo - 16.10.2016 (neděle)</t>
  </si>
  <si>
    <t>dopolední utkání - začátek 9:00</t>
  </si>
  <si>
    <t>odpolední utkání - začátek 15:00</t>
  </si>
  <si>
    <t>Sokol Doubravka D</t>
  </si>
  <si>
    <t>-</t>
  </si>
  <si>
    <t>2 : 6</t>
  </si>
  <si>
    <t>4 : 4</t>
  </si>
  <si>
    <t>5 : 3</t>
  </si>
  <si>
    <t>OP B - 2. kolo - 19.11.2016  (sobota)</t>
  </si>
  <si>
    <t>OP B - Play OFF - 18.3.2017 (sobota)</t>
  </si>
  <si>
    <t>dopolední utkání - začátek ??? - semi</t>
  </si>
  <si>
    <t>odpolední utkání - začátek ??? - finale</t>
  </si>
  <si>
    <t>poražený 1x4</t>
  </si>
  <si>
    <t>poražený 2x3</t>
  </si>
  <si>
    <t>vítěz 1x4</t>
  </si>
  <si>
    <t>vítěz 2x3</t>
  </si>
  <si>
    <t>OP B - 3. kolo - 29.1.2017  (neděle)</t>
  </si>
  <si>
    <t>TJ SPARTAK CHRÁST</t>
  </si>
  <si>
    <t>19.11.2016</t>
  </si>
  <si>
    <t>SLAVOJ PLZEŇ</t>
  </si>
  <si>
    <t>CHRÁST</t>
  </si>
  <si>
    <t>HODLOVÁ, MIRVALD</t>
  </si>
  <si>
    <t>BREJCHA, BREJCHOVÁ</t>
  </si>
  <si>
    <t>ŠIMÁK, PRŮCHA</t>
  </si>
  <si>
    <t>FRICEK, SLABÝ</t>
  </si>
  <si>
    <t>HODLOVÁ, VORÁČKOVÁ</t>
  </si>
  <si>
    <t>LANZENDORFOVÁ, KŘÍŽOVÁ</t>
  </si>
  <si>
    <t>MIRVALD, SUTTR M.</t>
  </si>
  <si>
    <t>BREJCHA, HLÁVKA</t>
  </si>
  <si>
    <t>BRUNCLÍK</t>
  </si>
  <si>
    <t>SLABÝ</t>
  </si>
  <si>
    <t>SUTTR MARTIN</t>
  </si>
  <si>
    <t>HAVÍŘ</t>
  </si>
  <si>
    <t>VORÁČKOVÁ</t>
  </si>
  <si>
    <t>BREJCHOVÁ</t>
  </si>
  <si>
    <t>PRŮCHA</t>
  </si>
  <si>
    <t>HLÁVKA</t>
  </si>
  <si>
    <t>6 : 2</t>
  </si>
  <si>
    <t>Plzeň</t>
  </si>
  <si>
    <t>Schröfel Erik, Bláhová Barbara</t>
  </si>
  <si>
    <t>Kolenatý David, Peřinová Markéta</t>
  </si>
  <si>
    <t>Vild Petr, Konečný Jiří</t>
  </si>
  <si>
    <t>Kolenatý David, Berger Jiří</t>
  </si>
  <si>
    <t>Pokorná Pavlína, Peřinová Markéta</t>
  </si>
  <si>
    <t>Egermaier Jiří, Schröfel Erik</t>
  </si>
  <si>
    <t>Žambůrek Tomáš, Tupý Jan</t>
  </si>
  <si>
    <t>Berger Jiří</t>
  </si>
  <si>
    <t>Tupý Jan</t>
  </si>
  <si>
    <t>Pokorná Pavlína</t>
  </si>
  <si>
    <t>Žambůrek Tomáš</t>
  </si>
  <si>
    <t>Jiří Hanyk</t>
  </si>
  <si>
    <t>Brejcha Josef, Brejchová Martina</t>
  </si>
  <si>
    <t>Fricek Jiří, Slabý Otto st.</t>
  </si>
  <si>
    <t>Křížová M., Lanzendorfová O.</t>
  </si>
  <si>
    <t>Brejcha Josef, Hlávka Pavel</t>
  </si>
  <si>
    <t>Slabý Otto st.</t>
  </si>
  <si>
    <t>Havíř František st.</t>
  </si>
  <si>
    <t>Brejchová Martina</t>
  </si>
  <si>
    <t>Hlávka Pavel</t>
  </si>
  <si>
    <t>Za SK Jupiter A nastoupil P.Vild z družstva SK Jupiter M2</t>
  </si>
  <si>
    <t>Plzeň, 25.ZŠ</t>
  </si>
  <si>
    <t>Jiří Konečný</t>
  </si>
  <si>
    <t>Pokorná, Žambůrek</t>
  </si>
  <si>
    <t>Hodlová, Mirvald</t>
  </si>
  <si>
    <t>Berger, Tupý</t>
  </si>
  <si>
    <t>Šimák, Průcha</t>
  </si>
  <si>
    <t>Žambůrek, Kolenatý</t>
  </si>
  <si>
    <t>Průcha</t>
  </si>
  <si>
    <t>Zdenka Záhorcová</t>
  </si>
  <si>
    <t>ZpčBaS - OPB - 2016/17</t>
  </si>
  <si>
    <r>
      <t xml:space="preserve">tabulka po </t>
    </r>
    <r>
      <rPr>
        <b/>
        <u val="single"/>
        <sz val="12"/>
        <rFont val="Arial"/>
        <family val="2"/>
      </rPr>
      <t>2. kole - 19.11.2016</t>
    </r>
  </si>
  <si>
    <r>
      <t xml:space="preserve">tabulka po </t>
    </r>
    <r>
      <rPr>
        <b/>
        <u val="single"/>
        <sz val="12"/>
        <rFont val="Arial"/>
        <family val="2"/>
      </rPr>
      <t>3. kole - 29.1.2017</t>
    </r>
  </si>
  <si>
    <t>TJ SPARTAK Chrást</t>
  </si>
  <si>
    <t>29.1.2017</t>
  </si>
  <si>
    <t>SK Jupiter "A"</t>
  </si>
  <si>
    <t>Chrást</t>
  </si>
  <si>
    <t>Vild, Beranová</t>
  </si>
  <si>
    <t>Knopp, Vild</t>
  </si>
  <si>
    <t>Voráčková, Hodlová</t>
  </si>
  <si>
    <t>SOKOL Doubravka "D"</t>
  </si>
  <si>
    <t>Hanyk, Horová</t>
  </si>
  <si>
    <t>Hanyk, Tupý</t>
  </si>
  <si>
    <t>Horová</t>
  </si>
  <si>
    <t>Kolenatý, Žambůrek</t>
  </si>
  <si>
    <t>Žambůrek</t>
  </si>
  <si>
    <t>Louda, Křížová</t>
  </si>
  <si>
    <t>Schröfel , Beranová</t>
  </si>
  <si>
    <t>Brejcha, Fricek</t>
  </si>
  <si>
    <t>Brejchová, Křížová</t>
  </si>
  <si>
    <t>Hlávka, Havíř Fr.</t>
  </si>
  <si>
    <t>Havíř Fr.</t>
  </si>
  <si>
    <t>Vild</t>
  </si>
  <si>
    <t>Louda Jiří st.</t>
  </si>
  <si>
    <t>SK JUPITER  A</t>
  </si>
  <si>
    <t>3 : 5</t>
  </si>
  <si>
    <t>8 : 0</t>
  </si>
  <si>
    <t>Horová - Borkovec Tomáš</t>
  </si>
  <si>
    <t>Brejchová  - Louda</t>
  </si>
  <si>
    <t>Hanyk - Tupý</t>
  </si>
  <si>
    <t>Křížová - Lanzendorfová</t>
  </si>
  <si>
    <t>Kolenatý - Žambůrek</t>
  </si>
  <si>
    <t>Borkovec Filip</t>
  </si>
  <si>
    <t>Louda</t>
  </si>
  <si>
    <t>Hlávka - Havíř Fr.</t>
  </si>
  <si>
    <t>Fricek - Brejcha</t>
  </si>
  <si>
    <t>24.1.2017</t>
  </si>
  <si>
    <t>Plzeň, 25. ZŠ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</si>
</sst>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</numFmts>
  <fonts count="6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u val="single"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4" applyFont="1">
      <alignment/>
      <protection/>
    </xf>
    <xf numFmtId="0" fontId="9" fillId="0" borderId="0" xfId="0" applyFont="1" applyAlignment="1">
      <alignment/>
    </xf>
    <xf numFmtId="0" fontId="14" fillId="0" borderId="10" xfId="54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4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4" fillId="0" borderId="14" xfId="54" applyFont="1" applyBorder="1" applyAlignment="1">
      <alignment vertical="center"/>
      <protection/>
    </xf>
    <xf numFmtId="0" fontId="17" fillId="0" borderId="15" xfId="62" applyFont="1" applyBorder="1" applyAlignment="1">
      <alignment horizontal="center" vertical="center"/>
      <protection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6" fillId="0" borderId="17" xfId="58" applyFont="1" applyBorder="1">
      <alignment horizontal="center" vertical="center"/>
      <protection/>
    </xf>
    <xf numFmtId="0" fontId="16" fillId="0" borderId="18" xfId="58" applyFont="1" applyBorder="1">
      <alignment horizontal="center" vertical="center"/>
      <protection/>
    </xf>
    <xf numFmtId="0" fontId="16" fillId="0" borderId="19" xfId="58" applyFont="1" applyBorder="1">
      <alignment horizontal="center" vertical="center"/>
      <protection/>
    </xf>
    <xf numFmtId="44" fontId="16" fillId="0" borderId="20" xfId="40" applyFont="1" applyBorder="1">
      <alignment horizontal="center"/>
    </xf>
    <xf numFmtId="0" fontId="16" fillId="0" borderId="20" xfId="58" applyFont="1" applyBorder="1">
      <alignment horizontal="center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3" xfId="0" applyFont="1" applyBorder="1" applyAlignment="1">
      <alignment/>
    </xf>
    <xf numFmtId="0" fontId="17" fillId="0" borderId="24" xfId="39" applyFont="1" applyBorder="1" applyAlignment="1">
      <alignment horizontal="center" vertical="center" wrapText="1"/>
      <protection/>
    </xf>
    <xf numFmtId="0" fontId="14" fillId="0" borderId="25" xfId="60" applyFont="1" applyBorder="1">
      <alignment horizontal="center" vertical="center"/>
      <protection/>
    </xf>
    <xf numFmtId="0" fontId="14" fillId="0" borderId="26" xfId="60" applyFont="1" applyBorder="1">
      <alignment horizontal="center" vertical="center"/>
      <protection/>
    </xf>
    <xf numFmtId="0" fontId="14" fillId="0" borderId="13" xfId="60" applyFont="1" applyBorder="1">
      <alignment horizontal="center" vertical="center"/>
      <protection/>
    </xf>
    <xf numFmtId="0" fontId="14" fillId="0" borderId="27" xfId="60" applyFont="1" applyBorder="1" applyProtection="1">
      <alignment horizontal="center" vertical="center"/>
      <protection hidden="1"/>
    </xf>
    <xf numFmtId="0" fontId="14" fillId="0" borderId="13" xfId="60" applyFont="1" applyBorder="1" applyProtection="1">
      <alignment horizontal="center" vertical="center"/>
      <protection hidden="1"/>
    </xf>
    <xf numFmtId="0" fontId="14" fillId="0" borderId="27" xfId="60" applyFont="1" applyBorder="1">
      <alignment horizontal="center" vertical="center"/>
      <protection/>
    </xf>
    <xf numFmtId="0" fontId="19" fillId="2" borderId="28" xfId="59" applyFont="1" applyFill="1" applyBorder="1">
      <alignment vertical="center"/>
      <protection/>
    </xf>
    <xf numFmtId="0" fontId="16" fillId="0" borderId="29" xfId="58" applyFont="1" applyBorder="1" applyProtection="1">
      <alignment horizontal="center" vertical="center"/>
      <protection hidden="1"/>
    </xf>
    <xf numFmtId="0" fontId="16" fillId="0" borderId="30" xfId="58" applyFont="1" applyBorder="1" applyProtection="1">
      <alignment horizontal="center" vertical="center"/>
      <protection hidden="1"/>
    </xf>
    <xf numFmtId="0" fontId="16" fillId="0" borderId="31" xfId="58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60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4" applyFont="1">
      <alignment/>
      <protection/>
    </xf>
    <xf numFmtId="0" fontId="15" fillId="0" borderId="0" xfId="54" applyFont="1">
      <alignment/>
      <protection/>
    </xf>
    <xf numFmtId="0" fontId="14" fillId="0" borderId="0" xfId="54" applyFont="1">
      <alignment/>
      <protection/>
    </xf>
    <xf numFmtId="0" fontId="18" fillId="0" borderId="0" xfId="54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4" fillId="0" borderId="32" xfId="60" applyFont="1" applyBorder="1">
      <alignment horizontal="center" vertical="center"/>
      <protection/>
    </xf>
    <xf numFmtId="0" fontId="14" fillId="0" borderId="33" xfId="60" applyFont="1" applyBorder="1">
      <alignment horizontal="center" vertical="center"/>
      <protection/>
    </xf>
    <xf numFmtId="0" fontId="17" fillId="0" borderId="34" xfId="39" applyFont="1" applyBorder="1" applyAlignment="1">
      <alignment horizontal="center" vertical="center"/>
      <protection/>
    </xf>
    <xf numFmtId="0" fontId="10" fillId="0" borderId="35" xfId="0" applyFont="1" applyBorder="1" applyAlignment="1">
      <alignment horizontal="left" vertical="center" indent="1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4" fillId="0" borderId="25" xfId="60" applyFont="1" applyBorder="1" applyProtection="1">
      <alignment horizontal="center" vertical="center"/>
      <protection locked="0"/>
    </xf>
    <xf numFmtId="0" fontId="14" fillId="0" borderId="13" xfId="60" applyFont="1" applyBorder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left" vertical="center" indent="1"/>
      <protection locked="0"/>
    </xf>
    <xf numFmtId="0" fontId="10" fillId="0" borderId="39" xfId="0" applyFont="1" applyBorder="1" applyAlignment="1" applyProtection="1">
      <alignment/>
      <protection locked="0"/>
    </xf>
    <xf numFmtId="0" fontId="10" fillId="0" borderId="39" xfId="0" applyFont="1" applyBorder="1" applyAlignment="1" applyProtection="1">
      <alignment/>
      <protection locked="0"/>
    </xf>
    <xf numFmtId="0" fontId="10" fillId="0" borderId="40" xfId="0" applyFont="1" applyBorder="1" applyAlignment="1" applyProtection="1">
      <alignment/>
      <protection locked="0"/>
    </xf>
    <xf numFmtId="0" fontId="10" fillId="0" borderId="40" xfId="0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 horizontal="left" vertical="center" indent="1"/>
      <protection locked="0"/>
    </xf>
    <xf numFmtId="0" fontId="10" fillId="0" borderId="13" xfId="58" applyFont="1" applyBorder="1" applyAlignment="1" applyProtection="1">
      <alignment horizontal="left" vertical="center" indent="1"/>
      <protection locked="0"/>
    </xf>
    <xf numFmtId="0" fontId="10" fillId="0" borderId="38" xfId="0" applyFont="1" applyBorder="1" applyAlignment="1" applyProtection="1">
      <alignment horizontal="left" vertical="center" indent="1"/>
      <protection locked="0"/>
    </xf>
    <xf numFmtId="0" fontId="10" fillId="0" borderId="1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35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0" xfId="54" applyFont="1">
      <alignment/>
      <protection/>
    </xf>
    <xf numFmtId="0" fontId="10" fillId="0" borderId="0" xfId="0" applyFont="1" applyBorder="1" applyAlignment="1">
      <alignment/>
    </xf>
    <xf numFmtId="0" fontId="10" fillId="0" borderId="0" xfId="48">
      <alignment/>
      <protection/>
    </xf>
    <xf numFmtId="0" fontId="16" fillId="0" borderId="41" xfId="48" applyFont="1" applyFill="1" applyBorder="1" applyAlignment="1">
      <alignment horizontal="center" vertical="center"/>
      <protection/>
    </xf>
    <xf numFmtId="0" fontId="16" fillId="0" borderId="0" xfId="48" applyFont="1" applyFill="1" applyBorder="1" applyAlignment="1">
      <alignment horizontal="center" vertical="center"/>
      <protection/>
    </xf>
    <xf numFmtId="0" fontId="25" fillId="12" borderId="42" xfId="48" applyFont="1" applyFill="1" applyBorder="1" applyAlignment="1">
      <alignment horizontal="center" wrapText="1"/>
      <protection/>
    </xf>
    <xf numFmtId="0" fontId="23" fillId="0" borderId="43" xfId="48" applyFont="1" applyBorder="1" applyAlignment="1">
      <alignment horizontal="right" wrapText="1"/>
      <protection/>
    </xf>
    <xf numFmtId="0" fontId="17" fillId="0" borderId="44" xfId="48" applyFont="1" applyBorder="1" applyAlignment="1">
      <alignment horizontal="right" wrapText="1"/>
      <protection/>
    </xf>
    <xf numFmtId="0" fontId="24" fillId="0" borderId="30" xfId="48" applyFont="1" applyBorder="1" applyAlignment="1">
      <alignment horizontal="center" wrapText="1"/>
      <protection/>
    </xf>
    <xf numFmtId="0" fontId="24" fillId="0" borderId="45" xfId="48" applyFont="1" applyBorder="1" applyAlignment="1">
      <alignment horizontal="center" wrapText="1"/>
      <protection/>
    </xf>
    <xf numFmtId="0" fontId="24" fillId="0" borderId="46" xfId="48" applyFont="1" applyBorder="1" applyAlignment="1">
      <alignment horizontal="center" wrapText="1"/>
      <protection/>
    </xf>
    <xf numFmtId="0" fontId="15" fillId="0" borderId="47" xfId="48" applyFont="1" applyFill="1" applyBorder="1" applyAlignment="1">
      <alignment horizontal="center" vertical="center"/>
      <protection/>
    </xf>
    <xf numFmtId="0" fontId="15" fillId="0" borderId="47" xfId="48" applyFont="1" applyBorder="1" applyAlignment="1">
      <alignment horizontal="center" vertical="center"/>
      <protection/>
    </xf>
    <xf numFmtId="0" fontId="15" fillId="0" borderId="48" xfId="48" applyFont="1" applyFill="1" applyBorder="1" applyAlignment="1">
      <alignment horizontal="center" vertical="center"/>
      <protection/>
    </xf>
    <xf numFmtId="0" fontId="16" fillId="0" borderId="49" xfId="48" applyFont="1" applyFill="1" applyBorder="1" applyAlignment="1">
      <alignment horizontal="center" vertical="center"/>
      <protection/>
    </xf>
    <xf numFmtId="0" fontId="24" fillId="0" borderId="43" xfId="48" applyFont="1" applyBorder="1" applyAlignment="1">
      <alignment horizontal="center" wrapText="1"/>
      <protection/>
    </xf>
    <xf numFmtId="0" fontId="10" fillId="0" borderId="47" xfId="48" applyFill="1" applyBorder="1" applyAlignment="1">
      <alignment horizontal="center" vertical="center"/>
      <protection/>
    </xf>
    <xf numFmtId="0" fontId="10" fillId="0" borderId="48" xfId="48" applyBorder="1" applyAlignment="1">
      <alignment horizontal="center" vertical="center"/>
      <protection/>
    </xf>
    <xf numFmtId="14" fontId="10" fillId="0" borderId="37" xfId="48" applyNumberFormat="1" applyFill="1" applyBorder="1" applyAlignment="1">
      <alignment horizontal="center"/>
      <protection/>
    </xf>
    <xf numFmtId="0" fontId="24" fillId="12" borderId="30" xfId="48" applyFont="1" applyFill="1" applyBorder="1" applyAlignment="1">
      <alignment horizontal="center" wrapText="1"/>
      <protection/>
    </xf>
    <xf numFmtId="0" fontId="24" fillId="12" borderId="44" xfId="48" applyFont="1" applyFill="1" applyBorder="1" applyAlignment="1">
      <alignment horizontal="center" wrapText="1"/>
      <protection/>
    </xf>
    <xf numFmtId="0" fontId="15" fillId="12" borderId="50" xfId="48" applyFont="1" applyFill="1" applyBorder="1" applyAlignment="1">
      <alignment horizontal="center" vertical="center"/>
      <protection/>
    </xf>
    <xf numFmtId="0" fontId="15" fillId="12" borderId="51" xfId="48" applyFont="1" applyFill="1" applyBorder="1" applyAlignment="1">
      <alignment horizontal="center" vertical="center"/>
      <protection/>
    </xf>
    <xf numFmtId="0" fontId="15" fillId="12" borderId="52" xfId="48" applyFont="1" applyFill="1" applyBorder="1" applyAlignment="1">
      <alignment horizontal="center" vertical="center"/>
      <protection/>
    </xf>
    <xf numFmtId="0" fontId="15" fillId="12" borderId="53" xfId="48" applyFont="1" applyFill="1" applyBorder="1" applyAlignment="1">
      <alignment horizontal="center" vertical="center"/>
      <protection/>
    </xf>
    <xf numFmtId="0" fontId="15" fillId="12" borderId="54" xfId="48" applyFont="1" applyFill="1" applyBorder="1" applyAlignment="1">
      <alignment horizontal="center" vertical="center"/>
      <protection/>
    </xf>
    <xf numFmtId="0" fontId="15" fillId="12" borderId="55" xfId="48" applyFont="1" applyFill="1" applyBorder="1" applyAlignment="1">
      <alignment horizontal="center" vertical="center"/>
      <protection/>
    </xf>
    <xf numFmtId="0" fontId="15" fillId="12" borderId="56" xfId="48" applyFont="1" applyFill="1" applyBorder="1" applyAlignment="1">
      <alignment horizontal="center" vertical="center"/>
      <protection/>
    </xf>
    <xf numFmtId="0" fontId="26" fillId="0" borderId="57" xfId="48" applyFont="1" applyFill="1" applyBorder="1" applyAlignment="1" applyProtection="1">
      <alignment horizontal="center" vertical="center"/>
      <protection hidden="1"/>
    </xf>
    <xf numFmtId="0" fontId="26" fillId="0" borderId="58" xfId="48" applyFont="1" applyFill="1" applyBorder="1" applyAlignment="1" applyProtection="1">
      <alignment horizontal="center" vertical="center"/>
      <protection hidden="1"/>
    </xf>
    <xf numFmtId="0" fontId="26" fillId="0" borderId="50" xfId="48" applyFont="1" applyFill="1" applyBorder="1" applyAlignment="1" applyProtection="1">
      <alignment horizontal="center" vertical="center"/>
      <protection hidden="1"/>
    </xf>
    <xf numFmtId="0" fontId="26" fillId="0" borderId="59" xfId="48" applyFont="1" applyFill="1" applyBorder="1" applyAlignment="1" applyProtection="1">
      <alignment horizontal="center" vertical="center"/>
      <protection hidden="1"/>
    </xf>
    <xf numFmtId="0" fontId="16" fillId="12" borderId="60" xfId="48" applyFont="1" applyFill="1" applyBorder="1" applyAlignment="1" applyProtection="1">
      <alignment horizontal="center" vertical="center"/>
      <protection hidden="1"/>
    </xf>
    <xf numFmtId="0" fontId="26" fillId="0" borderId="61" xfId="48" applyFont="1" applyFill="1" applyBorder="1" applyAlignment="1" applyProtection="1">
      <alignment horizontal="center" vertical="center"/>
      <protection hidden="1"/>
    </xf>
    <xf numFmtId="0" fontId="26" fillId="0" borderId="62" xfId="48" applyFont="1" applyFill="1" applyBorder="1" applyAlignment="1" applyProtection="1">
      <alignment horizontal="center" vertical="center"/>
      <protection hidden="1"/>
    </xf>
    <xf numFmtId="0" fontId="26" fillId="0" borderId="63" xfId="48" applyFont="1" applyBorder="1" applyAlignment="1" applyProtection="1">
      <alignment horizontal="center" vertical="center"/>
      <protection hidden="1"/>
    </xf>
    <xf numFmtId="0" fontId="26" fillId="0" borderId="64" xfId="48" applyFont="1" applyBorder="1" applyAlignment="1" applyProtection="1">
      <alignment horizontal="center" vertical="center"/>
      <protection hidden="1"/>
    </xf>
    <xf numFmtId="0" fontId="26" fillId="0" borderId="54" xfId="48" applyFont="1" applyBorder="1" applyAlignment="1" applyProtection="1">
      <alignment horizontal="center" vertical="center"/>
      <protection hidden="1"/>
    </xf>
    <xf numFmtId="0" fontId="26" fillId="0" borderId="65" xfId="48" applyFont="1" applyBorder="1" applyAlignment="1" applyProtection="1">
      <alignment horizontal="center" vertical="center"/>
      <protection hidden="1"/>
    </xf>
    <xf numFmtId="0" fontId="16" fillId="12" borderId="66" xfId="48" applyFont="1" applyFill="1" applyBorder="1" applyAlignment="1" applyProtection="1">
      <alignment horizontal="center" vertical="center"/>
      <protection hidden="1"/>
    </xf>
    <xf numFmtId="0" fontId="29" fillId="0" borderId="0" xfId="50" applyFont="1" applyFill="1" applyAlignment="1">
      <alignment horizontal="center"/>
      <protection/>
    </xf>
    <xf numFmtId="0" fontId="17" fillId="0" borderId="0" xfId="50" applyFont="1">
      <alignment/>
      <protection/>
    </xf>
    <xf numFmtId="0" fontId="28" fillId="0" borderId="0" xfId="50" applyFont="1" applyFill="1" applyAlignment="1">
      <alignment horizontal="center"/>
      <protection/>
    </xf>
    <xf numFmtId="14" fontId="30" fillId="0" borderId="0" xfId="50" applyNumberFormat="1" applyFont="1" applyFill="1" applyAlignment="1">
      <alignment/>
      <protection/>
    </xf>
    <xf numFmtId="0" fontId="17" fillId="0" borderId="0" xfId="50" applyFont="1" applyFill="1">
      <alignment/>
      <protection/>
    </xf>
    <xf numFmtId="0" fontId="17" fillId="0" borderId="0" xfId="50" applyFont="1" applyFill="1" applyAlignment="1">
      <alignment horizontal="right"/>
      <protection/>
    </xf>
    <xf numFmtId="0" fontId="17" fillId="0" borderId="0" xfId="50" applyFont="1" applyFill="1" applyAlignment="1">
      <alignment horizontal="center"/>
      <protection/>
    </xf>
    <xf numFmtId="0" fontId="17" fillId="0" borderId="0" xfId="50" applyFont="1" applyFill="1" applyAlignment="1">
      <alignment horizontal="left"/>
      <protection/>
    </xf>
    <xf numFmtId="49" fontId="17" fillId="0" borderId="0" xfId="50" applyNumberFormat="1" applyFont="1" applyFill="1" applyAlignment="1">
      <alignment horizontal="center" vertical="center"/>
      <protection/>
    </xf>
    <xf numFmtId="49" fontId="31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>
      <alignment horizontal="center"/>
    </xf>
    <xf numFmtId="0" fontId="31" fillId="0" borderId="0" xfId="50" applyFont="1" applyFill="1" applyAlignment="1">
      <alignment horizontal="right"/>
      <protection/>
    </xf>
    <xf numFmtId="0" fontId="17" fillId="0" borderId="0" xfId="50" applyFont="1" applyFill="1" applyAlignment="1" quotePrefix="1">
      <alignment horizontal="center"/>
      <protection/>
    </xf>
    <xf numFmtId="0" fontId="32" fillId="0" borderId="0" xfId="50" applyFont="1" applyFill="1">
      <alignment/>
      <protection/>
    </xf>
    <xf numFmtId="0" fontId="33" fillId="0" borderId="0" xfId="50" applyFont="1" applyFill="1">
      <alignment/>
      <protection/>
    </xf>
    <xf numFmtId="0" fontId="31" fillId="0" borderId="0" xfId="50" applyFont="1" applyFill="1" applyAlignment="1">
      <alignment horizontal="left"/>
      <protection/>
    </xf>
    <xf numFmtId="0" fontId="32" fillId="0" borderId="0" xfId="50" applyFont="1" applyFill="1" applyAlignment="1">
      <alignment/>
      <protection/>
    </xf>
    <xf numFmtId="0" fontId="31" fillId="0" borderId="0" xfId="50" applyFont="1" applyFill="1" applyBorder="1" applyAlignment="1">
      <alignment horizontal="right"/>
      <protection/>
    </xf>
    <xf numFmtId="0" fontId="17" fillId="0" borderId="0" xfId="50" applyFont="1" applyFill="1" applyBorder="1" applyAlignment="1">
      <alignment horizontal="center"/>
      <protection/>
    </xf>
    <xf numFmtId="0" fontId="17" fillId="0" borderId="0" xfId="50" applyFont="1" applyFill="1" applyBorder="1" applyAlignment="1">
      <alignment horizontal="left"/>
      <protection/>
    </xf>
    <xf numFmtId="0" fontId="32" fillId="0" borderId="0" xfId="50" applyFont="1" applyFill="1" applyBorder="1" applyAlignment="1">
      <alignment/>
      <protection/>
    </xf>
    <xf numFmtId="0" fontId="32" fillId="0" borderId="0" xfId="50" applyFont="1" applyFill="1" applyBorder="1">
      <alignment/>
      <protection/>
    </xf>
    <xf numFmtId="0" fontId="17" fillId="0" borderId="0" xfId="50" applyFont="1" applyFill="1" applyAlignment="1">
      <alignment/>
      <protection/>
    </xf>
    <xf numFmtId="0" fontId="13" fillId="0" borderId="0" xfId="48" applyFont="1" applyAlignment="1">
      <alignment horizontal="center"/>
      <protection/>
    </xf>
    <xf numFmtId="0" fontId="27" fillId="0" borderId="0" xfId="48" applyFont="1" applyAlignment="1">
      <alignment horizontal="center"/>
      <protection/>
    </xf>
    <xf numFmtId="14" fontId="30" fillId="0" borderId="0" xfId="50" applyNumberFormat="1" applyFont="1" applyFill="1" applyAlignment="1">
      <alignment horizontal="center"/>
      <protection/>
    </xf>
    <xf numFmtId="0" fontId="28" fillId="0" borderId="0" xfId="50" applyFont="1" applyFill="1" applyAlignment="1">
      <alignment horizontal="center"/>
      <protection/>
    </xf>
    <xf numFmtId="0" fontId="29" fillId="0" borderId="0" xfId="50" applyFont="1" applyFill="1" applyAlignment="1">
      <alignment horizontal="center"/>
      <protection/>
    </xf>
    <xf numFmtId="0" fontId="22" fillId="0" borderId="54" xfId="62" applyFont="1" applyBorder="1" applyAlignment="1" applyProtection="1">
      <alignment horizontal="left" vertical="center"/>
      <protection locked="0"/>
    </xf>
    <xf numFmtId="0" fontId="22" fillId="0" borderId="63" xfId="62" applyFont="1" applyBorder="1" applyAlignment="1" applyProtection="1">
      <alignment horizontal="left" vertical="center"/>
      <protection locked="0"/>
    </xf>
    <xf numFmtId="0" fontId="22" fillId="0" borderId="67" xfId="62" applyFont="1" applyBorder="1" applyAlignment="1" applyProtection="1">
      <alignment horizontal="left" vertical="center"/>
      <protection locked="0"/>
    </xf>
    <xf numFmtId="0" fontId="17" fillId="0" borderId="68" xfId="39" applyFont="1" applyBorder="1" applyAlignment="1">
      <alignment horizontal="center" vertical="center"/>
      <protection/>
    </xf>
    <xf numFmtId="0" fontId="17" fillId="0" borderId="69" xfId="39" applyFont="1" applyBorder="1" applyAlignment="1">
      <alignment horizontal="center" vertical="center"/>
      <protection/>
    </xf>
    <xf numFmtId="0" fontId="17" fillId="0" borderId="70" xfId="39" applyFont="1" applyBorder="1" applyAlignment="1">
      <alignment horizontal="center" vertical="center"/>
      <protection/>
    </xf>
    <xf numFmtId="0" fontId="17" fillId="0" borderId="71" xfId="39" applyFont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13" fillId="2" borderId="72" xfId="0" applyFont="1" applyFill="1" applyBorder="1" applyAlignment="1" applyProtection="1">
      <alignment horizontal="left" vertical="center"/>
      <protection hidden="1"/>
    </xf>
    <xf numFmtId="0" fontId="13" fillId="2" borderId="35" xfId="0" applyFont="1" applyFill="1" applyBorder="1" applyAlignment="1" applyProtection="1">
      <alignment horizontal="left" vertical="center"/>
      <protection hidden="1"/>
    </xf>
    <xf numFmtId="0" fontId="13" fillId="0" borderId="37" xfId="59" applyFont="1" applyBorder="1" applyAlignment="1">
      <alignment horizontal="center" vertical="center"/>
      <protection/>
    </xf>
    <xf numFmtId="0" fontId="15" fillId="0" borderId="73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74" xfId="0" applyFont="1" applyBorder="1" applyAlignment="1">
      <alignment horizontal="left" vertical="center"/>
    </xf>
    <xf numFmtId="0" fontId="16" fillId="0" borderId="75" xfId="62" applyFont="1" applyBorder="1" applyAlignment="1" applyProtection="1">
      <alignment horizontal="left" vertical="center"/>
      <protection locked="0"/>
    </xf>
    <xf numFmtId="0" fontId="16" fillId="0" borderId="26" xfId="62" applyFont="1" applyBorder="1" applyAlignment="1" applyProtection="1">
      <alignment horizontal="left" vertical="center"/>
      <protection locked="0"/>
    </xf>
    <xf numFmtId="0" fontId="16" fillId="0" borderId="76" xfId="62" applyFont="1" applyBorder="1" applyAlignment="1" applyProtection="1">
      <alignment horizontal="left" vertical="center"/>
      <protection locked="0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49" fontId="10" fillId="0" borderId="75" xfId="0" applyNumberFormat="1" applyFont="1" applyBorder="1" applyAlignment="1" applyProtection="1">
      <alignment horizontal="left" vertical="center"/>
      <protection locked="0"/>
    </xf>
    <xf numFmtId="49" fontId="10" fillId="0" borderId="77" xfId="0" applyNumberFormat="1" applyFont="1" applyBorder="1" applyAlignment="1" applyProtection="1">
      <alignment horizontal="left" vertical="center"/>
      <protection locked="0"/>
    </xf>
    <xf numFmtId="0" fontId="16" fillId="0" borderId="50" xfId="0" applyFont="1" applyBorder="1" applyAlignment="1" applyProtection="1">
      <alignment horizontal="left" vertical="center"/>
      <protection locked="0"/>
    </xf>
    <xf numFmtId="0" fontId="16" fillId="0" borderId="57" xfId="0" applyFont="1" applyBorder="1" applyAlignment="1" applyProtection="1">
      <alignment horizontal="left" vertical="center"/>
      <protection locked="0"/>
    </xf>
    <xf numFmtId="0" fontId="16" fillId="0" borderId="78" xfId="0" applyFont="1" applyBorder="1" applyAlignment="1" applyProtection="1">
      <alignment horizontal="left" vertical="center"/>
      <protection locked="0"/>
    </xf>
    <xf numFmtId="0" fontId="10" fillId="0" borderId="50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50" xfId="0" applyFont="1" applyBorder="1" applyAlignment="1" applyProtection="1">
      <alignment horizontal="left" vertical="center"/>
      <protection locked="0"/>
    </xf>
    <xf numFmtId="0" fontId="10" fillId="0" borderId="52" xfId="0" applyFont="1" applyBorder="1" applyAlignment="1" applyProtection="1">
      <alignment horizontal="left" vertical="center"/>
      <protection locked="0"/>
    </xf>
    <xf numFmtId="49" fontId="10" fillId="0" borderId="77" xfId="0" applyNumberFormat="1" applyFont="1" applyBorder="1" applyAlignment="1" applyProtection="1">
      <alignment horizontal="left" vertical="center"/>
      <protection locked="0"/>
    </xf>
    <xf numFmtId="0" fontId="10" fillId="0" borderId="52" xfId="0" applyFont="1" applyBorder="1" applyAlignment="1" applyProtection="1">
      <alignment horizontal="left" vertical="center"/>
      <protection locked="0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_Vysledek KP-A,B-2005-06" xfId="50"/>
    <cellStyle name="Poznámka" xfId="51"/>
    <cellStyle name="Percent" xfId="52"/>
    <cellStyle name="Propojená buňka" xfId="53"/>
    <cellStyle name="Roman EE 12 Normál" xfId="54"/>
    <cellStyle name="Followed Hyperlink" xfId="55"/>
    <cellStyle name="Správně" xfId="56"/>
    <cellStyle name="Text upozornění" xfId="57"/>
    <cellStyle name="Universe EE 12 bcentr" xfId="58"/>
    <cellStyle name="Universe EE 12 bold" xfId="59"/>
    <cellStyle name="Universe EE 12 centr." xfId="60"/>
    <cellStyle name="Universe EE 12 norm." xfId="61"/>
    <cellStyle name="Universe EE 9 centr.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72" customWidth="1"/>
    <col min="2" max="2" width="4.75390625" style="72" customWidth="1"/>
    <col min="3" max="3" width="26.875" style="72" customWidth="1"/>
    <col min="4" max="4" width="8.625" style="72" customWidth="1"/>
    <col min="5" max="7" width="7.625" style="72" customWidth="1"/>
    <col min="8" max="13" width="8.75390625" style="72" customWidth="1"/>
    <col min="14" max="14" width="7.625" style="72" customWidth="1"/>
    <col min="15" max="15" width="3.75390625" style="72" customWidth="1"/>
    <col min="16" max="16384" width="9.125" style="72" customWidth="1"/>
  </cols>
  <sheetData>
    <row r="2" spans="2:14" ht="25.5" customHeight="1">
      <c r="B2" s="133" t="s">
        <v>186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2:14" ht="18.75" customHeight="1">
      <c r="B3" s="134" t="s">
        <v>188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2:14" ht="17.25" customHeight="1" thickBo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2:14" ht="23.25" customHeight="1" thickBot="1">
      <c r="B5" s="76"/>
      <c r="C5" s="77" t="s">
        <v>95</v>
      </c>
      <c r="D5" s="85" t="s">
        <v>109</v>
      </c>
      <c r="E5" s="89" t="s">
        <v>96</v>
      </c>
      <c r="F5" s="89" t="s">
        <v>97</v>
      </c>
      <c r="G5" s="90" t="s">
        <v>98</v>
      </c>
      <c r="H5" s="78" t="s">
        <v>103</v>
      </c>
      <c r="I5" s="79" t="s">
        <v>104</v>
      </c>
      <c r="J5" s="79" t="s">
        <v>105</v>
      </c>
      <c r="K5" s="79" t="s">
        <v>106</v>
      </c>
      <c r="L5" s="79" t="s">
        <v>107</v>
      </c>
      <c r="M5" s="80" t="s">
        <v>108</v>
      </c>
      <c r="N5" s="75" t="s">
        <v>99</v>
      </c>
    </row>
    <row r="6" spans="2:14" ht="23.25" customHeight="1">
      <c r="B6" s="81" t="s">
        <v>28</v>
      </c>
      <c r="C6" s="73" t="s">
        <v>79</v>
      </c>
      <c r="D6" s="86">
        <v>6</v>
      </c>
      <c r="E6" s="91">
        <v>4</v>
      </c>
      <c r="F6" s="92">
        <v>2</v>
      </c>
      <c r="G6" s="93">
        <v>0</v>
      </c>
      <c r="H6" s="98">
        <v>34</v>
      </c>
      <c r="I6" s="99">
        <v>14</v>
      </c>
      <c r="J6" s="100">
        <f>'1.k._Sla_Chr'!Q17+'1.k._JupA_Chr'!Q17+'2.k._Chr_Sla'!P17+'2.k._Dou.D_Chr'!Q17+'3.k._Chr_JupA'!P17+'3.k._Chr_Dou.D'!P17</f>
        <v>71</v>
      </c>
      <c r="K6" s="99">
        <f>'1.k._Sla_Chr'!P17+'1.k._JupA_Chr'!P17+'2.k._Chr_Sla'!Q17+'2.k._Dou.D_Chr'!P17+'3.k._Chr_JupA'!Q17+'3.k._Chr_Dou.D'!Q17</f>
        <v>38</v>
      </c>
      <c r="L6" s="100">
        <f>'1.k._Sla_Chr'!O17+'1.k._JupA_Chr'!O17+'2.k._Chr_Sla'!N17+'2.k._Dou.D_Chr'!O17+'3.k._Chr_JupA'!N17+'3.k._Chr_Dou.D'!N17</f>
        <v>2051</v>
      </c>
      <c r="M6" s="101">
        <f>'1.k._Sla_Chr'!N17+'1.k._JupA_Chr'!N17+'2.k._Chr_Sla'!O17+'2.k._Dou.D_Chr'!N17+'3.k._Chr_JupA'!O17+'3.k._Chr_Dou.D'!O17</f>
        <v>1714</v>
      </c>
      <c r="N6" s="102">
        <f>E6*3+F6*2+G6*1</f>
        <v>16</v>
      </c>
    </row>
    <row r="7" spans="2:14" ht="23.25" customHeight="1">
      <c r="B7" s="81" t="s">
        <v>100</v>
      </c>
      <c r="C7" s="73" t="s">
        <v>65</v>
      </c>
      <c r="D7" s="86">
        <v>6</v>
      </c>
      <c r="E7" s="91">
        <v>4</v>
      </c>
      <c r="F7" s="94">
        <v>1</v>
      </c>
      <c r="G7" s="93">
        <v>1</v>
      </c>
      <c r="H7" s="98">
        <v>28</v>
      </c>
      <c r="I7" s="103">
        <v>20</v>
      </c>
      <c r="J7" s="100">
        <f>'1.k._Dou.D_JupA'!Q17+'1.k._JupA_Chr'!P17+'2.k._JupA_Sla'!P17+'2.k._JupA_Dou.D'!P17+'3.k._Chr_JupA'!Q17+'3.k._Sla_JupA'!Q17</f>
        <v>61</v>
      </c>
      <c r="K7" s="103">
        <f>'1.k._Dou.D_JupA'!P17+'1.k._JupA_Chr'!Q17+'2.k._JupA_Sla'!Q17+'2.k._JupA_Dou.D'!Q17+'3.k._Chr_JupA'!P17+'3.k._Sla_JupA'!P17</f>
        <v>46</v>
      </c>
      <c r="L7" s="100">
        <f>'1.k._Dou.D_JupA'!O17+'1.k._JupA_Chr'!N17+'2.k._JupA_Sla'!N17+'2.k._JupA_Dou.D'!N17+'3.k._Chr_JupA'!O17+'3.k._Sla_JupA'!O17</f>
        <v>1888</v>
      </c>
      <c r="M7" s="104">
        <f>'1.k._Dou.D_JupA'!N17+'1.k._JupA_Chr'!O17+'2.k._JupA_Sla'!O17+'2.k._JupA_Dou.D'!O17+'3.k._Chr_JupA'!N17+'3.k._Sla_JupA'!N17</f>
        <v>1695</v>
      </c>
      <c r="N7" s="102">
        <f>E7*3+F7*2+G7*1</f>
        <v>15</v>
      </c>
    </row>
    <row r="8" spans="2:14" ht="23.25" customHeight="1">
      <c r="B8" s="82" t="s">
        <v>101</v>
      </c>
      <c r="C8" s="73" t="s">
        <v>110</v>
      </c>
      <c r="D8" s="86">
        <v>6</v>
      </c>
      <c r="E8" s="91">
        <v>2</v>
      </c>
      <c r="F8" s="94">
        <v>1</v>
      </c>
      <c r="G8" s="93">
        <v>3</v>
      </c>
      <c r="H8" s="98">
        <v>23</v>
      </c>
      <c r="I8" s="103">
        <v>25</v>
      </c>
      <c r="J8" s="100">
        <f>'1.k._Sla_Dou.D'!P17+'1.k._Sla_Chr'!P17+'2.k._JupA_Sla'!Q17+'2.k._Chr_Sla'!Q17+'3.k._Dou.D_Sla'!Q17+'3.k._Sla_JupA'!P17</f>
        <v>54</v>
      </c>
      <c r="K8" s="103">
        <f>'1.k._Sla_Dou.D'!Q17+'1.k._Sla_Chr'!Q17+'2.k._JupA_Sla'!P17+'2.k._Chr_Sla'!P17+'3.k._Dou.D_Sla'!P17+'3.k._Sla_JupA'!Q17</f>
        <v>53</v>
      </c>
      <c r="L8" s="100">
        <f>'1.k._Sla_Dou.D'!N17+'1.k._Sla_Chr'!N17+'2.k._JupA_Sla'!O17+'2.k._Chr_Sla'!O17+'3.k._Dou.D_Sla'!O17+'3.k._Sla_JupA'!N17</f>
        <v>1823</v>
      </c>
      <c r="M8" s="104">
        <f>'1.k._Sla_Dou.D'!O17+'1.k._Sla_Chr'!O17+'2.k._JupA_Sla'!N17+'2.k._Chr_Sla'!N17+'3.k._Dou.D_Sla'!N17+'3.k._Sla_JupA'!O17</f>
        <v>1791</v>
      </c>
      <c r="N8" s="102">
        <f>E8*3+F8*2+G8*1</f>
        <v>11</v>
      </c>
    </row>
    <row r="9" spans="2:14" ht="23.25" customHeight="1" thickBot="1">
      <c r="B9" s="83" t="s">
        <v>102</v>
      </c>
      <c r="C9" s="84" t="s">
        <v>63</v>
      </c>
      <c r="D9" s="87">
        <v>6</v>
      </c>
      <c r="E9" s="95">
        <v>0</v>
      </c>
      <c r="F9" s="96">
        <v>0</v>
      </c>
      <c r="G9" s="97">
        <v>6</v>
      </c>
      <c r="H9" s="105">
        <v>11</v>
      </c>
      <c r="I9" s="106">
        <v>37</v>
      </c>
      <c r="J9" s="107">
        <f>'1.k._Sla_Dou.D'!Q17+'1.k._Dou.D_JupA'!P17+'2.k._JupA_Dou.D'!Q17+'2.k._Dou.D_Chr'!P17+'3.k._Dou.D_Sla'!P17+'3.k._Chr_Dou.D'!Q17</f>
        <v>32</v>
      </c>
      <c r="K9" s="106">
        <f>'1.k._Sla_Dou.D'!P17+'1.k._Dou.D_JupA'!Q17+'2.k._JupA_Dou.D'!P17+'2.k._Dou.D_Chr'!Q17+'3.k._Dou.D_Sla'!Q17+'3.k._Chr_Dou.D'!P17</f>
        <v>81</v>
      </c>
      <c r="L9" s="107">
        <f>'1.k._Sla_Dou.D'!O17+'1.k._Dou.D_JupA'!N17+'2.k._JupA_Dou.D'!O17+'2.k._Dou.D_Chr'!N17+'3.k._Dou.D_Sla'!N17+'3.k._Chr_Dou.D'!O17</f>
        <v>1611</v>
      </c>
      <c r="M9" s="108">
        <f>'1.k._Sla_Dou.D'!N17+'1.k._Dou.D_JupA'!O17+'2.k._JupA_Dou.D'!N17+'2.k._Dou.D_Chr'!O17+'3.k._Dou.D_Sla'!O17+'3.k._Chr_Dou.D'!N17</f>
        <v>2173</v>
      </c>
      <c r="N9" s="109">
        <f>E9*3+F9*2+G9*1</f>
        <v>6</v>
      </c>
    </row>
    <row r="10" ht="13.5" customHeight="1">
      <c r="C10" s="74"/>
    </row>
    <row r="11" ht="13.5" customHeight="1">
      <c r="C11" s="74"/>
    </row>
    <row r="12" spans="2:14" ht="18.75" customHeight="1">
      <c r="B12" s="134" t="s">
        <v>187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13" spans="2:14" ht="13.5" customHeight="1" thickBot="1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</row>
    <row r="14" spans="2:14" ht="22.5" customHeight="1" thickBot="1">
      <c r="B14" s="76"/>
      <c r="C14" s="77" t="s">
        <v>95</v>
      </c>
      <c r="D14" s="85" t="s">
        <v>109</v>
      </c>
      <c r="E14" s="89" t="s">
        <v>96</v>
      </c>
      <c r="F14" s="89" t="s">
        <v>97</v>
      </c>
      <c r="G14" s="90" t="s">
        <v>98</v>
      </c>
      <c r="H14" s="78" t="s">
        <v>103</v>
      </c>
      <c r="I14" s="79" t="s">
        <v>104</v>
      </c>
      <c r="J14" s="79" t="s">
        <v>105</v>
      </c>
      <c r="K14" s="79" t="s">
        <v>106</v>
      </c>
      <c r="L14" s="79" t="s">
        <v>107</v>
      </c>
      <c r="M14" s="80" t="s">
        <v>108</v>
      </c>
      <c r="N14" s="75" t="s">
        <v>99</v>
      </c>
    </row>
    <row r="15" spans="2:14" ht="22.5" customHeight="1">
      <c r="B15" s="81" t="s">
        <v>28</v>
      </c>
      <c r="C15" s="73" t="s">
        <v>65</v>
      </c>
      <c r="D15" s="86">
        <v>4</v>
      </c>
      <c r="E15" s="91">
        <v>3</v>
      </c>
      <c r="F15" s="92">
        <v>1</v>
      </c>
      <c r="G15" s="93">
        <v>0</v>
      </c>
      <c r="H15" s="98">
        <v>21</v>
      </c>
      <c r="I15" s="99">
        <v>11</v>
      </c>
      <c r="J15" s="100">
        <v>45</v>
      </c>
      <c r="K15" s="99">
        <v>26</v>
      </c>
      <c r="L15" s="100">
        <v>1271</v>
      </c>
      <c r="M15" s="101">
        <v>1065</v>
      </c>
      <c r="N15" s="102">
        <f>E15*3+F15*2+G15*1</f>
        <v>11</v>
      </c>
    </row>
    <row r="16" spans="2:14" ht="23.25" customHeight="1">
      <c r="B16" s="81" t="s">
        <v>100</v>
      </c>
      <c r="C16" s="73" t="s">
        <v>79</v>
      </c>
      <c r="D16" s="86">
        <v>4</v>
      </c>
      <c r="E16" s="91">
        <v>2</v>
      </c>
      <c r="F16" s="94">
        <v>2</v>
      </c>
      <c r="G16" s="93">
        <v>0</v>
      </c>
      <c r="H16" s="98">
        <v>20</v>
      </c>
      <c r="I16" s="103">
        <v>12</v>
      </c>
      <c r="J16" s="100">
        <v>42</v>
      </c>
      <c r="K16" s="103">
        <v>30</v>
      </c>
      <c r="L16" s="100">
        <v>1322</v>
      </c>
      <c r="M16" s="104">
        <v>1164</v>
      </c>
      <c r="N16" s="102">
        <f>E16*3+F16*2+G16*1</f>
        <v>10</v>
      </c>
    </row>
    <row r="17" spans="2:14" ht="23.25" customHeight="1">
      <c r="B17" s="82" t="s">
        <v>101</v>
      </c>
      <c r="C17" s="73" t="s">
        <v>110</v>
      </c>
      <c r="D17" s="86">
        <v>4</v>
      </c>
      <c r="E17" s="91">
        <v>1</v>
      </c>
      <c r="F17" s="94">
        <v>1</v>
      </c>
      <c r="G17" s="93">
        <v>2</v>
      </c>
      <c r="H17" s="98">
        <v>14</v>
      </c>
      <c r="I17" s="103">
        <v>18</v>
      </c>
      <c r="J17" s="100">
        <v>34</v>
      </c>
      <c r="K17" s="103">
        <v>37</v>
      </c>
      <c r="L17" s="100">
        <v>1172</v>
      </c>
      <c r="M17" s="104">
        <v>1223</v>
      </c>
      <c r="N17" s="102">
        <f>E17*3+F17*2+G17*1</f>
        <v>7</v>
      </c>
    </row>
    <row r="18" spans="2:14" ht="23.25" customHeight="1" thickBot="1">
      <c r="B18" s="83" t="s">
        <v>102</v>
      </c>
      <c r="C18" s="84" t="s">
        <v>63</v>
      </c>
      <c r="D18" s="87">
        <v>4</v>
      </c>
      <c r="E18" s="95">
        <v>0</v>
      </c>
      <c r="F18" s="96">
        <v>0</v>
      </c>
      <c r="G18" s="97">
        <v>4</v>
      </c>
      <c r="H18" s="105">
        <v>9</v>
      </c>
      <c r="I18" s="106">
        <v>23</v>
      </c>
      <c r="J18" s="107">
        <v>24</v>
      </c>
      <c r="K18" s="106">
        <v>52</v>
      </c>
      <c r="L18" s="107">
        <v>1110</v>
      </c>
      <c r="M18" s="108">
        <v>1423</v>
      </c>
      <c r="N18" s="109">
        <f>E18*3+F18*2+G18*1</f>
        <v>4</v>
      </c>
    </row>
    <row r="19" ht="13.5" customHeight="1">
      <c r="C19" s="74"/>
    </row>
    <row r="20" ht="13.5" customHeight="1">
      <c r="C20" s="74"/>
    </row>
    <row r="22" spans="2:14" ht="15.75">
      <c r="B22" s="134" t="s">
        <v>111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</row>
    <row r="23" spans="2:14" ht="13.5" thickBot="1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</row>
    <row r="24" spans="2:14" ht="23.25" customHeight="1" thickBot="1">
      <c r="B24" s="76"/>
      <c r="C24" s="77" t="s">
        <v>95</v>
      </c>
      <c r="D24" s="85" t="s">
        <v>109</v>
      </c>
      <c r="E24" s="89" t="s">
        <v>96</v>
      </c>
      <c r="F24" s="89" t="s">
        <v>97</v>
      </c>
      <c r="G24" s="90" t="s">
        <v>98</v>
      </c>
      <c r="H24" s="78" t="s">
        <v>103</v>
      </c>
      <c r="I24" s="79" t="s">
        <v>104</v>
      </c>
      <c r="J24" s="79" t="s">
        <v>105</v>
      </c>
      <c r="K24" s="79" t="s">
        <v>106</v>
      </c>
      <c r="L24" s="79" t="s">
        <v>107</v>
      </c>
      <c r="M24" s="80" t="s">
        <v>108</v>
      </c>
      <c r="N24" s="75" t="s">
        <v>99</v>
      </c>
    </row>
    <row r="25" spans="2:14" ht="23.25" customHeight="1">
      <c r="B25" s="81" t="s">
        <v>28</v>
      </c>
      <c r="C25" s="73" t="s">
        <v>65</v>
      </c>
      <c r="D25" s="86">
        <v>2</v>
      </c>
      <c r="E25" s="91">
        <v>1</v>
      </c>
      <c r="F25" s="92">
        <v>1</v>
      </c>
      <c r="G25" s="93">
        <v>0</v>
      </c>
      <c r="H25" s="98">
        <v>10</v>
      </c>
      <c r="I25" s="99">
        <v>6</v>
      </c>
      <c r="J25" s="100">
        <v>22</v>
      </c>
      <c r="K25" s="99">
        <v>13</v>
      </c>
      <c r="L25" s="100">
        <v>666</v>
      </c>
      <c r="M25" s="101">
        <v>503</v>
      </c>
      <c r="N25" s="102">
        <v>5</v>
      </c>
    </row>
    <row r="26" spans="2:14" ht="23.25" customHeight="1">
      <c r="B26" s="81" t="s">
        <v>100</v>
      </c>
      <c r="C26" s="73" t="s">
        <v>79</v>
      </c>
      <c r="D26" s="86">
        <v>2</v>
      </c>
      <c r="E26" s="91">
        <v>1</v>
      </c>
      <c r="F26" s="94">
        <v>1</v>
      </c>
      <c r="G26" s="93">
        <v>0</v>
      </c>
      <c r="H26" s="98">
        <v>10</v>
      </c>
      <c r="I26" s="103">
        <v>6</v>
      </c>
      <c r="J26" s="100">
        <v>20</v>
      </c>
      <c r="K26" s="103">
        <v>14</v>
      </c>
      <c r="L26" s="100">
        <v>631</v>
      </c>
      <c r="M26" s="104">
        <v>522</v>
      </c>
      <c r="N26" s="102">
        <v>5</v>
      </c>
    </row>
    <row r="27" spans="2:14" ht="23.25" customHeight="1">
      <c r="B27" s="82" t="s">
        <v>101</v>
      </c>
      <c r="C27" s="73" t="s">
        <v>110</v>
      </c>
      <c r="D27" s="86">
        <v>2</v>
      </c>
      <c r="E27" s="91">
        <v>1</v>
      </c>
      <c r="F27" s="94">
        <v>0</v>
      </c>
      <c r="G27" s="93">
        <v>1</v>
      </c>
      <c r="H27" s="98">
        <v>7</v>
      </c>
      <c r="I27" s="103">
        <v>9</v>
      </c>
      <c r="J27" s="100">
        <v>18</v>
      </c>
      <c r="K27" s="103">
        <v>18</v>
      </c>
      <c r="L27" s="100">
        <v>568</v>
      </c>
      <c r="M27" s="104">
        <v>638</v>
      </c>
      <c r="N27" s="102">
        <v>4</v>
      </c>
    </row>
    <row r="28" spans="2:14" ht="23.25" customHeight="1" thickBot="1">
      <c r="B28" s="83" t="s">
        <v>102</v>
      </c>
      <c r="C28" s="84" t="s">
        <v>63</v>
      </c>
      <c r="D28" s="87">
        <v>2</v>
      </c>
      <c r="E28" s="95">
        <v>0</v>
      </c>
      <c r="F28" s="96">
        <v>0</v>
      </c>
      <c r="G28" s="97">
        <v>2</v>
      </c>
      <c r="H28" s="105">
        <v>5</v>
      </c>
      <c r="I28" s="106">
        <v>11</v>
      </c>
      <c r="J28" s="107">
        <v>11</v>
      </c>
      <c r="K28" s="106">
        <v>26</v>
      </c>
      <c r="L28" s="107">
        <v>510</v>
      </c>
      <c r="M28" s="108">
        <v>712</v>
      </c>
      <c r="N28" s="109">
        <v>2</v>
      </c>
    </row>
  </sheetData>
  <sheetProtection password="CC26" sheet="1"/>
  <mergeCells count="4">
    <mergeCell ref="B2:N2"/>
    <mergeCell ref="B3:N3"/>
    <mergeCell ref="B22:N22"/>
    <mergeCell ref="B12:N1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C1" sqref="C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48" t="s">
        <v>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2:20" ht="19.5" customHeight="1" thickBot="1">
      <c r="B3" s="5" t="s">
        <v>1</v>
      </c>
      <c r="C3" s="61"/>
      <c r="D3" s="149" t="s">
        <v>29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</row>
    <row r="4" spans="2:20" ht="19.5" customHeight="1" thickTop="1">
      <c r="B4" s="7" t="s">
        <v>3</v>
      </c>
      <c r="C4" s="8"/>
      <c r="D4" s="152" t="s">
        <v>65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4"/>
      <c r="Q4" s="155" t="s">
        <v>14</v>
      </c>
      <c r="R4" s="156"/>
      <c r="S4" s="157" t="s">
        <v>135</v>
      </c>
      <c r="T4" s="158"/>
    </row>
    <row r="5" spans="2:20" ht="19.5" customHeight="1">
      <c r="B5" s="7" t="s">
        <v>4</v>
      </c>
      <c r="C5" s="62"/>
      <c r="D5" s="159" t="s">
        <v>110</v>
      </c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1"/>
      <c r="Q5" s="162" t="s">
        <v>2</v>
      </c>
      <c r="R5" s="163"/>
      <c r="S5" s="164" t="s">
        <v>155</v>
      </c>
      <c r="T5" s="165"/>
    </row>
    <row r="6" spans="2:20" ht="19.5" customHeight="1" thickBot="1">
      <c r="B6" s="10" t="s">
        <v>5</v>
      </c>
      <c r="C6" s="11"/>
      <c r="D6" s="138" t="s">
        <v>167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0"/>
      <c r="Q6" s="63"/>
      <c r="R6" s="64"/>
      <c r="S6" s="50" t="s">
        <v>100</v>
      </c>
      <c r="T6" s="49" t="s">
        <v>27</v>
      </c>
    </row>
    <row r="7" spans="2:20" ht="24.75" customHeight="1">
      <c r="B7" s="14"/>
      <c r="C7" s="15" t="str">
        <f>D4</f>
        <v>SK Jupiter A</v>
      </c>
      <c r="D7" s="15" t="str">
        <f>D5</f>
        <v>TJ Slavoj Plzeň</v>
      </c>
      <c r="E7" s="141" t="s">
        <v>6</v>
      </c>
      <c r="F7" s="142"/>
      <c r="G7" s="142"/>
      <c r="H7" s="142"/>
      <c r="I7" s="142"/>
      <c r="J7" s="142"/>
      <c r="K7" s="142"/>
      <c r="L7" s="142"/>
      <c r="M7" s="143"/>
      <c r="N7" s="144" t="s">
        <v>15</v>
      </c>
      <c r="O7" s="145"/>
      <c r="P7" s="144" t="s">
        <v>16</v>
      </c>
      <c r="Q7" s="145"/>
      <c r="R7" s="144" t="s">
        <v>17</v>
      </c>
      <c r="S7" s="145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58" t="s">
        <v>156</v>
      </c>
      <c r="D9" s="59" t="s">
        <v>168</v>
      </c>
      <c r="E9" s="51">
        <v>15</v>
      </c>
      <c r="F9" s="27" t="s">
        <v>24</v>
      </c>
      <c r="G9" s="52">
        <v>21</v>
      </c>
      <c r="H9" s="51">
        <v>14</v>
      </c>
      <c r="I9" s="27" t="s">
        <v>24</v>
      </c>
      <c r="J9" s="52">
        <v>21</v>
      </c>
      <c r="K9" s="51"/>
      <c r="L9" s="27" t="s">
        <v>24</v>
      </c>
      <c r="M9" s="52"/>
      <c r="N9" s="29">
        <f aca="true" t="shared" si="0" ref="N9:N16">E9+H9+K9</f>
        <v>29</v>
      </c>
      <c r="O9" s="30">
        <f aca="true" t="shared" si="1" ref="O9:O16">G9+J9+M9</f>
        <v>42</v>
      </c>
      <c r="P9" s="31">
        <f aca="true" t="shared" si="2" ref="P9:P16">IF(E9&gt;G9,1,0)+IF(H9&gt;J9,1,0)+IF(K9&gt;M9,1,0)</f>
        <v>0</v>
      </c>
      <c r="Q9" s="26">
        <f aca="true" t="shared" si="3" ref="Q9:Q16">IF(E9&lt;G9,1,0)+IF(H9&lt;J9,1,0)+IF(K9&lt;M9,1,0)</f>
        <v>2</v>
      </c>
      <c r="R9" s="45">
        <f>IF(P9=2,1,0)</f>
        <v>0</v>
      </c>
      <c r="S9" s="28">
        <f>IF(Q9=2,1,0)</f>
        <v>1</v>
      </c>
      <c r="T9" s="60"/>
    </row>
    <row r="10" spans="2:20" ht="30" customHeight="1">
      <c r="B10" s="25" t="s">
        <v>23</v>
      </c>
      <c r="C10" s="58" t="s">
        <v>158</v>
      </c>
      <c r="D10" s="58" t="s">
        <v>169</v>
      </c>
      <c r="E10" s="51">
        <v>21</v>
      </c>
      <c r="F10" s="26" t="s">
        <v>24</v>
      </c>
      <c r="G10" s="52">
        <v>14</v>
      </c>
      <c r="H10" s="51">
        <v>21</v>
      </c>
      <c r="I10" s="26" t="s">
        <v>24</v>
      </c>
      <c r="J10" s="52">
        <v>10</v>
      </c>
      <c r="K10" s="51"/>
      <c r="L10" s="26" t="s">
        <v>24</v>
      </c>
      <c r="M10" s="52"/>
      <c r="N10" s="29">
        <f t="shared" si="0"/>
        <v>42</v>
      </c>
      <c r="O10" s="30">
        <f t="shared" si="1"/>
        <v>24</v>
      </c>
      <c r="P10" s="31">
        <f t="shared" si="2"/>
        <v>2</v>
      </c>
      <c r="Q10" s="26">
        <f t="shared" si="3"/>
        <v>0</v>
      </c>
      <c r="R10" s="46">
        <f aca="true" t="shared" si="4" ref="R10:S16">IF(P10=2,1,0)</f>
        <v>1</v>
      </c>
      <c r="S10" s="28">
        <f t="shared" si="4"/>
        <v>0</v>
      </c>
      <c r="T10" s="60"/>
    </row>
    <row r="11" spans="2:20" ht="30" customHeight="1">
      <c r="B11" s="25" t="s">
        <v>22</v>
      </c>
      <c r="C11" s="58" t="s">
        <v>56</v>
      </c>
      <c r="D11" s="58" t="s">
        <v>170</v>
      </c>
      <c r="E11" s="51">
        <v>0</v>
      </c>
      <c r="F11" s="26" t="s">
        <v>24</v>
      </c>
      <c r="G11" s="52">
        <v>21</v>
      </c>
      <c r="H11" s="51">
        <v>0</v>
      </c>
      <c r="I11" s="26" t="s">
        <v>24</v>
      </c>
      <c r="J11" s="52">
        <v>21</v>
      </c>
      <c r="K11" s="51"/>
      <c r="L11" s="26" t="s">
        <v>24</v>
      </c>
      <c r="M11" s="52"/>
      <c r="N11" s="29">
        <f t="shared" si="0"/>
        <v>0</v>
      </c>
      <c r="O11" s="30">
        <f t="shared" si="1"/>
        <v>42</v>
      </c>
      <c r="P11" s="31">
        <f t="shared" si="2"/>
        <v>0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60"/>
    </row>
    <row r="12" spans="2:20" ht="30" customHeight="1">
      <c r="B12" s="25" t="s">
        <v>21</v>
      </c>
      <c r="C12" s="58" t="s">
        <v>161</v>
      </c>
      <c r="D12" s="58" t="s">
        <v>171</v>
      </c>
      <c r="E12" s="51">
        <v>16</v>
      </c>
      <c r="F12" s="26" t="s">
        <v>24</v>
      </c>
      <c r="G12" s="52">
        <v>21</v>
      </c>
      <c r="H12" s="51">
        <v>21</v>
      </c>
      <c r="I12" s="26" t="s">
        <v>24</v>
      </c>
      <c r="J12" s="52">
        <v>16</v>
      </c>
      <c r="K12" s="51">
        <v>21</v>
      </c>
      <c r="L12" s="26" t="s">
        <v>24</v>
      </c>
      <c r="M12" s="52">
        <v>15</v>
      </c>
      <c r="N12" s="29">
        <f t="shared" si="0"/>
        <v>58</v>
      </c>
      <c r="O12" s="30">
        <f t="shared" si="1"/>
        <v>52</v>
      </c>
      <c r="P12" s="31">
        <f t="shared" si="2"/>
        <v>2</v>
      </c>
      <c r="Q12" s="26">
        <f t="shared" si="3"/>
        <v>1</v>
      </c>
      <c r="R12" s="46">
        <f t="shared" si="4"/>
        <v>1</v>
      </c>
      <c r="S12" s="28">
        <f t="shared" si="4"/>
        <v>0</v>
      </c>
      <c r="T12" s="60"/>
    </row>
    <row r="13" spans="2:20" ht="30" customHeight="1">
      <c r="B13" s="25" t="s">
        <v>20</v>
      </c>
      <c r="C13" s="58" t="s">
        <v>86</v>
      </c>
      <c r="D13" s="58" t="s">
        <v>172</v>
      </c>
      <c r="E13" s="51">
        <v>21</v>
      </c>
      <c r="F13" s="26" t="s">
        <v>24</v>
      </c>
      <c r="G13" s="52">
        <v>7</v>
      </c>
      <c r="H13" s="51">
        <v>21</v>
      </c>
      <c r="I13" s="26" t="s">
        <v>24</v>
      </c>
      <c r="J13" s="52">
        <v>13</v>
      </c>
      <c r="K13" s="51"/>
      <c r="L13" s="26" t="s">
        <v>24</v>
      </c>
      <c r="M13" s="52"/>
      <c r="N13" s="29">
        <f t="shared" si="0"/>
        <v>42</v>
      </c>
      <c r="O13" s="30">
        <f t="shared" si="1"/>
        <v>20</v>
      </c>
      <c r="P13" s="31">
        <f t="shared" si="2"/>
        <v>2</v>
      </c>
      <c r="Q13" s="26">
        <f t="shared" si="3"/>
        <v>0</v>
      </c>
      <c r="R13" s="46">
        <f t="shared" si="4"/>
        <v>1</v>
      </c>
      <c r="S13" s="28">
        <f t="shared" si="4"/>
        <v>0</v>
      </c>
      <c r="T13" s="60"/>
    </row>
    <row r="14" spans="2:20" ht="30" customHeight="1">
      <c r="B14" s="25" t="s">
        <v>19</v>
      </c>
      <c r="C14" s="58" t="s">
        <v>88</v>
      </c>
      <c r="D14" s="58" t="s">
        <v>173</v>
      </c>
      <c r="E14" s="51">
        <v>21</v>
      </c>
      <c r="F14" s="26" t="s">
        <v>24</v>
      </c>
      <c r="G14" s="52">
        <v>18</v>
      </c>
      <c r="H14" s="51">
        <v>21</v>
      </c>
      <c r="I14" s="26" t="s">
        <v>24</v>
      </c>
      <c r="J14" s="52">
        <v>15</v>
      </c>
      <c r="K14" s="51"/>
      <c r="L14" s="26" t="s">
        <v>24</v>
      </c>
      <c r="M14" s="52"/>
      <c r="N14" s="29">
        <f t="shared" si="0"/>
        <v>42</v>
      </c>
      <c r="O14" s="30">
        <f t="shared" si="1"/>
        <v>33</v>
      </c>
      <c r="P14" s="31">
        <f t="shared" si="2"/>
        <v>2</v>
      </c>
      <c r="Q14" s="26">
        <f t="shared" si="3"/>
        <v>0</v>
      </c>
      <c r="R14" s="46">
        <f t="shared" si="4"/>
        <v>1</v>
      </c>
      <c r="S14" s="28">
        <f t="shared" si="4"/>
        <v>0</v>
      </c>
      <c r="T14" s="60"/>
    </row>
    <row r="15" spans="2:20" ht="30" customHeight="1">
      <c r="B15" s="25" t="s">
        <v>25</v>
      </c>
      <c r="C15" s="58" t="s">
        <v>90</v>
      </c>
      <c r="D15" s="58" t="s">
        <v>174</v>
      </c>
      <c r="E15" s="51">
        <v>14</v>
      </c>
      <c r="F15" s="26" t="s">
        <v>24</v>
      </c>
      <c r="G15" s="52">
        <v>21</v>
      </c>
      <c r="H15" s="51">
        <v>10</v>
      </c>
      <c r="I15" s="26" t="s">
        <v>24</v>
      </c>
      <c r="J15" s="52">
        <v>21</v>
      </c>
      <c r="K15" s="51"/>
      <c r="L15" s="26" t="s">
        <v>24</v>
      </c>
      <c r="M15" s="52"/>
      <c r="N15" s="29">
        <f>E15+H15+K15</f>
        <v>24</v>
      </c>
      <c r="O15" s="30">
        <f>G15+J15+M15</f>
        <v>42</v>
      </c>
      <c r="P15" s="31">
        <f>IF(E15&gt;G15,1,0)+IF(H15&gt;J15,1,0)+IF(K15&gt;M15,1,0)</f>
        <v>0</v>
      </c>
      <c r="Q15" s="26">
        <f>IF(E15&lt;G15,1,0)+IF(H15&lt;J15,1,0)+IF(K15&lt;M15,1,0)</f>
        <v>2</v>
      </c>
      <c r="R15" s="46">
        <f>IF(P15=2,1,0)</f>
        <v>0</v>
      </c>
      <c r="S15" s="28">
        <f>IF(Q15=2,1,0)</f>
        <v>1</v>
      </c>
      <c r="T15" s="60"/>
    </row>
    <row r="16" spans="2:20" ht="30" customHeight="1" thickBot="1">
      <c r="B16" s="25" t="s">
        <v>18</v>
      </c>
      <c r="C16" s="58" t="s">
        <v>92</v>
      </c>
      <c r="D16" s="58" t="s">
        <v>175</v>
      </c>
      <c r="E16" s="51">
        <v>21</v>
      </c>
      <c r="F16" s="26" t="s">
        <v>24</v>
      </c>
      <c r="G16" s="52">
        <v>19</v>
      </c>
      <c r="H16" s="51">
        <v>21</v>
      </c>
      <c r="I16" s="26" t="s">
        <v>24</v>
      </c>
      <c r="J16" s="52">
        <v>15</v>
      </c>
      <c r="K16" s="51"/>
      <c r="L16" s="26" t="s">
        <v>24</v>
      </c>
      <c r="M16" s="52"/>
      <c r="N16" s="29">
        <f t="shared" si="0"/>
        <v>42</v>
      </c>
      <c r="O16" s="30">
        <f t="shared" si="1"/>
        <v>34</v>
      </c>
      <c r="P16" s="31">
        <f t="shared" si="2"/>
        <v>2</v>
      </c>
      <c r="Q16" s="26">
        <f t="shared" si="3"/>
        <v>0</v>
      </c>
      <c r="R16" s="46">
        <f t="shared" si="4"/>
        <v>1</v>
      </c>
      <c r="S16" s="28">
        <f t="shared" si="4"/>
        <v>0</v>
      </c>
      <c r="T16" s="60"/>
    </row>
    <row r="17" spans="2:20" ht="34.5" customHeight="1" thickBot="1">
      <c r="B17" s="32" t="s">
        <v>8</v>
      </c>
      <c r="C17" s="146" t="str">
        <f>IF(R17&gt;S17,D4,IF(S17&gt;R17,D5,"remíza"))</f>
        <v>SK Jupiter A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7"/>
      <c r="N17" s="33">
        <f aca="true" t="shared" si="5" ref="N17:S17">SUM(N9:N16)</f>
        <v>279</v>
      </c>
      <c r="O17" s="34">
        <f t="shared" si="5"/>
        <v>289</v>
      </c>
      <c r="P17" s="33">
        <f t="shared" si="5"/>
        <v>10</v>
      </c>
      <c r="Q17" s="35">
        <f t="shared" si="5"/>
        <v>7</v>
      </c>
      <c r="R17" s="33">
        <f t="shared" si="5"/>
        <v>5</v>
      </c>
      <c r="S17" s="34">
        <f t="shared" si="5"/>
        <v>3</v>
      </c>
      <c r="T17" s="68"/>
    </row>
    <row r="18" spans="2:20" ht="15">
      <c r="B18" s="44"/>
      <c r="C18" s="69"/>
      <c r="D18" s="6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0" t="s">
        <v>10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2:20" ht="12.75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2:20" ht="19.5" customHeight="1">
      <c r="B21" s="40" t="s">
        <v>11</v>
      </c>
      <c r="C21" s="54" t="s">
        <v>176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41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2:20" ht="12.7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2:21" ht="12.75">
      <c r="B24" s="42" t="s">
        <v>12</v>
      </c>
      <c r="C24" s="69"/>
      <c r="D24" s="71"/>
      <c r="E24" s="42" t="s">
        <v>13</v>
      </c>
      <c r="F24" s="42"/>
      <c r="G24" s="42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48" t="s">
        <v>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2:20" ht="19.5" customHeight="1" thickBot="1">
      <c r="B3" s="5" t="s">
        <v>1</v>
      </c>
      <c r="C3" s="6"/>
      <c r="D3" s="149" t="s">
        <v>29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</row>
    <row r="4" spans="2:20" ht="19.5" customHeight="1" thickTop="1">
      <c r="B4" s="7" t="s">
        <v>3</v>
      </c>
      <c r="C4" s="8"/>
      <c r="D4" s="152" t="s">
        <v>49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4"/>
      <c r="Q4" s="168" t="s">
        <v>14</v>
      </c>
      <c r="R4" s="169"/>
      <c r="S4" s="157" t="s">
        <v>30</v>
      </c>
      <c r="T4" s="166"/>
    </row>
    <row r="5" spans="2:20" ht="19.5" customHeight="1">
      <c r="B5" s="7" t="s">
        <v>4</v>
      </c>
      <c r="C5" s="9"/>
      <c r="D5" s="159" t="s">
        <v>115</v>
      </c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1"/>
      <c r="Q5" s="170" t="s">
        <v>2</v>
      </c>
      <c r="R5" s="171"/>
      <c r="S5" s="164" t="s">
        <v>31</v>
      </c>
      <c r="T5" s="167"/>
    </row>
    <row r="6" spans="2:20" ht="19.5" customHeight="1" thickBot="1">
      <c r="B6" s="10" t="s">
        <v>5</v>
      </c>
      <c r="C6" s="11"/>
      <c r="D6" s="138" t="s">
        <v>112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0"/>
      <c r="Q6" s="12"/>
      <c r="R6" s="13"/>
      <c r="S6" s="50" t="s">
        <v>28</v>
      </c>
      <c r="T6" s="49" t="s">
        <v>27</v>
      </c>
    </row>
    <row r="7" spans="2:20" ht="24.75" customHeight="1">
      <c r="B7" s="14"/>
      <c r="C7" s="15" t="str">
        <f>D4</f>
        <v>TJ SLAVOJ PLZEŇ</v>
      </c>
      <c r="D7" s="15" t="str">
        <f>D5</f>
        <v>TJ SOKOL  DOUBRAVKA D</v>
      </c>
      <c r="E7" s="141" t="s">
        <v>6</v>
      </c>
      <c r="F7" s="142"/>
      <c r="G7" s="142"/>
      <c r="H7" s="142"/>
      <c r="I7" s="142"/>
      <c r="J7" s="142"/>
      <c r="K7" s="142"/>
      <c r="L7" s="142"/>
      <c r="M7" s="143"/>
      <c r="N7" s="144" t="s">
        <v>15</v>
      </c>
      <c r="O7" s="145"/>
      <c r="P7" s="144" t="s">
        <v>16</v>
      </c>
      <c r="Q7" s="145"/>
      <c r="R7" s="144" t="s">
        <v>17</v>
      </c>
      <c r="S7" s="145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22"/>
      <c r="O8" s="23"/>
      <c r="P8" s="22"/>
      <c r="Q8" s="23"/>
      <c r="R8" s="22"/>
      <c r="S8" s="23"/>
      <c r="T8" s="24"/>
    </row>
    <row r="9" spans="2:20" ht="30" customHeight="1" thickTop="1">
      <c r="B9" s="25" t="s">
        <v>26</v>
      </c>
      <c r="C9" s="58" t="s">
        <v>33</v>
      </c>
      <c r="D9" s="59" t="s">
        <v>34</v>
      </c>
      <c r="E9" s="51">
        <v>21</v>
      </c>
      <c r="F9" s="27" t="s">
        <v>24</v>
      </c>
      <c r="G9" s="52">
        <v>8</v>
      </c>
      <c r="H9" s="51">
        <v>21</v>
      </c>
      <c r="I9" s="27" t="s">
        <v>24</v>
      </c>
      <c r="J9" s="52">
        <v>10</v>
      </c>
      <c r="K9" s="51"/>
      <c r="L9" s="27" t="s">
        <v>24</v>
      </c>
      <c r="M9" s="52"/>
      <c r="N9" s="29">
        <f aca="true" t="shared" si="0" ref="N9:N16">E9+H9+K9</f>
        <v>42</v>
      </c>
      <c r="O9" s="30">
        <f aca="true" t="shared" si="1" ref="O9:O16">G9+J9+M9</f>
        <v>18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0</v>
      </c>
      <c r="R9" s="45">
        <f>IF(P9=2,1,0)</f>
        <v>1</v>
      </c>
      <c r="S9" s="28">
        <f>IF(Q9=2,1,0)</f>
        <v>0</v>
      </c>
      <c r="T9" s="53"/>
    </row>
    <row r="10" spans="2:20" ht="30" customHeight="1">
      <c r="B10" s="25" t="s">
        <v>23</v>
      </c>
      <c r="C10" s="58" t="s">
        <v>35</v>
      </c>
      <c r="D10" s="58" t="s">
        <v>36</v>
      </c>
      <c r="E10" s="51">
        <v>21</v>
      </c>
      <c r="F10" s="26" t="s">
        <v>24</v>
      </c>
      <c r="G10" s="52">
        <v>13</v>
      </c>
      <c r="H10" s="51">
        <v>21</v>
      </c>
      <c r="I10" s="26" t="s">
        <v>24</v>
      </c>
      <c r="J10" s="52">
        <v>17</v>
      </c>
      <c r="K10" s="51"/>
      <c r="L10" s="26" t="s">
        <v>24</v>
      </c>
      <c r="M10" s="52"/>
      <c r="N10" s="29">
        <f t="shared" si="0"/>
        <v>42</v>
      </c>
      <c r="O10" s="30">
        <f t="shared" si="1"/>
        <v>30</v>
      </c>
      <c r="P10" s="31">
        <f t="shared" si="2"/>
        <v>2</v>
      </c>
      <c r="Q10" s="26">
        <f t="shared" si="3"/>
        <v>0</v>
      </c>
      <c r="R10" s="46">
        <f aca="true" t="shared" si="4" ref="R10:R16">IF(P10=2,1,0)</f>
        <v>1</v>
      </c>
      <c r="S10" s="28">
        <f aca="true" t="shared" si="5" ref="S10:S16">IF(Q10=2,1,0)</f>
        <v>0</v>
      </c>
      <c r="T10" s="60" t="s">
        <v>47</v>
      </c>
    </row>
    <row r="11" spans="2:20" ht="30" customHeight="1">
      <c r="B11" s="25" t="s">
        <v>22</v>
      </c>
      <c r="C11" s="58" t="s">
        <v>37</v>
      </c>
      <c r="D11" s="58" t="s">
        <v>38</v>
      </c>
      <c r="E11" s="51">
        <v>16</v>
      </c>
      <c r="F11" s="26" t="s">
        <v>24</v>
      </c>
      <c r="G11" s="52">
        <v>21</v>
      </c>
      <c r="H11" s="51">
        <v>21</v>
      </c>
      <c r="I11" s="26" t="s">
        <v>24</v>
      </c>
      <c r="J11" s="52">
        <v>17</v>
      </c>
      <c r="K11" s="51">
        <v>16</v>
      </c>
      <c r="L11" s="26" t="s">
        <v>24</v>
      </c>
      <c r="M11" s="52">
        <v>21</v>
      </c>
      <c r="N11" s="29">
        <f t="shared" si="0"/>
        <v>53</v>
      </c>
      <c r="O11" s="30">
        <f t="shared" si="1"/>
        <v>59</v>
      </c>
      <c r="P11" s="31">
        <f t="shared" si="2"/>
        <v>1</v>
      </c>
      <c r="Q11" s="26">
        <f t="shared" si="3"/>
        <v>2</v>
      </c>
      <c r="R11" s="46">
        <f t="shared" si="4"/>
        <v>0</v>
      </c>
      <c r="S11" s="28">
        <f t="shared" si="5"/>
        <v>1</v>
      </c>
      <c r="T11" s="53"/>
    </row>
    <row r="12" spans="2:20" ht="30" customHeight="1">
      <c r="B12" s="25" t="s">
        <v>21</v>
      </c>
      <c r="C12" s="58" t="s">
        <v>39</v>
      </c>
      <c r="D12" s="58" t="s">
        <v>40</v>
      </c>
      <c r="E12" s="51">
        <v>21</v>
      </c>
      <c r="F12" s="26" t="s">
        <v>24</v>
      </c>
      <c r="G12" s="52">
        <v>9</v>
      </c>
      <c r="H12" s="51">
        <v>21</v>
      </c>
      <c r="I12" s="26" t="s">
        <v>24</v>
      </c>
      <c r="J12" s="52">
        <v>19</v>
      </c>
      <c r="K12" s="51"/>
      <c r="L12" s="26" t="s">
        <v>24</v>
      </c>
      <c r="M12" s="52"/>
      <c r="N12" s="29">
        <f t="shared" si="0"/>
        <v>42</v>
      </c>
      <c r="O12" s="30">
        <f t="shared" si="1"/>
        <v>28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5"/>
        <v>0</v>
      </c>
      <c r="T12" s="53"/>
    </row>
    <row r="13" spans="2:20" ht="30" customHeight="1">
      <c r="B13" s="25" t="s">
        <v>20</v>
      </c>
      <c r="C13" s="58" t="s">
        <v>41</v>
      </c>
      <c r="D13" s="58" t="s">
        <v>42</v>
      </c>
      <c r="E13" s="51">
        <v>18</v>
      </c>
      <c r="F13" s="26" t="s">
        <v>24</v>
      </c>
      <c r="G13" s="52">
        <v>21</v>
      </c>
      <c r="H13" s="51">
        <v>21</v>
      </c>
      <c r="I13" s="26" t="s">
        <v>24</v>
      </c>
      <c r="J13" s="52">
        <v>13</v>
      </c>
      <c r="K13" s="51">
        <v>0</v>
      </c>
      <c r="L13" s="26" t="s">
        <v>24</v>
      </c>
      <c r="M13" s="52">
        <v>21</v>
      </c>
      <c r="N13" s="29">
        <f t="shared" si="0"/>
        <v>39</v>
      </c>
      <c r="O13" s="30">
        <f t="shared" si="1"/>
        <v>55</v>
      </c>
      <c r="P13" s="31">
        <f t="shared" si="2"/>
        <v>1</v>
      </c>
      <c r="Q13" s="26">
        <f t="shared" si="3"/>
        <v>2</v>
      </c>
      <c r="R13" s="46">
        <f t="shared" si="4"/>
        <v>0</v>
      </c>
      <c r="S13" s="28">
        <f t="shared" si="5"/>
        <v>1</v>
      </c>
      <c r="T13" s="60" t="s">
        <v>48</v>
      </c>
    </row>
    <row r="14" spans="2:20" ht="30" customHeight="1">
      <c r="B14" s="25" t="s">
        <v>19</v>
      </c>
      <c r="C14" s="58" t="s">
        <v>43</v>
      </c>
      <c r="D14" s="58" t="s">
        <v>44</v>
      </c>
      <c r="E14" s="51">
        <v>21</v>
      </c>
      <c r="F14" s="26" t="s">
        <v>24</v>
      </c>
      <c r="G14" s="52">
        <v>16</v>
      </c>
      <c r="H14" s="51">
        <v>18</v>
      </c>
      <c r="I14" s="26" t="s">
        <v>24</v>
      </c>
      <c r="J14" s="52">
        <v>21</v>
      </c>
      <c r="K14" s="51">
        <v>20</v>
      </c>
      <c r="L14" s="26" t="s">
        <v>24</v>
      </c>
      <c r="M14" s="52">
        <v>22</v>
      </c>
      <c r="N14" s="29">
        <f t="shared" si="0"/>
        <v>59</v>
      </c>
      <c r="O14" s="30">
        <f t="shared" si="1"/>
        <v>59</v>
      </c>
      <c r="P14" s="31">
        <f t="shared" si="2"/>
        <v>1</v>
      </c>
      <c r="Q14" s="26">
        <f t="shared" si="3"/>
        <v>2</v>
      </c>
      <c r="R14" s="46">
        <f t="shared" si="4"/>
        <v>0</v>
      </c>
      <c r="S14" s="28">
        <f t="shared" si="5"/>
        <v>1</v>
      </c>
      <c r="T14" s="53"/>
    </row>
    <row r="15" spans="2:20" ht="30" customHeight="1">
      <c r="B15" s="25" t="s">
        <v>25</v>
      </c>
      <c r="C15" s="58" t="s">
        <v>45</v>
      </c>
      <c r="D15" s="58" t="s">
        <v>46</v>
      </c>
      <c r="E15" s="51">
        <v>21</v>
      </c>
      <c r="F15" s="26" t="s">
        <v>24</v>
      </c>
      <c r="G15" s="52">
        <v>15</v>
      </c>
      <c r="H15" s="51">
        <v>21</v>
      </c>
      <c r="I15" s="26" t="s">
        <v>24</v>
      </c>
      <c r="J15" s="52">
        <v>7</v>
      </c>
      <c r="K15" s="51"/>
      <c r="L15" s="26" t="s">
        <v>24</v>
      </c>
      <c r="M15" s="52"/>
      <c r="N15" s="29">
        <f>E15+H15+K15</f>
        <v>42</v>
      </c>
      <c r="O15" s="30">
        <f>G15+J15+M15</f>
        <v>22</v>
      </c>
      <c r="P15" s="31">
        <f>IF(E15&gt;G15,1,0)+IF(H15&gt;J15,1,0)+IF(K15&gt;M15,1,0)</f>
        <v>2</v>
      </c>
      <c r="Q15" s="26">
        <f>IF(E15&lt;G15,1,0)+IF(H15&lt;J15,1,0)+IF(K15&lt;M15,1,0)</f>
        <v>0</v>
      </c>
      <c r="R15" s="46">
        <f>IF(P15=2,1,0)</f>
        <v>1</v>
      </c>
      <c r="S15" s="28">
        <f>IF(Q15=2,1,0)</f>
        <v>0</v>
      </c>
      <c r="T15" s="53"/>
    </row>
    <row r="16" spans="2:20" ht="30" customHeight="1" thickBot="1">
      <c r="B16" s="25" t="s">
        <v>18</v>
      </c>
      <c r="C16" s="58" t="s">
        <v>47</v>
      </c>
      <c r="D16" s="58" t="s">
        <v>32</v>
      </c>
      <c r="E16" s="51">
        <v>21</v>
      </c>
      <c r="F16" s="26" t="s">
        <v>24</v>
      </c>
      <c r="G16" s="52">
        <v>13</v>
      </c>
      <c r="H16" s="51">
        <v>21</v>
      </c>
      <c r="I16" s="26" t="s">
        <v>24</v>
      </c>
      <c r="J16" s="52">
        <v>13</v>
      </c>
      <c r="K16" s="51"/>
      <c r="L16" s="26" t="s">
        <v>24</v>
      </c>
      <c r="M16" s="52"/>
      <c r="N16" s="29">
        <f t="shared" si="0"/>
        <v>42</v>
      </c>
      <c r="O16" s="30">
        <f t="shared" si="1"/>
        <v>26</v>
      </c>
      <c r="P16" s="31">
        <f t="shared" si="2"/>
        <v>2</v>
      </c>
      <c r="Q16" s="26">
        <f t="shared" si="3"/>
        <v>0</v>
      </c>
      <c r="R16" s="46">
        <f t="shared" si="4"/>
        <v>1</v>
      </c>
      <c r="S16" s="28">
        <f t="shared" si="5"/>
        <v>0</v>
      </c>
      <c r="T16" s="53"/>
    </row>
    <row r="17" spans="2:20" ht="34.5" customHeight="1" thickBot="1">
      <c r="B17" s="32" t="s">
        <v>8</v>
      </c>
      <c r="C17" s="146" t="str">
        <f>IF(R17&gt;S17,D4,IF(S17&gt;R17,D5,"remíza"))</f>
        <v>TJ SLAVOJ PLZEŇ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7"/>
      <c r="N17" s="33">
        <f aca="true" t="shared" si="6" ref="N17:S17">SUM(N9:N16)</f>
        <v>361</v>
      </c>
      <c r="O17" s="34">
        <f t="shared" si="6"/>
        <v>297</v>
      </c>
      <c r="P17" s="33">
        <f t="shared" si="6"/>
        <v>13</v>
      </c>
      <c r="Q17" s="35">
        <f t="shared" si="6"/>
        <v>6</v>
      </c>
      <c r="R17" s="33">
        <f t="shared" si="6"/>
        <v>5</v>
      </c>
      <c r="S17" s="34">
        <f t="shared" si="6"/>
        <v>3</v>
      </c>
      <c r="T17" s="48"/>
    </row>
    <row r="18" spans="2:20" ht="15">
      <c r="B18" s="44"/>
      <c r="C18" s="36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39" t="s">
        <v>10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2:20" ht="12.7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2:20" ht="19.5" customHeight="1">
      <c r="B21" s="40" t="s">
        <v>11</v>
      </c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</row>
    <row r="22" spans="2:20" ht="19.5" customHeight="1">
      <c r="B22" s="41"/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</row>
    <row r="23" spans="2:20" ht="12.75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2:21" ht="12.75">
      <c r="B24" s="42" t="s">
        <v>12</v>
      </c>
      <c r="C24" s="36"/>
      <c r="D24" s="43"/>
      <c r="E24" s="42" t="s">
        <v>13</v>
      </c>
      <c r="F24" s="42"/>
      <c r="G24" s="42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C17:M17"/>
    <mergeCell ref="D3:T3"/>
    <mergeCell ref="D4:P4"/>
    <mergeCell ref="D6:P6"/>
    <mergeCell ref="D5:P5"/>
    <mergeCell ref="S4:T4"/>
    <mergeCell ref="S5:T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C1" sqref="C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48" t="s">
        <v>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2:20" ht="19.5" customHeight="1" thickBot="1">
      <c r="B3" s="5" t="s">
        <v>1</v>
      </c>
      <c r="C3" s="61"/>
      <c r="D3" s="149" t="s">
        <v>29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</row>
    <row r="4" spans="2:20" ht="19.5" customHeight="1" thickTop="1">
      <c r="B4" s="7" t="s">
        <v>3</v>
      </c>
      <c r="C4" s="8"/>
      <c r="D4" s="152" t="s">
        <v>65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4"/>
      <c r="Q4" s="155" t="s">
        <v>14</v>
      </c>
      <c r="R4" s="156"/>
      <c r="S4" s="157" t="s">
        <v>64</v>
      </c>
      <c r="T4" s="158"/>
    </row>
    <row r="5" spans="2:20" ht="19.5" customHeight="1">
      <c r="B5" s="7" t="s">
        <v>4</v>
      </c>
      <c r="C5" s="62"/>
      <c r="D5" s="159" t="s">
        <v>79</v>
      </c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1"/>
      <c r="Q5" s="162" t="s">
        <v>2</v>
      </c>
      <c r="R5" s="163"/>
      <c r="S5" s="164" t="s">
        <v>66</v>
      </c>
      <c r="T5" s="165"/>
    </row>
    <row r="6" spans="2:20" ht="19.5" customHeight="1" thickBot="1">
      <c r="B6" s="10" t="s">
        <v>5</v>
      </c>
      <c r="C6" s="11"/>
      <c r="D6" s="138" t="s">
        <v>80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0"/>
      <c r="Q6" s="63"/>
      <c r="R6" s="64"/>
      <c r="S6" s="50" t="s">
        <v>28</v>
      </c>
      <c r="T6" s="49" t="s">
        <v>27</v>
      </c>
    </row>
    <row r="7" spans="2:20" ht="24.75" customHeight="1">
      <c r="B7" s="14"/>
      <c r="C7" s="15" t="str">
        <f>D4</f>
        <v>SK Jupiter A</v>
      </c>
      <c r="D7" s="15" t="str">
        <f>D5</f>
        <v>Spartak Chrást</v>
      </c>
      <c r="E7" s="141" t="s">
        <v>6</v>
      </c>
      <c r="F7" s="142"/>
      <c r="G7" s="142"/>
      <c r="H7" s="142"/>
      <c r="I7" s="142"/>
      <c r="J7" s="142"/>
      <c r="K7" s="142"/>
      <c r="L7" s="142"/>
      <c r="M7" s="143"/>
      <c r="N7" s="144" t="s">
        <v>15</v>
      </c>
      <c r="O7" s="145"/>
      <c r="P7" s="144" t="s">
        <v>16</v>
      </c>
      <c r="Q7" s="145"/>
      <c r="R7" s="144" t="s">
        <v>17</v>
      </c>
      <c r="S7" s="145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58" t="s">
        <v>81</v>
      </c>
      <c r="D9" s="59" t="s">
        <v>54</v>
      </c>
      <c r="E9" s="51">
        <v>15</v>
      </c>
      <c r="F9" s="27" t="s">
        <v>24</v>
      </c>
      <c r="G9" s="52">
        <v>21</v>
      </c>
      <c r="H9" s="51">
        <v>19</v>
      </c>
      <c r="I9" s="27" t="s">
        <v>24</v>
      </c>
      <c r="J9" s="52">
        <v>21</v>
      </c>
      <c r="K9" s="51"/>
      <c r="L9" s="27" t="s">
        <v>24</v>
      </c>
      <c r="M9" s="52"/>
      <c r="N9" s="29">
        <f aca="true" t="shared" si="0" ref="N9:N16">E9+H9+K9</f>
        <v>34</v>
      </c>
      <c r="O9" s="30">
        <f aca="true" t="shared" si="1" ref="O9:O16">G9+J9+M9</f>
        <v>42</v>
      </c>
      <c r="P9" s="31">
        <f aca="true" t="shared" si="2" ref="P9:P16">IF(E9&gt;G9,1,0)+IF(H9&gt;J9,1,0)+IF(K9&gt;M9,1,0)</f>
        <v>0</v>
      </c>
      <c r="Q9" s="26">
        <f aca="true" t="shared" si="3" ref="Q9:Q16">IF(E9&lt;G9,1,0)+IF(H9&lt;J9,1,0)+IF(K9&lt;M9,1,0)</f>
        <v>2</v>
      </c>
      <c r="R9" s="45">
        <f>IF(P9=2,1,0)</f>
        <v>0</v>
      </c>
      <c r="S9" s="28">
        <f>IF(Q9=2,1,0)</f>
        <v>1</v>
      </c>
      <c r="T9" s="60"/>
    </row>
    <row r="10" spans="2:20" ht="30" customHeight="1">
      <c r="B10" s="25" t="s">
        <v>23</v>
      </c>
      <c r="C10" s="58" t="s">
        <v>82</v>
      </c>
      <c r="D10" s="58" t="s">
        <v>83</v>
      </c>
      <c r="E10" s="51">
        <v>12</v>
      </c>
      <c r="F10" s="26" t="s">
        <v>24</v>
      </c>
      <c r="G10" s="52">
        <v>21</v>
      </c>
      <c r="H10" s="51">
        <v>19</v>
      </c>
      <c r="I10" s="26" t="s">
        <v>24</v>
      </c>
      <c r="J10" s="52">
        <v>21</v>
      </c>
      <c r="K10" s="51"/>
      <c r="L10" s="26" t="s">
        <v>24</v>
      </c>
      <c r="M10" s="52"/>
      <c r="N10" s="29">
        <f t="shared" si="0"/>
        <v>31</v>
      </c>
      <c r="O10" s="30">
        <f t="shared" si="1"/>
        <v>42</v>
      </c>
      <c r="P10" s="31">
        <f t="shared" si="2"/>
        <v>0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60"/>
    </row>
    <row r="11" spans="2:20" ht="30" customHeight="1">
      <c r="B11" s="25" t="s">
        <v>22</v>
      </c>
      <c r="C11" s="58" t="s">
        <v>84</v>
      </c>
      <c r="D11" s="58" t="s">
        <v>57</v>
      </c>
      <c r="E11" s="51">
        <v>21</v>
      </c>
      <c r="F11" s="26" t="s">
        <v>24</v>
      </c>
      <c r="G11" s="52">
        <v>18</v>
      </c>
      <c r="H11" s="51">
        <v>21</v>
      </c>
      <c r="I11" s="26" t="s">
        <v>24</v>
      </c>
      <c r="J11" s="52">
        <v>15</v>
      </c>
      <c r="K11" s="51"/>
      <c r="L11" s="26" t="s">
        <v>24</v>
      </c>
      <c r="M11" s="52"/>
      <c r="N11" s="29">
        <f t="shared" si="0"/>
        <v>42</v>
      </c>
      <c r="O11" s="30">
        <f t="shared" si="1"/>
        <v>33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60"/>
    </row>
    <row r="12" spans="2:20" ht="30" customHeight="1">
      <c r="B12" s="25" t="s">
        <v>21</v>
      </c>
      <c r="C12" s="58" t="s">
        <v>72</v>
      </c>
      <c r="D12" s="58" t="s">
        <v>85</v>
      </c>
      <c r="E12" s="51">
        <v>21</v>
      </c>
      <c r="F12" s="26" t="s">
        <v>24</v>
      </c>
      <c r="G12" s="52">
        <v>15</v>
      </c>
      <c r="H12" s="51">
        <v>13</v>
      </c>
      <c r="I12" s="26" t="s">
        <v>24</v>
      </c>
      <c r="J12" s="52">
        <v>21</v>
      </c>
      <c r="K12" s="51">
        <v>20</v>
      </c>
      <c r="L12" s="26" t="s">
        <v>24</v>
      </c>
      <c r="M12" s="52">
        <v>22</v>
      </c>
      <c r="N12" s="29">
        <f t="shared" si="0"/>
        <v>54</v>
      </c>
      <c r="O12" s="30">
        <f t="shared" si="1"/>
        <v>58</v>
      </c>
      <c r="P12" s="31">
        <f t="shared" si="2"/>
        <v>1</v>
      </c>
      <c r="Q12" s="26">
        <f t="shared" si="3"/>
        <v>2</v>
      </c>
      <c r="R12" s="46">
        <f t="shared" si="4"/>
        <v>0</v>
      </c>
      <c r="S12" s="28">
        <f t="shared" si="4"/>
        <v>1</v>
      </c>
      <c r="T12" s="60"/>
    </row>
    <row r="13" spans="2:20" ht="30" customHeight="1">
      <c r="B13" s="25" t="s">
        <v>20</v>
      </c>
      <c r="C13" s="58" t="s">
        <v>86</v>
      </c>
      <c r="D13" s="58" t="s">
        <v>87</v>
      </c>
      <c r="E13" s="51">
        <v>21</v>
      </c>
      <c r="F13" s="26" t="s">
        <v>24</v>
      </c>
      <c r="G13" s="52">
        <v>14</v>
      </c>
      <c r="H13" s="51">
        <v>21</v>
      </c>
      <c r="I13" s="26" t="s">
        <v>24</v>
      </c>
      <c r="J13" s="52">
        <v>10</v>
      </c>
      <c r="K13" s="51"/>
      <c r="L13" s="26" t="s">
        <v>24</v>
      </c>
      <c r="M13" s="52"/>
      <c r="N13" s="29">
        <f t="shared" si="0"/>
        <v>42</v>
      </c>
      <c r="O13" s="30">
        <f t="shared" si="1"/>
        <v>24</v>
      </c>
      <c r="P13" s="31">
        <f t="shared" si="2"/>
        <v>2</v>
      </c>
      <c r="Q13" s="26">
        <f t="shared" si="3"/>
        <v>0</v>
      </c>
      <c r="R13" s="46">
        <f t="shared" si="4"/>
        <v>1</v>
      </c>
      <c r="S13" s="28">
        <f t="shared" si="4"/>
        <v>0</v>
      </c>
      <c r="T13" s="60"/>
    </row>
    <row r="14" spans="2:20" ht="30" customHeight="1">
      <c r="B14" s="25" t="s">
        <v>19</v>
      </c>
      <c r="C14" s="58" t="s">
        <v>88</v>
      </c>
      <c r="D14" s="58" t="s">
        <v>89</v>
      </c>
      <c r="E14" s="51">
        <v>21</v>
      </c>
      <c r="F14" s="26" t="s">
        <v>24</v>
      </c>
      <c r="G14" s="52">
        <v>19</v>
      </c>
      <c r="H14" s="51">
        <v>21</v>
      </c>
      <c r="I14" s="26" t="s">
        <v>24</v>
      </c>
      <c r="J14" s="52">
        <v>13</v>
      </c>
      <c r="K14" s="51"/>
      <c r="L14" s="26" t="s">
        <v>24</v>
      </c>
      <c r="M14" s="52"/>
      <c r="N14" s="29">
        <f t="shared" si="0"/>
        <v>42</v>
      </c>
      <c r="O14" s="30">
        <f t="shared" si="1"/>
        <v>32</v>
      </c>
      <c r="P14" s="31">
        <f t="shared" si="2"/>
        <v>2</v>
      </c>
      <c r="Q14" s="26">
        <f t="shared" si="3"/>
        <v>0</v>
      </c>
      <c r="R14" s="46">
        <f t="shared" si="4"/>
        <v>1</v>
      </c>
      <c r="S14" s="28">
        <f t="shared" si="4"/>
        <v>0</v>
      </c>
      <c r="T14" s="60"/>
    </row>
    <row r="15" spans="2:20" ht="30" customHeight="1">
      <c r="B15" s="25" t="s">
        <v>25</v>
      </c>
      <c r="C15" s="58" t="s">
        <v>90</v>
      </c>
      <c r="D15" s="58" t="s">
        <v>91</v>
      </c>
      <c r="E15" s="51">
        <v>12</v>
      </c>
      <c r="F15" s="26" t="s">
        <v>24</v>
      </c>
      <c r="G15" s="52">
        <v>21</v>
      </c>
      <c r="H15" s="51">
        <v>16</v>
      </c>
      <c r="I15" s="26" t="s">
        <v>24</v>
      </c>
      <c r="J15" s="52">
        <v>21</v>
      </c>
      <c r="K15" s="51"/>
      <c r="L15" s="26" t="s">
        <v>24</v>
      </c>
      <c r="M15" s="52"/>
      <c r="N15" s="29">
        <f>E15+H15+K15</f>
        <v>28</v>
      </c>
      <c r="O15" s="30">
        <f>G15+J15+M15</f>
        <v>42</v>
      </c>
      <c r="P15" s="31">
        <f>IF(E15&gt;G15,1,0)+IF(H15&gt;J15,1,0)+IF(K15&gt;M15,1,0)</f>
        <v>0</v>
      </c>
      <c r="Q15" s="26">
        <f>IF(E15&lt;G15,1,0)+IF(H15&lt;J15,1,0)+IF(K15&lt;M15,1,0)</f>
        <v>2</v>
      </c>
      <c r="R15" s="46">
        <f>IF(P15=2,1,0)</f>
        <v>0</v>
      </c>
      <c r="S15" s="28">
        <f>IF(Q15=2,1,0)</f>
        <v>1</v>
      </c>
      <c r="T15" s="60"/>
    </row>
    <row r="16" spans="2:20" ht="30" customHeight="1" thickBot="1">
      <c r="B16" s="25" t="s">
        <v>18</v>
      </c>
      <c r="C16" s="58" t="s">
        <v>92</v>
      </c>
      <c r="D16" s="58" t="s">
        <v>93</v>
      </c>
      <c r="E16" s="51">
        <v>21</v>
      </c>
      <c r="F16" s="26" t="s">
        <v>24</v>
      </c>
      <c r="G16" s="52">
        <v>7</v>
      </c>
      <c r="H16" s="51">
        <v>21</v>
      </c>
      <c r="I16" s="26" t="s">
        <v>24</v>
      </c>
      <c r="J16" s="52">
        <v>10</v>
      </c>
      <c r="K16" s="51"/>
      <c r="L16" s="26" t="s">
        <v>24</v>
      </c>
      <c r="M16" s="52"/>
      <c r="N16" s="29">
        <f t="shared" si="0"/>
        <v>42</v>
      </c>
      <c r="O16" s="30">
        <f t="shared" si="1"/>
        <v>17</v>
      </c>
      <c r="P16" s="31">
        <f t="shared" si="2"/>
        <v>2</v>
      </c>
      <c r="Q16" s="26">
        <f t="shared" si="3"/>
        <v>0</v>
      </c>
      <c r="R16" s="46">
        <f t="shared" si="4"/>
        <v>1</v>
      </c>
      <c r="S16" s="28">
        <f t="shared" si="4"/>
        <v>0</v>
      </c>
      <c r="T16" s="60"/>
    </row>
    <row r="17" spans="2:20" ht="34.5" customHeight="1" thickBot="1">
      <c r="B17" s="32" t="s">
        <v>8</v>
      </c>
      <c r="C17" s="146" t="str">
        <f>IF(R17&gt;S17,D4,IF(S17&gt;R17,D5,"remíza"))</f>
        <v>remíza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7"/>
      <c r="N17" s="33">
        <f aca="true" t="shared" si="5" ref="N17:S17">SUM(N9:N16)</f>
        <v>315</v>
      </c>
      <c r="O17" s="34">
        <f t="shared" si="5"/>
        <v>290</v>
      </c>
      <c r="P17" s="33">
        <f t="shared" si="5"/>
        <v>9</v>
      </c>
      <c r="Q17" s="35">
        <f t="shared" si="5"/>
        <v>8</v>
      </c>
      <c r="R17" s="33">
        <f t="shared" si="5"/>
        <v>4</v>
      </c>
      <c r="S17" s="34">
        <f t="shared" si="5"/>
        <v>4</v>
      </c>
      <c r="T17" s="68"/>
    </row>
    <row r="18" spans="2:20" ht="15">
      <c r="B18" s="44"/>
      <c r="C18" s="69"/>
      <c r="D18" s="6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0" t="s">
        <v>10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2:20" ht="12.75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2:20" ht="19.5" customHeight="1">
      <c r="B21" s="40" t="s">
        <v>11</v>
      </c>
      <c r="C21" s="54" t="s">
        <v>78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41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2:20" ht="12.7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2:21" ht="12.75">
      <c r="B24" s="42" t="s">
        <v>12</v>
      </c>
      <c r="C24" s="69"/>
      <c r="D24" s="71"/>
      <c r="E24" s="42" t="s">
        <v>13</v>
      </c>
      <c r="F24" s="42"/>
      <c r="G24" s="42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48" t="s">
        <v>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2:20" ht="19.5" customHeight="1" thickBot="1">
      <c r="B3" s="5" t="s">
        <v>1</v>
      </c>
      <c r="C3" s="61"/>
      <c r="D3" s="149" t="s">
        <v>29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</row>
    <row r="4" spans="2:20" ht="19.5" customHeight="1" thickTop="1">
      <c r="B4" s="7" t="s">
        <v>3</v>
      </c>
      <c r="C4" s="8"/>
      <c r="D4" s="152" t="s">
        <v>49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4"/>
      <c r="Q4" s="155" t="s">
        <v>14</v>
      </c>
      <c r="R4" s="156"/>
      <c r="S4" s="157" t="s">
        <v>50</v>
      </c>
      <c r="T4" s="158"/>
    </row>
    <row r="5" spans="2:20" ht="19.5" customHeight="1">
      <c r="B5" s="7" t="s">
        <v>4</v>
      </c>
      <c r="C5" s="62"/>
      <c r="D5" s="159" t="s">
        <v>51</v>
      </c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1"/>
      <c r="Q5" s="162" t="s">
        <v>2</v>
      </c>
      <c r="R5" s="163"/>
      <c r="S5" s="164" t="s">
        <v>31</v>
      </c>
      <c r="T5" s="165"/>
    </row>
    <row r="6" spans="2:20" ht="19.5" customHeight="1" thickBot="1">
      <c r="B6" s="10" t="s">
        <v>5</v>
      </c>
      <c r="C6" s="11"/>
      <c r="D6" s="138" t="s">
        <v>113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0"/>
      <c r="Q6" s="63"/>
      <c r="R6" s="64"/>
      <c r="S6" s="50" t="s">
        <v>28</v>
      </c>
      <c r="T6" s="49" t="s">
        <v>27</v>
      </c>
    </row>
    <row r="7" spans="2:20" ht="24.75" customHeight="1">
      <c r="B7" s="14"/>
      <c r="C7" s="15" t="str">
        <f>D4</f>
        <v>TJ SLAVOJ PLZEŇ</v>
      </c>
      <c r="D7" s="15" t="str">
        <f>D5</f>
        <v>Spartak Chrást </v>
      </c>
      <c r="E7" s="141" t="s">
        <v>6</v>
      </c>
      <c r="F7" s="142"/>
      <c r="G7" s="142"/>
      <c r="H7" s="142"/>
      <c r="I7" s="142"/>
      <c r="J7" s="142"/>
      <c r="K7" s="142"/>
      <c r="L7" s="142"/>
      <c r="M7" s="143"/>
      <c r="N7" s="144" t="s">
        <v>15</v>
      </c>
      <c r="O7" s="145"/>
      <c r="P7" s="144" t="s">
        <v>16</v>
      </c>
      <c r="Q7" s="145"/>
      <c r="R7" s="144" t="s">
        <v>17</v>
      </c>
      <c r="S7" s="145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58" t="s">
        <v>53</v>
      </c>
      <c r="D9" s="59" t="s">
        <v>54</v>
      </c>
      <c r="E9" s="51">
        <v>21</v>
      </c>
      <c r="F9" s="27" t="s">
        <v>24</v>
      </c>
      <c r="G9" s="52">
        <v>19</v>
      </c>
      <c r="H9" s="51">
        <v>21</v>
      </c>
      <c r="I9" s="27" t="s">
        <v>24</v>
      </c>
      <c r="J9" s="52">
        <v>18</v>
      </c>
      <c r="K9" s="51"/>
      <c r="L9" s="27" t="s">
        <v>24</v>
      </c>
      <c r="M9" s="52"/>
      <c r="N9" s="29">
        <f aca="true" t="shared" si="0" ref="N9:N16">E9+H9+K9</f>
        <v>42</v>
      </c>
      <c r="O9" s="30">
        <f aca="true" t="shared" si="1" ref="O9:O16">G9+J9+M9</f>
        <v>37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0</v>
      </c>
      <c r="R9" s="45">
        <f>IF(P9=2,1,0)</f>
        <v>1</v>
      </c>
      <c r="S9" s="28">
        <f>IF(Q9=2,1,0)</f>
        <v>0</v>
      </c>
      <c r="T9" s="60"/>
    </row>
    <row r="10" spans="2:20" ht="30" customHeight="1">
      <c r="B10" s="25" t="s">
        <v>23</v>
      </c>
      <c r="C10" s="58" t="s">
        <v>35</v>
      </c>
      <c r="D10" s="58" t="s">
        <v>55</v>
      </c>
      <c r="E10" s="51">
        <v>9</v>
      </c>
      <c r="F10" s="26" t="s">
        <v>24</v>
      </c>
      <c r="G10" s="52">
        <v>21</v>
      </c>
      <c r="H10" s="51">
        <v>5</v>
      </c>
      <c r="I10" s="26" t="s">
        <v>24</v>
      </c>
      <c r="J10" s="52">
        <v>21</v>
      </c>
      <c r="K10" s="51"/>
      <c r="L10" s="26" t="s">
        <v>24</v>
      </c>
      <c r="M10" s="52"/>
      <c r="N10" s="29">
        <f t="shared" si="0"/>
        <v>14</v>
      </c>
      <c r="O10" s="30">
        <f t="shared" si="1"/>
        <v>42</v>
      </c>
      <c r="P10" s="31">
        <f t="shared" si="2"/>
        <v>0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60"/>
    </row>
    <row r="11" spans="2:20" ht="30" customHeight="1">
      <c r="B11" s="25" t="s">
        <v>22</v>
      </c>
      <c r="C11" s="58" t="s">
        <v>56</v>
      </c>
      <c r="D11" s="58" t="s">
        <v>57</v>
      </c>
      <c r="E11" s="51">
        <v>0</v>
      </c>
      <c r="F11" s="26" t="s">
        <v>24</v>
      </c>
      <c r="G11" s="52">
        <v>21</v>
      </c>
      <c r="H11" s="51">
        <v>0</v>
      </c>
      <c r="I11" s="26" t="s">
        <v>24</v>
      </c>
      <c r="J11" s="52">
        <v>21</v>
      </c>
      <c r="K11" s="51"/>
      <c r="L11" s="26" t="s">
        <v>24</v>
      </c>
      <c r="M11" s="52"/>
      <c r="N11" s="29">
        <f t="shared" si="0"/>
        <v>0</v>
      </c>
      <c r="O11" s="30">
        <f t="shared" si="1"/>
        <v>42</v>
      </c>
      <c r="P11" s="31">
        <f t="shared" si="2"/>
        <v>0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60"/>
    </row>
    <row r="12" spans="2:20" ht="30" customHeight="1">
      <c r="B12" s="25" t="s">
        <v>21</v>
      </c>
      <c r="C12" s="58" t="s">
        <v>39</v>
      </c>
      <c r="D12" s="58" t="s">
        <v>58</v>
      </c>
      <c r="E12" s="51">
        <v>6</v>
      </c>
      <c r="F12" s="26" t="s">
        <v>24</v>
      </c>
      <c r="G12" s="52">
        <v>21</v>
      </c>
      <c r="H12" s="51">
        <v>15</v>
      </c>
      <c r="I12" s="26" t="s">
        <v>24</v>
      </c>
      <c r="J12" s="52">
        <v>21</v>
      </c>
      <c r="K12" s="51"/>
      <c r="L12" s="26" t="s">
        <v>24</v>
      </c>
      <c r="M12" s="52"/>
      <c r="N12" s="29">
        <f t="shared" si="0"/>
        <v>21</v>
      </c>
      <c r="O12" s="30">
        <f t="shared" si="1"/>
        <v>42</v>
      </c>
      <c r="P12" s="31">
        <f t="shared" si="2"/>
        <v>0</v>
      </c>
      <c r="Q12" s="26">
        <f t="shared" si="3"/>
        <v>2</v>
      </c>
      <c r="R12" s="46">
        <f t="shared" si="4"/>
        <v>0</v>
      </c>
      <c r="S12" s="28">
        <f t="shared" si="4"/>
        <v>1</v>
      </c>
      <c r="T12" s="60"/>
    </row>
    <row r="13" spans="2:20" ht="30" customHeight="1">
      <c r="B13" s="25" t="s">
        <v>20</v>
      </c>
      <c r="C13" s="58" t="s">
        <v>41</v>
      </c>
      <c r="D13" s="58" t="s">
        <v>59</v>
      </c>
      <c r="E13" s="51">
        <v>4</v>
      </c>
      <c r="F13" s="26" t="s">
        <v>24</v>
      </c>
      <c r="G13" s="52">
        <v>21</v>
      </c>
      <c r="H13" s="51">
        <v>8</v>
      </c>
      <c r="I13" s="26" t="s">
        <v>24</v>
      </c>
      <c r="J13" s="52">
        <v>21</v>
      </c>
      <c r="K13" s="51"/>
      <c r="L13" s="26" t="s">
        <v>24</v>
      </c>
      <c r="M13" s="52"/>
      <c r="N13" s="29">
        <f t="shared" si="0"/>
        <v>12</v>
      </c>
      <c r="O13" s="30">
        <f t="shared" si="1"/>
        <v>42</v>
      </c>
      <c r="P13" s="31">
        <f t="shared" si="2"/>
        <v>0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60"/>
    </row>
    <row r="14" spans="2:20" ht="30" customHeight="1">
      <c r="B14" s="25" t="s">
        <v>19</v>
      </c>
      <c r="C14" s="58" t="s">
        <v>43</v>
      </c>
      <c r="D14" s="58" t="s">
        <v>60</v>
      </c>
      <c r="E14" s="51">
        <v>19</v>
      </c>
      <c r="F14" s="26" t="s">
        <v>24</v>
      </c>
      <c r="G14" s="52">
        <v>21</v>
      </c>
      <c r="H14" s="51">
        <v>8</v>
      </c>
      <c r="I14" s="26" t="s">
        <v>24</v>
      </c>
      <c r="J14" s="52">
        <v>21</v>
      </c>
      <c r="K14" s="51"/>
      <c r="L14" s="26" t="s">
        <v>24</v>
      </c>
      <c r="M14" s="52"/>
      <c r="N14" s="29">
        <f t="shared" si="0"/>
        <v>27</v>
      </c>
      <c r="O14" s="30">
        <f t="shared" si="1"/>
        <v>42</v>
      </c>
      <c r="P14" s="31">
        <f t="shared" si="2"/>
        <v>0</v>
      </c>
      <c r="Q14" s="26">
        <f t="shared" si="3"/>
        <v>2</v>
      </c>
      <c r="R14" s="46">
        <f t="shared" si="4"/>
        <v>0</v>
      </c>
      <c r="S14" s="28">
        <f t="shared" si="4"/>
        <v>1</v>
      </c>
      <c r="T14" s="60"/>
    </row>
    <row r="15" spans="2:20" ht="30" customHeight="1">
      <c r="B15" s="25" t="s">
        <v>25</v>
      </c>
      <c r="C15" s="58" t="s">
        <v>61</v>
      </c>
      <c r="D15" s="58" t="s">
        <v>62</v>
      </c>
      <c r="E15" s="51">
        <v>21</v>
      </c>
      <c r="F15" s="26" t="s">
        <v>24</v>
      </c>
      <c r="G15" s="52">
        <v>18</v>
      </c>
      <c r="H15" s="51">
        <v>21</v>
      </c>
      <c r="I15" s="26" t="s">
        <v>24</v>
      </c>
      <c r="J15" s="52">
        <v>19</v>
      </c>
      <c r="K15" s="51"/>
      <c r="L15" s="26" t="s">
        <v>24</v>
      </c>
      <c r="M15" s="52"/>
      <c r="N15" s="29">
        <f>E15+H15+K15</f>
        <v>42</v>
      </c>
      <c r="O15" s="30">
        <f>G15+J15+M15</f>
        <v>37</v>
      </c>
      <c r="P15" s="31">
        <f>IF(E15&gt;G15,1,0)+IF(H15&gt;J15,1,0)+IF(K15&gt;M15,1,0)</f>
        <v>2</v>
      </c>
      <c r="Q15" s="26">
        <f>IF(E15&lt;G15,1,0)+IF(H15&lt;J15,1,0)+IF(K15&lt;M15,1,0)</f>
        <v>0</v>
      </c>
      <c r="R15" s="46">
        <f>IF(P15=2,1,0)</f>
        <v>1</v>
      </c>
      <c r="S15" s="28">
        <f>IF(Q15=2,1,0)</f>
        <v>0</v>
      </c>
      <c r="T15" s="60"/>
    </row>
    <row r="16" spans="2:20" ht="30" customHeight="1" thickBot="1">
      <c r="B16" s="25" t="s">
        <v>18</v>
      </c>
      <c r="C16" s="58" t="s">
        <v>47</v>
      </c>
      <c r="D16" s="58" t="s">
        <v>52</v>
      </c>
      <c r="E16" s="51">
        <v>13</v>
      </c>
      <c r="F16" s="26" t="s">
        <v>24</v>
      </c>
      <c r="G16" s="52">
        <v>21</v>
      </c>
      <c r="H16" s="51">
        <v>21</v>
      </c>
      <c r="I16" s="26" t="s">
        <v>24</v>
      </c>
      <c r="J16" s="52">
        <v>15</v>
      </c>
      <c r="K16" s="51">
        <v>15</v>
      </c>
      <c r="L16" s="26" t="s">
        <v>24</v>
      </c>
      <c r="M16" s="52">
        <v>21</v>
      </c>
      <c r="N16" s="29">
        <f t="shared" si="0"/>
        <v>49</v>
      </c>
      <c r="O16" s="30">
        <f t="shared" si="1"/>
        <v>57</v>
      </c>
      <c r="P16" s="31">
        <f t="shared" si="2"/>
        <v>1</v>
      </c>
      <c r="Q16" s="26">
        <f t="shared" si="3"/>
        <v>2</v>
      </c>
      <c r="R16" s="46">
        <f t="shared" si="4"/>
        <v>0</v>
      </c>
      <c r="S16" s="28">
        <f t="shared" si="4"/>
        <v>1</v>
      </c>
      <c r="T16" s="60"/>
    </row>
    <row r="17" spans="2:20" ht="34.5" customHeight="1" thickBot="1">
      <c r="B17" s="32" t="s">
        <v>8</v>
      </c>
      <c r="C17" s="146" t="str">
        <f>IF(R17&gt;S17,D4,IF(S17&gt;R17,D5,"remíza"))</f>
        <v>Spartak Chrást 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7"/>
      <c r="N17" s="33">
        <f aca="true" t="shared" si="5" ref="N17:S17">SUM(N9:N16)</f>
        <v>207</v>
      </c>
      <c r="O17" s="34">
        <f t="shared" si="5"/>
        <v>341</v>
      </c>
      <c r="P17" s="33">
        <f t="shared" si="5"/>
        <v>5</v>
      </c>
      <c r="Q17" s="35">
        <f t="shared" si="5"/>
        <v>12</v>
      </c>
      <c r="R17" s="33">
        <f t="shared" si="5"/>
        <v>2</v>
      </c>
      <c r="S17" s="34">
        <f t="shared" si="5"/>
        <v>6</v>
      </c>
      <c r="T17" s="68"/>
    </row>
    <row r="18" spans="2:20" ht="15">
      <c r="B18" s="44"/>
      <c r="C18" s="69"/>
      <c r="D18" s="6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0" t="s">
        <v>10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2:20" ht="12.75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2:20" ht="19.5" customHeight="1">
      <c r="B21" s="40" t="s">
        <v>11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41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2:20" ht="12.7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2:21" ht="12.75">
      <c r="B24" s="42" t="s">
        <v>12</v>
      </c>
      <c r="C24" s="69"/>
      <c r="D24" s="71"/>
      <c r="E24" s="42" t="s">
        <v>13</v>
      </c>
      <c r="F24" s="42"/>
      <c r="G24" s="42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C1" sqref="C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48" t="s">
        <v>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2:20" ht="19.5" customHeight="1" thickBot="1">
      <c r="B3" s="5" t="s">
        <v>1</v>
      </c>
      <c r="C3" s="61"/>
      <c r="D3" s="149" t="s">
        <v>29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</row>
    <row r="4" spans="2:20" ht="19.5" customHeight="1" thickTop="1">
      <c r="B4" s="7" t="s">
        <v>3</v>
      </c>
      <c r="C4" s="8"/>
      <c r="D4" s="152" t="s">
        <v>63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4"/>
      <c r="Q4" s="155" t="s">
        <v>14</v>
      </c>
      <c r="R4" s="156"/>
      <c r="S4" s="157" t="s">
        <v>64</v>
      </c>
      <c r="T4" s="158"/>
    </row>
    <row r="5" spans="2:20" ht="19.5" customHeight="1">
      <c r="B5" s="7" t="s">
        <v>4</v>
      </c>
      <c r="C5" s="62"/>
      <c r="D5" s="159" t="s">
        <v>65</v>
      </c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1"/>
      <c r="Q5" s="162" t="s">
        <v>2</v>
      </c>
      <c r="R5" s="163"/>
      <c r="S5" s="164" t="s">
        <v>66</v>
      </c>
      <c r="T5" s="165"/>
    </row>
    <row r="6" spans="2:20" ht="19.5" customHeight="1" thickBot="1">
      <c r="B6" s="10" t="s">
        <v>5</v>
      </c>
      <c r="C6" s="11"/>
      <c r="D6" s="138" t="s">
        <v>114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0"/>
      <c r="Q6" s="63"/>
      <c r="R6" s="64"/>
      <c r="S6" s="50" t="s">
        <v>28</v>
      </c>
      <c r="T6" s="49" t="s">
        <v>27</v>
      </c>
    </row>
    <row r="7" spans="2:20" ht="24.75" customHeight="1">
      <c r="B7" s="14"/>
      <c r="C7" s="15" t="str">
        <f>D4</f>
        <v>TJ Sokol Doubravka D</v>
      </c>
      <c r="D7" s="15" t="str">
        <f>D5</f>
        <v>SK Jupiter A</v>
      </c>
      <c r="E7" s="141" t="s">
        <v>6</v>
      </c>
      <c r="F7" s="142"/>
      <c r="G7" s="142"/>
      <c r="H7" s="142"/>
      <c r="I7" s="142"/>
      <c r="J7" s="142"/>
      <c r="K7" s="142"/>
      <c r="L7" s="142"/>
      <c r="M7" s="143"/>
      <c r="N7" s="144" t="s">
        <v>15</v>
      </c>
      <c r="O7" s="145"/>
      <c r="P7" s="144" t="s">
        <v>16</v>
      </c>
      <c r="Q7" s="145"/>
      <c r="R7" s="144" t="s">
        <v>17</v>
      </c>
      <c r="S7" s="145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58" t="s">
        <v>67</v>
      </c>
      <c r="D9" s="59" t="s">
        <v>68</v>
      </c>
      <c r="E9" s="51">
        <v>14</v>
      </c>
      <c r="F9" s="27" t="s">
        <v>24</v>
      </c>
      <c r="G9" s="52">
        <v>21</v>
      </c>
      <c r="H9" s="51">
        <v>23</v>
      </c>
      <c r="I9" s="27" t="s">
        <v>24</v>
      </c>
      <c r="J9" s="52">
        <v>21</v>
      </c>
      <c r="K9" s="51">
        <v>19</v>
      </c>
      <c r="L9" s="27" t="s">
        <v>24</v>
      </c>
      <c r="M9" s="52">
        <v>21</v>
      </c>
      <c r="N9" s="29">
        <f aca="true" t="shared" si="0" ref="N9:N16">E9+H9+K9</f>
        <v>56</v>
      </c>
      <c r="O9" s="30">
        <f aca="true" t="shared" si="1" ref="O9:O16">G9+J9+M9</f>
        <v>63</v>
      </c>
      <c r="P9" s="31">
        <f aca="true" t="shared" si="2" ref="P9:P16">IF(E9&gt;G9,1,0)+IF(H9&gt;J9,1,0)+IF(K9&gt;M9,1,0)</f>
        <v>1</v>
      </c>
      <c r="Q9" s="26">
        <f aca="true" t="shared" si="3" ref="Q9:Q16">IF(E9&lt;G9,1,0)+IF(H9&lt;J9,1,0)+IF(K9&lt;M9,1,0)</f>
        <v>2</v>
      </c>
      <c r="R9" s="45">
        <f>IF(P9=2,1,0)</f>
        <v>0</v>
      </c>
      <c r="S9" s="28">
        <f>IF(Q9=2,1,0)</f>
        <v>1</v>
      </c>
      <c r="T9" s="60"/>
    </row>
    <row r="10" spans="2:20" ht="30" customHeight="1">
      <c r="B10" s="25" t="s">
        <v>23</v>
      </c>
      <c r="C10" s="58" t="s">
        <v>56</v>
      </c>
      <c r="D10" s="58" t="s">
        <v>69</v>
      </c>
      <c r="E10" s="51">
        <v>0</v>
      </c>
      <c r="F10" s="26" t="s">
        <v>24</v>
      </c>
      <c r="G10" s="52">
        <v>21</v>
      </c>
      <c r="H10" s="51">
        <v>0</v>
      </c>
      <c r="I10" s="26" t="s">
        <v>24</v>
      </c>
      <c r="J10" s="52">
        <v>21</v>
      </c>
      <c r="K10" s="51"/>
      <c r="L10" s="26" t="s">
        <v>24</v>
      </c>
      <c r="M10" s="52"/>
      <c r="N10" s="29">
        <f t="shared" si="0"/>
        <v>0</v>
      </c>
      <c r="O10" s="30">
        <f t="shared" si="1"/>
        <v>42</v>
      </c>
      <c r="P10" s="31">
        <f t="shared" si="2"/>
        <v>0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60"/>
    </row>
    <row r="11" spans="2:20" ht="30" customHeight="1">
      <c r="B11" s="25" t="s">
        <v>22</v>
      </c>
      <c r="C11" s="58" t="s">
        <v>56</v>
      </c>
      <c r="D11" s="58" t="s">
        <v>70</v>
      </c>
      <c r="E11" s="51">
        <v>0</v>
      </c>
      <c r="F11" s="26" t="s">
        <v>24</v>
      </c>
      <c r="G11" s="52">
        <v>21</v>
      </c>
      <c r="H11" s="51">
        <v>0</v>
      </c>
      <c r="I11" s="26" t="s">
        <v>24</v>
      </c>
      <c r="J11" s="52">
        <v>21</v>
      </c>
      <c r="K11" s="51"/>
      <c r="L11" s="26" t="s">
        <v>24</v>
      </c>
      <c r="M11" s="52"/>
      <c r="N11" s="29">
        <f t="shared" si="0"/>
        <v>0</v>
      </c>
      <c r="O11" s="30">
        <f t="shared" si="1"/>
        <v>42</v>
      </c>
      <c r="P11" s="31">
        <f t="shared" si="2"/>
        <v>0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60"/>
    </row>
    <row r="12" spans="2:20" ht="30" customHeight="1">
      <c r="B12" s="25" t="s">
        <v>21</v>
      </c>
      <c r="C12" s="58" t="s">
        <v>71</v>
      </c>
      <c r="D12" s="58" t="s">
        <v>72</v>
      </c>
      <c r="E12" s="51">
        <v>14</v>
      </c>
      <c r="F12" s="26" t="s">
        <v>24</v>
      </c>
      <c r="G12" s="52">
        <v>21</v>
      </c>
      <c r="H12" s="51">
        <v>10</v>
      </c>
      <c r="I12" s="26" t="s">
        <v>24</v>
      </c>
      <c r="J12" s="52">
        <v>21</v>
      </c>
      <c r="K12" s="51"/>
      <c r="L12" s="26" t="s">
        <v>24</v>
      </c>
      <c r="M12" s="52"/>
      <c r="N12" s="29">
        <f t="shared" si="0"/>
        <v>24</v>
      </c>
      <c r="O12" s="30">
        <f t="shared" si="1"/>
        <v>42</v>
      </c>
      <c r="P12" s="31">
        <f t="shared" si="2"/>
        <v>0</v>
      </c>
      <c r="Q12" s="26">
        <f t="shared" si="3"/>
        <v>2</v>
      </c>
      <c r="R12" s="46">
        <f t="shared" si="4"/>
        <v>0</v>
      </c>
      <c r="S12" s="28">
        <f t="shared" si="4"/>
        <v>1</v>
      </c>
      <c r="T12" s="60"/>
    </row>
    <row r="13" spans="2:20" ht="30" customHeight="1">
      <c r="B13" s="25" t="s">
        <v>20</v>
      </c>
      <c r="C13" s="58" t="s">
        <v>44</v>
      </c>
      <c r="D13" s="58" t="s">
        <v>73</v>
      </c>
      <c r="E13" s="51">
        <v>21</v>
      </c>
      <c r="F13" s="26" t="s">
        <v>24</v>
      </c>
      <c r="G13" s="52">
        <v>18</v>
      </c>
      <c r="H13" s="51">
        <v>14</v>
      </c>
      <c r="I13" s="26" t="s">
        <v>24</v>
      </c>
      <c r="J13" s="52">
        <v>21</v>
      </c>
      <c r="K13" s="51">
        <v>21</v>
      </c>
      <c r="L13" s="26" t="s">
        <v>24</v>
      </c>
      <c r="M13" s="52">
        <v>16</v>
      </c>
      <c r="N13" s="29">
        <f t="shared" si="0"/>
        <v>56</v>
      </c>
      <c r="O13" s="30">
        <f t="shared" si="1"/>
        <v>55</v>
      </c>
      <c r="P13" s="31">
        <f t="shared" si="2"/>
        <v>2</v>
      </c>
      <c r="Q13" s="26">
        <f t="shared" si="3"/>
        <v>1</v>
      </c>
      <c r="R13" s="46">
        <f t="shared" si="4"/>
        <v>1</v>
      </c>
      <c r="S13" s="28">
        <f t="shared" si="4"/>
        <v>0</v>
      </c>
      <c r="T13" s="60"/>
    </row>
    <row r="14" spans="2:20" ht="30" customHeight="1">
      <c r="B14" s="25" t="s">
        <v>19</v>
      </c>
      <c r="C14" s="58" t="s">
        <v>32</v>
      </c>
      <c r="D14" s="58" t="s">
        <v>74</v>
      </c>
      <c r="E14" s="51">
        <v>9</v>
      </c>
      <c r="F14" s="26" t="s">
        <v>24</v>
      </c>
      <c r="G14" s="52">
        <v>21</v>
      </c>
      <c r="H14" s="51">
        <v>9</v>
      </c>
      <c r="I14" s="26" t="s">
        <v>24</v>
      </c>
      <c r="J14" s="52">
        <v>21</v>
      </c>
      <c r="K14" s="51"/>
      <c r="L14" s="26" t="s">
        <v>24</v>
      </c>
      <c r="M14" s="52"/>
      <c r="N14" s="29">
        <f t="shared" si="0"/>
        <v>18</v>
      </c>
      <c r="O14" s="30">
        <f t="shared" si="1"/>
        <v>42</v>
      </c>
      <c r="P14" s="31">
        <f t="shared" si="2"/>
        <v>0</v>
      </c>
      <c r="Q14" s="26">
        <f t="shared" si="3"/>
        <v>2</v>
      </c>
      <c r="R14" s="46">
        <f t="shared" si="4"/>
        <v>0</v>
      </c>
      <c r="S14" s="28">
        <f t="shared" si="4"/>
        <v>1</v>
      </c>
      <c r="T14" s="60"/>
    </row>
    <row r="15" spans="2:20" ht="30" customHeight="1">
      <c r="B15" s="25" t="s">
        <v>25</v>
      </c>
      <c r="C15" s="58" t="s">
        <v>46</v>
      </c>
      <c r="D15" s="58" t="s">
        <v>75</v>
      </c>
      <c r="E15" s="51">
        <v>21</v>
      </c>
      <c r="F15" s="26" t="s">
        <v>24</v>
      </c>
      <c r="G15" s="52">
        <v>9</v>
      </c>
      <c r="H15" s="51">
        <v>21</v>
      </c>
      <c r="I15" s="26" t="s">
        <v>24</v>
      </c>
      <c r="J15" s="52">
        <v>14</v>
      </c>
      <c r="K15" s="51"/>
      <c r="L15" s="26" t="s">
        <v>24</v>
      </c>
      <c r="M15" s="52"/>
      <c r="N15" s="29">
        <f>E15+H15+K15</f>
        <v>42</v>
      </c>
      <c r="O15" s="30">
        <f>G15+J15+M15</f>
        <v>23</v>
      </c>
      <c r="P15" s="31">
        <f>IF(E15&gt;G15,1,0)+IF(H15&gt;J15,1,0)+IF(K15&gt;M15,1,0)</f>
        <v>2</v>
      </c>
      <c r="Q15" s="26">
        <f>IF(E15&lt;G15,1,0)+IF(H15&lt;J15,1,0)+IF(K15&lt;M15,1,0)</f>
        <v>0</v>
      </c>
      <c r="R15" s="46">
        <f>IF(P15=2,1,0)</f>
        <v>1</v>
      </c>
      <c r="S15" s="28">
        <f>IF(Q15=2,1,0)</f>
        <v>0</v>
      </c>
      <c r="T15" s="60"/>
    </row>
    <row r="16" spans="2:20" ht="30" customHeight="1" thickBot="1">
      <c r="B16" s="25" t="s">
        <v>18</v>
      </c>
      <c r="C16" s="58" t="s">
        <v>76</v>
      </c>
      <c r="D16" s="58" t="s">
        <v>77</v>
      </c>
      <c r="E16" s="51">
        <v>8</v>
      </c>
      <c r="F16" s="26" t="s">
        <v>24</v>
      </c>
      <c r="G16" s="52">
        <v>21</v>
      </c>
      <c r="H16" s="51">
        <v>9</v>
      </c>
      <c r="I16" s="26" t="s">
        <v>24</v>
      </c>
      <c r="J16" s="52">
        <v>21</v>
      </c>
      <c r="K16" s="51"/>
      <c r="L16" s="26" t="s">
        <v>24</v>
      </c>
      <c r="M16" s="52"/>
      <c r="N16" s="29">
        <f t="shared" si="0"/>
        <v>17</v>
      </c>
      <c r="O16" s="30">
        <f t="shared" si="1"/>
        <v>42</v>
      </c>
      <c r="P16" s="31">
        <f t="shared" si="2"/>
        <v>0</v>
      </c>
      <c r="Q16" s="26">
        <f t="shared" si="3"/>
        <v>2</v>
      </c>
      <c r="R16" s="46">
        <f t="shared" si="4"/>
        <v>0</v>
      </c>
      <c r="S16" s="28">
        <f t="shared" si="4"/>
        <v>1</v>
      </c>
      <c r="T16" s="60"/>
    </row>
    <row r="17" spans="2:20" ht="34.5" customHeight="1" thickBot="1">
      <c r="B17" s="32" t="s">
        <v>8</v>
      </c>
      <c r="C17" s="146" t="str">
        <f>IF(R17&gt;S17,D4,IF(S17&gt;R17,D5,"remíza"))</f>
        <v>SK Jupiter A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7"/>
      <c r="N17" s="33">
        <f aca="true" t="shared" si="5" ref="N17:S17">SUM(N9:N16)</f>
        <v>213</v>
      </c>
      <c r="O17" s="34">
        <f t="shared" si="5"/>
        <v>351</v>
      </c>
      <c r="P17" s="33">
        <f t="shared" si="5"/>
        <v>5</v>
      </c>
      <c r="Q17" s="35">
        <f t="shared" si="5"/>
        <v>13</v>
      </c>
      <c r="R17" s="33">
        <f t="shared" si="5"/>
        <v>2</v>
      </c>
      <c r="S17" s="34">
        <f t="shared" si="5"/>
        <v>6</v>
      </c>
      <c r="T17" s="68"/>
    </row>
    <row r="18" spans="2:20" ht="15">
      <c r="B18" s="44"/>
      <c r="C18" s="69"/>
      <c r="D18" s="6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0" t="s">
        <v>10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2:20" ht="12.75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2:20" ht="19.5" customHeight="1">
      <c r="B21" s="40" t="s">
        <v>11</v>
      </c>
      <c r="C21" s="54" t="s">
        <v>78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41"/>
      <c r="C22" s="56" t="s">
        <v>94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2:20" ht="12.7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2:21" ht="12.75">
      <c r="B24" s="42" t="s">
        <v>12</v>
      </c>
      <c r="C24" s="69"/>
      <c r="D24" s="71"/>
      <c r="E24" s="42" t="s">
        <v>13</v>
      </c>
      <c r="F24" s="42"/>
      <c r="G24" s="42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32"/>
  <sheetViews>
    <sheetView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4.00390625" style="111" customWidth="1"/>
    <col min="2" max="2" width="17.25390625" style="111" customWidth="1"/>
    <col min="3" max="3" width="2.625" style="114" customWidth="1"/>
    <col min="4" max="4" width="17.625" style="111" customWidth="1"/>
    <col min="5" max="5" width="8.375" style="132" customWidth="1"/>
    <col min="6" max="6" width="8.625" style="111" customWidth="1"/>
    <col min="7" max="7" width="9.125" style="111" customWidth="1"/>
    <col min="8" max="8" width="2.625" style="111" customWidth="1"/>
    <col min="9" max="9" width="9.125" style="111" customWidth="1"/>
    <col min="10" max="10" width="8.625" style="111" customWidth="1"/>
    <col min="11" max="16384" width="9.125" style="111" customWidth="1"/>
  </cols>
  <sheetData>
    <row r="3" spans="2:10" ht="23.25">
      <c r="B3" s="137" t="s">
        <v>116</v>
      </c>
      <c r="C3" s="137"/>
      <c r="D3" s="137"/>
      <c r="E3" s="137"/>
      <c r="F3" s="137"/>
      <c r="G3" s="137"/>
      <c r="H3" s="137"/>
      <c r="I3" s="137"/>
      <c r="J3" s="137"/>
    </row>
    <row r="4" spans="2:10" ht="14.25" customHeight="1">
      <c r="B4" s="110"/>
      <c r="C4" s="110"/>
      <c r="D4" s="110"/>
      <c r="E4" s="110"/>
      <c r="F4" s="110"/>
      <c r="G4" s="110"/>
      <c r="H4" s="110"/>
      <c r="I4" s="110"/>
      <c r="J4" s="110"/>
    </row>
    <row r="5" spans="2:10" ht="16.5" customHeight="1">
      <c r="B5" s="136" t="s">
        <v>117</v>
      </c>
      <c r="C5" s="136"/>
      <c r="D5" s="136"/>
      <c r="E5" s="136"/>
      <c r="F5" s="136"/>
      <c r="G5" s="136"/>
      <c r="H5" s="136"/>
      <c r="I5" s="136"/>
      <c r="J5" s="136"/>
    </row>
    <row r="6" spans="2:10" ht="12" customHeight="1">
      <c r="B6" s="112"/>
      <c r="C6" s="112"/>
      <c r="D6" s="112"/>
      <c r="E6" s="112"/>
      <c r="F6" s="112"/>
      <c r="G6" s="112"/>
      <c r="H6" s="112"/>
      <c r="I6" s="112"/>
      <c r="J6" s="112"/>
    </row>
    <row r="7" spans="2:10" ht="12" customHeight="1">
      <c r="B7" s="135" t="s">
        <v>118</v>
      </c>
      <c r="C7" s="135"/>
      <c r="D7" s="135"/>
      <c r="E7" s="113"/>
      <c r="F7" s="113"/>
      <c r="G7" s="113" t="s">
        <v>119</v>
      </c>
      <c r="H7" s="113"/>
      <c r="I7" s="113"/>
      <c r="J7" s="114"/>
    </row>
    <row r="8" spans="2:11" ht="12" customHeight="1">
      <c r="B8" s="115" t="s">
        <v>120</v>
      </c>
      <c r="C8" s="116" t="s">
        <v>121</v>
      </c>
      <c r="D8" s="117" t="s">
        <v>65</v>
      </c>
      <c r="E8" s="118" t="s">
        <v>122</v>
      </c>
      <c r="F8" s="119"/>
      <c r="G8" s="115" t="s">
        <v>65</v>
      </c>
      <c r="H8" s="116" t="s">
        <v>121</v>
      </c>
      <c r="I8" s="117" t="s">
        <v>79</v>
      </c>
      <c r="J8" s="114"/>
      <c r="K8" s="118" t="s">
        <v>123</v>
      </c>
    </row>
    <row r="9" spans="2:11" ht="12">
      <c r="B9" s="115" t="s">
        <v>31</v>
      </c>
      <c r="C9" s="116" t="s">
        <v>121</v>
      </c>
      <c r="D9" s="117" t="s">
        <v>79</v>
      </c>
      <c r="E9" s="118" t="s">
        <v>122</v>
      </c>
      <c r="F9" s="120"/>
      <c r="G9" s="115" t="s">
        <v>31</v>
      </c>
      <c r="H9" s="116" t="s">
        <v>121</v>
      </c>
      <c r="I9" s="117" t="s">
        <v>120</v>
      </c>
      <c r="J9" s="114"/>
      <c r="K9" s="118" t="s">
        <v>124</v>
      </c>
    </row>
    <row r="10" spans="2:10" ht="12">
      <c r="B10" s="121"/>
      <c r="C10" s="122"/>
      <c r="D10" s="117"/>
      <c r="E10" s="123"/>
      <c r="F10" s="124"/>
      <c r="G10" s="115"/>
      <c r="H10" s="122"/>
      <c r="I10" s="117"/>
      <c r="J10" s="114"/>
    </row>
    <row r="11" spans="2:10" ht="16.5" customHeight="1">
      <c r="B11" s="136" t="s">
        <v>125</v>
      </c>
      <c r="C11" s="136"/>
      <c r="D11" s="136"/>
      <c r="E11" s="136"/>
      <c r="F11" s="136"/>
      <c r="G11" s="136"/>
      <c r="H11" s="136"/>
      <c r="I11" s="136"/>
      <c r="J11" s="136"/>
    </row>
    <row r="12" spans="2:10" ht="12" customHeight="1">
      <c r="B12" s="112"/>
      <c r="C12" s="112"/>
      <c r="D12" s="112"/>
      <c r="E12" s="112"/>
      <c r="F12" s="112"/>
      <c r="G12" s="112"/>
      <c r="H12" s="112"/>
      <c r="I12" s="112"/>
      <c r="J12" s="112"/>
    </row>
    <row r="13" spans="2:10" ht="12" customHeight="1">
      <c r="B13" s="135" t="s">
        <v>118</v>
      </c>
      <c r="C13" s="135"/>
      <c r="D13" s="135"/>
      <c r="E13" s="113"/>
      <c r="F13" s="113"/>
      <c r="G13" s="113" t="s">
        <v>119</v>
      </c>
      <c r="H13" s="113"/>
      <c r="I13" s="113"/>
      <c r="J13" s="114"/>
    </row>
    <row r="14" spans="2:11" ht="12">
      <c r="B14" s="115" t="s">
        <v>65</v>
      </c>
      <c r="C14" s="116" t="s">
        <v>121</v>
      </c>
      <c r="D14" s="117" t="s">
        <v>31</v>
      </c>
      <c r="E14" s="118" t="s">
        <v>124</v>
      </c>
      <c r="F14" s="123"/>
      <c r="G14" s="115" t="s">
        <v>65</v>
      </c>
      <c r="H14" s="116" t="s">
        <v>121</v>
      </c>
      <c r="I14" s="117" t="s">
        <v>120</v>
      </c>
      <c r="J14" s="114"/>
      <c r="K14" s="118" t="s">
        <v>154</v>
      </c>
    </row>
    <row r="15" spans="2:11" ht="12" customHeight="1">
      <c r="B15" s="115" t="s">
        <v>120</v>
      </c>
      <c r="C15" s="116" t="s">
        <v>121</v>
      </c>
      <c r="D15" s="117" t="s">
        <v>79</v>
      </c>
      <c r="E15" s="118" t="s">
        <v>122</v>
      </c>
      <c r="F15" s="123"/>
      <c r="G15" s="115" t="s">
        <v>79</v>
      </c>
      <c r="H15" s="116" t="s">
        <v>121</v>
      </c>
      <c r="I15" s="117" t="s">
        <v>31</v>
      </c>
      <c r="J15" s="114"/>
      <c r="K15" s="118" t="s">
        <v>123</v>
      </c>
    </row>
    <row r="16" spans="2:10" ht="12">
      <c r="B16" s="115"/>
      <c r="C16" s="122"/>
      <c r="D16" s="125"/>
      <c r="E16" s="126"/>
      <c r="F16" s="123"/>
      <c r="G16" s="115"/>
      <c r="H16" s="122"/>
      <c r="I16" s="125"/>
      <c r="J16" s="114"/>
    </row>
    <row r="17" spans="2:10" ht="16.5" customHeight="1">
      <c r="B17" s="136" t="s">
        <v>133</v>
      </c>
      <c r="C17" s="136"/>
      <c r="D17" s="136"/>
      <c r="E17" s="136"/>
      <c r="F17" s="136"/>
      <c r="G17" s="136"/>
      <c r="H17" s="136"/>
      <c r="I17" s="136"/>
      <c r="J17" s="136"/>
    </row>
    <row r="18" spans="2:10" ht="12" customHeight="1">
      <c r="B18" s="112"/>
      <c r="C18" s="112"/>
      <c r="D18" s="112"/>
      <c r="E18" s="112"/>
      <c r="F18" s="112"/>
      <c r="G18" s="112"/>
      <c r="H18" s="112"/>
      <c r="I18" s="112"/>
      <c r="J18" s="112"/>
    </row>
    <row r="19" spans="2:10" ht="12" customHeight="1">
      <c r="B19" s="135" t="s">
        <v>118</v>
      </c>
      <c r="C19" s="135"/>
      <c r="D19" s="135"/>
      <c r="E19" s="113"/>
      <c r="F19" s="113"/>
      <c r="G19" s="113" t="s">
        <v>119</v>
      </c>
      <c r="H19" s="113"/>
      <c r="I19" s="113"/>
      <c r="J19" s="114"/>
    </row>
    <row r="20" spans="2:11" ht="12">
      <c r="B20" s="115" t="s">
        <v>79</v>
      </c>
      <c r="C20" s="116" t="s">
        <v>121</v>
      </c>
      <c r="D20" s="117" t="s">
        <v>65</v>
      </c>
      <c r="E20" s="118" t="s">
        <v>154</v>
      </c>
      <c r="F20" s="123"/>
      <c r="G20" s="115" t="s">
        <v>31</v>
      </c>
      <c r="H20" s="116" t="s">
        <v>121</v>
      </c>
      <c r="I20" s="117" t="s">
        <v>65</v>
      </c>
      <c r="J20" s="114"/>
      <c r="K20" s="118" t="s">
        <v>211</v>
      </c>
    </row>
    <row r="21" spans="2:11" ht="12">
      <c r="B21" s="115" t="s">
        <v>120</v>
      </c>
      <c r="C21" s="116" t="s">
        <v>121</v>
      </c>
      <c r="D21" s="117" t="s">
        <v>31</v>
      </c>
      <c r="E21" s="118" t="s">
        <v>122</v>
      </c>
      <c r="F21" s="123"/>
      <c r="G21" s="115" t="s">
        <v>79</v>
      </c>
      <c r="H21" s="116" t="s">
        <v>121</v>
      </c>
      <c r="I21" s="117" t="s">
        <v>120</v>
      </c>
      <c r="J21" s="114"/>
      <c r="K21" s="118" t="s">
        <v>212</v>
      </c>
    </row>
    <row r="22" spans="2:9" s="114" customFormat="1" ht="12">
      <c r="B22" s="115"/>
      <c r="C22" s="122"/>
      <c r="D22" s="125"/>
      <c r="E22" s="123"/>
      <c r="F22" s="123"/>
      <c r="G22" s="121"/>
      <c r="H22" s="122"/>
      <c r="I22" s="117"/>
    </row>
    <row r="23" spans="2:9" s="114" customFormat="1" ht="12">
      <c r="B23" s="127"/>
      <c r="C23" s="128"/>
      <c r="D23" s="129"/>
      <c r="E23" s="130"/>
      <c r="F23" s="131"/>
      <c r="G23" s="127"/>
      <c r="H23" s="128"/>
      <c r="I23" s="129"/>
    </row>
    <row r="24" spans="2:10" s="114" customFormat="1" ht="15.75">
      <c r="B24" s="136" t="s">
        <v>126</v>
      </c>
      <c r="C24" s="136"/>
      <c r="D24" s="136"/>
      <c r="E24" s="136"/>
      <c r="F24" s="136"/>
      <c r="G24" s="136"/>
      <c r="H24" s="136"/>
      <c r="I24" s="136"/>
      <c r="J24" s="136"/>
    </row>
    <row r="25" spans="2:10" s="114" customFormat="1" ht="12" customHeight="1">
      <c r="B25" s="112"/>
      <c r="C25" s="112"/>
      <c r="D25" s="112"/>
      <c r="E25" s="112"/>
      <c r="F25" s="112"/>
      <c r="G25" s="112"/>
      <c r="H25" s="112"/>
      <c r="I25" s="112"/>
      <c r="J25" s="112"/>
    </row>
    <row r="26" spans="2:10" s="114" customFormat="1" ht="12" customHeight="1">
      <c r="B26" s="135" t="s">
        <v>127</v>
      </c>
      <c r="C26" s="135"/>
      <c r="D26" s="135"/>
      <c r="E26" s="135" t="s">
        <v>128</v>
      </c>
      <c r="F26" s="135"/>
      <c r="G26" s="135"/>
      <c r="H26" s="135"/>
      <c r="I26" s="135"/>
      <c r="J26" s="135"/>
    </row>
    <row r="27" spans="2:11" ht="12" customHeight="1">
      <c r="B27" s="115" t="s">
        <v>79</v>
      </c>
      <c r="C27" s="116" t="s">
        <v>121</v>
      </c>
      <c r="D27" s="117" t="s">
        <v>120</v>
      </c>
      <c r="F27" s="123"/>
      <c r="G27" s="115" t="s">
        <v>129</v>
      </c>
      <c r="H27" s="116" t="s">
        <v>121</v>
      </c>
      <c r="I27" s="117" t="s">
        <v>130</v>
      </c>
      <c r="J27" s="114"/>
      <c r="K27" s="114"/>
    </row>
    <row r="28" spans="2:11" ht="11.25" customHeight="1">
      <c r="B28" s="115" t="s">
        <v>65</v>
      </c>
      <c r="C28" s="116" t="s">
        <v>121</v>
      </c>
      <c r="D28" s="117" t="s">
        <v>31</v>
      </c>
      <c r="E28" s="123"/>
      <c r="F28" s="123"/>
      <c r="G28" s="121" t="s">
        <v>131</v>
      </c>
      <c r="H28" s="116" t="s">
        <v>121</v>
      </c>
      <c r="I28" s="125" t="s">
        <v>132</v>
      </c>
      <c r="J28" s="114"/>
      <c r="K28" s="114"/>
    </row>
    <row r="29" spans="2:11" ht="12">
      <c r="B29" s="115"/>
      <c r="C29" s="116"/>
      <c r="D29" s="117"/>
      <c r="E29" s="123"/>
      <c r="F29" s="123"/>
      <c r="G29" s="115"/>
      <c r="H29" s="116"/>
      <c r="I29" s="125"/>
      <c r="J29" s="114"/>
      <c r="K29" s="114"/>
    </row>
    <row r="30" spans="2:10" ht="12">
      <c r="B30" s="114"/>
      <c r="D30" s="114"/>
      <c r="F30" s="114"/>
      <c r="G30" s="114"/>
      <c r="H30" s="114"/>
      <c r="I30" s="114"/>
      <c r="J30" s="114"/>
    </row>
    <row r="31" spans="2:10" ht="12">
      <c r="B31" s="114"/>
      <c r="D31" s="114"/>
      <c r="F31" s="114"/>
      <c r="G31" s="114"/>
      <c r="H31" s="114"/>
      <c r="I31" s="114"/>
      <c r="J31" s="114"/>
    </row>
    <row r="32" spans="2:10" ht="12">
      <c r="B32" s="114"/>
      <c r="D32" s="114"/>
      <c r="F32" s="114"/>
      <c r="G32" s="114"/>
      <c r="H32" s="114"/>
      <c r="I32" s="114"/>
      <c r="J32" s="114"/>
    </row>
  </sheetData>
  <sheetProtection password="CC26" sheet="1"/>
  <mergeCells count="10">
    <mergeCell ref="B26:D26"/>
    <mergeCell ref="E26:J26"/>
    <mergeCell ref="B17:J17"/>
    <mergeCell ref="B19:D19"/>
    <mergeCell ref="B3:J3"/>
    <mergeCell ref="B5:J5"/>
    <mergeCell ref="B7:D7"/>
    <mergeCell ref="B11:J11"/>
    <mergeCell ref="B13:D13"/>
    <mergeCell ref="B24:J2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B1" sqref="B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48" t="s">
        <v>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2:20" ht="19.5" customHeight="1" thickBot="1">
      <c r="B3" s="5" t="s">
        <v>1</v>
      </c>
      <c r="C3" s="61"/>
      <c r="D3" s="149" t="s">
        <v>29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</row>
    <row r="4" spans="2:20" ht="19.5" customHeight="1" thickTop="1">
      <c r="B4" s="7" t="s">
        <v>3</v>
      </c>
      <c r="C4" s="8"/>
      <c r="D4" s="152" t="s">
        <v>49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4"/>
      <c r="Q4" s="155" t="s">
        <v>14</v>
      </c>
      <c r="R4" s="156"/>
      <c r="S4" s="157" t="s">
        <v>190</v>
      </c>
      <c r="T4" s="158"/>
    </row>
    <row r="5" spans="2:20" ht="19.5" customHeight="1">
      <c r="B5" s="7" t="s">
        <v>4</v>
      </c>
      <c r="C5" s="62"/>
      <c r="D5" s="159" t="s">
        <v>210</v>
      </c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1"/>
      <c r="Q5" s="162" t="s">
        <v>2</v>
      </c>
      <c r="R5" s="163"/>
      <c r="S5" s="164" t="s">
        <v>155</v>
      </c>
      <c r="T5" s="165"/>
    </row>
    <row r="6" spans="2:20" ht="19.5" customHeight="1" thickBot="1">
      <c r="B6" s="10" t="s">
        <v>5</v>
      </c>
      <c r="C6" s="11"/>
      <c r="D6" s="138" t="s">
        <v>92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0"/>
      <c r="Q6" s="63"/>
      <c r="R6" s="64"/>
      <c r="S6" s="50" t="s">
        <v>101</v>
      </c>
      <c r="T6" s="49" t="s">
        <v>27</v>
      </c>
    </row>
    <row r="7" spans="2:20" ht="24.75" customHeight="1">
      <c r="B7" s="14"/>
      <c r="C7" s="15" t="str">
        <f>D4</f>
        <v>TJ SLAVOJ PLZEŇ</v>
      </c>
      <c r="D7" s="15" t="str">
        <f>D5</f>
        <v>SK JUPITER  A</v>
      </c>
      <c r="E7" s="141" t="s">
        <v>6</v>
      </c>
      <c r="F7" s="142"/>
      <c r="G7" s="142"/>
      <c r="H7" s="142"/>
      <c r="I7" s="142"/>
      <c r="J7" s="142"/>
      <c r="K7" s="142"/>
      <c r="L7" s="142"/>
      <c r="M7" s="143"/>
      <c r="N7" s="144" t="s">
        <v>15</v>
      </c>
      <c r="O7" s="145"/>
      <c r="P7" s="144" t="s">
        <v>16</v>
      </c>
      <c r="Q7" s="145"/>
      <c r="R7" s="144" t="s">
        <v>17</v>
      </c>
      <c r="S7" s="145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58" t="s">
        <v>202</v>
      </c>
      <c r="D9" s="59" t="s">
        <v>203</v>
      </c>
      <c r="E9" s="51">
        <v>11</v>
      </c>
      <c r="F9" s="27" t="s">
        <v>24</v>
      </c>
      <c r="G9" s="52">
        <v>21</v>
      </c>
      <c r="H9" s="51">
        <v>11</v>
      </c>
      <c r="I9" s="27" t="s">
        <v>24</v>
      </c>
      <c r="J9" s="52">
        <v>21</v>
      </c>
      <c r="K9" s="51"/>
      <c r="L9" s="27" t="s">
        <v>24</v>
      </c>
      <c r="M9" s="52"/>
      <c r="N9" s="29">
        <f aca="true" t="shared" si="0" ref="N9:N16">E9+H9+K9</f>
        <v>22</v>
      </c>
      <c r="O9" s="30">
        <f aca="true" t="shared" si="1" ref="O9:O16">G9+J9+M9</f>
        <v>42</v>
      </c>
      <c r="P9" s="31">
        <f aca="true" t="shared" si="2" ref="P9:P16">IF(E9&gt;G9,1,0)+IF(H9&gt;J9,1,0)+IF(K9&gt;M9,1,0)</f>
        <v>0</v>
      </c>
      <c r="Q9" s="26">
        <f aca="true" t="shared" si="3" ref="Q9:Q16">IF(E9&lt;G9,1,0)+IF(H9&lt;J9,1,0)+IF(K9&lt;M9,1,0)</f>
        <v>2</v>
      </c>
      <c r="R9" s="45">
        <f>IF(P9=2,1,0)</f>
        <v>0</v>
      </c>
      <c r="S9" s="28">
        <f>IF(Q9=2,1,0)</f>
        <v>1</v>
      </c>
      <c r="T9" s="60"/>
    </row>
    <row r="10" spans="2:20" ht="30" customHeight="1">
      <c r="B10" s="25" t="s">
        <v>23</v>
      </c>
      <c r="C10" s="58" t="s">
        <v>204</v>
      </c>
      <c r="D10" s="58" t="s">
        <v>194</v>
      </c>
      <c r="E10" s="51">
        <v>21</v>
      </c>
      <c r="F10" s="26" t="s">
        <v>24</v>
      </c>
      <c r="G10" s="52">
        <v>18</v>
      </c>
      <c r="H10" s="51">
        <v>21</v>
      </c>
      <c r="I10" s="26" t="s">
        <v>24</v>
      </c>
      <c r="J10" s="52">
        <v>17</v>
      </c>
      <c r="K10" s="51"/>
      <c r="L10" s="26" t="s">
        <v>24</v>
      </c>
      <c r="M10" s="52"/>
      <c r="N10" s="29">
        <f t="shared" si="0"/>
        <v>42</v>
      </c>
      <c r="O10" s="30">
        <f t="shared" si="1"/>
        <v>35</v>
      </c>
      <c r="P10" s="31">
        <f t="shared" si="2"/>
        <v>2</v>
      </c>
      <c r="Q10" s="26">
        <f t="shared" si="3"/>
        <v>0</v>
      </c>
      <c r="R10" s="46">
        <f aca="true" t="shared" si="4" ref="R10:S16">IF(P10=2,1,0)</f>
        <v>1</v>
      </c>
      <c r="S10" s="28">
        <f t="shared" si="4"/>
        <v>0</v>
      </c>
      <c r="T10" s="60"/>
    </row>
    <row r="11" spans="2:20" ht="30" customHeight="1">
      <c r="B11" s="25" t="s">
        <v>22</v>
      </c>
      <c r="C11" s="58" t="s">
        <v>205</v>
      </c>
      <c r="D11" s="58" t="s">
        <v>70</v>
      </c>
      <c r="E11" s="51">
        <v>21</v>
      </c>
      <c r="F11" s="26" t="s">
        <v>24</v>
      </c>
      <c r="G11" s="52">
        <v>12</v>
      </c>
      <c r="H11" s="51">
        <v>21</v>
      </c>
      <c r="I11" s="26" t="s">
        <v>24</v>
      </c>
      <c r="J11" s="52">
        <v>13</v>
      </c>
      <c r="K11" s="51"/>
      <c r="L11" s="26" t="s">
        <v>24</v>
      </c>
      <c r="M11" s="52"/>
      <c r="N11" s="29">
        <f t="shared" si="0"/>
        <v>42</v>
      </c>
      <c r="O11" s="30">
        <f t="shared" si="1"/>
        <v>25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60"/>
    </row>
    <row r="12" spans="2:20" ht="30" customHeight="1">
      <c r="B12" s="25" t="s">
        <v>21</v>
      </c>
      <c r="C12" s="58" t="s">
        <v>206</v>
      </c>
      <c r="D12" s="58" t="s">
        <v>72</v>
      </c>
      <c r="E12" s="51">
        <v>13</v>
      </c>
      <c r="F12" s="26" t="s">
        <v>24</v>
      </c>
      <c r="G12" s="52">
        <v>21</v>
      </c>
      <c r="H12" s="51">
        <v>10</v>
      </c>
      <c r="I12" s="26" t="s">
        <v>24</v>
      </c>
      <c r="J12" s="52">
        <v>21</v>
      </c>
      <c r="K12" s="51"/>
      <c r="L12" s="26" t="s">
        <v>24</v>
      </c>
      <c r="M12" s="52"/>
      <c r="N12" s="29">
        <f t="shared" si="0"/>
        <v>23</v>
      </c>
      <c r="O12" s="30">
        <f t="shared" si="1"/>
        <v>42</v>
      </c>
      <c r="P12" s="31">
        <f t="shared" si="2"/>
        <v>0</v>
      </c>
      <c r="Q12" s="26">
        <f t="shared" si="3"/>
        <v>2</v>
      </c>
      <c r="R12" s="46">
        <f t="shared" si="4"/>
        <v>0</v>
      </c>
      <c r="S12" s="28">
        <f t="shared" si="4"/>
        <v>1</v>
      </c>
      <c r="T12" s="60"/>
    </row>
    <row r="13" spans="2:20" ht="30" customHeight="1">
      <c r="B13" s="25" t="s">
        <v>20</v>
      </c>
      <c r="C13" s="58" t="s">
        <v>207</v>
      </c>
      <c r="D13" s="58" t="s">
        <v>208</v>
      </c>
      <c r="E13" s="51">
        <v>21</v>
      </c>
      <c r="F13" s="26" t="s">
        <v>24</v>
      </c>
      <c r="G13" s="52">
        <v>13</v>
      </c>
      <c r="H13" s="51">
        <v>17</v>
      </c>
      <c r="I13" s="26" t="s">
        <v>24</v>
      </c>
      <c r="J13" s="52">
        <v>21</v>
      </c>
      <c r="K13" s="51">
        <v>9</v>
      </c>
      <c r="L13" s="26" t="s">
        <v>24</v>
      </c>
      <c r="M13" s="52">
        <v>21</v>
      </c>
      <c r="N13" s="29">
        <f t="shared" si="0"/>
        <v>47</v>
      </c>
      <c r="O13" s="30">
        <f t="shared" si="1"/>
        <v>55</v>
      </c>
      <c r="P13" s="31">
        <f t="shared" si="2"/>
        <v>1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60"/>
    </row>
    <row r="14" spans="2:20" ht="30" customHeight="1">
      <c r="B14" s="25" t="s">
        <v>19</v>
      </c>
      <c r="C14" s="58" t="s">
        <v>209</v>
      </c>
      <c r="D14" s="58" t="s">
        <v>74</v>
      </c>
      <c r="E14" s="51">
        <v>17</v>
      </c>
      <c r="F14" s="26" t="s">
        <v>24</v>
      </c>
      <c r="G14" s="52">
        <v>21</v>
      </c>
      <c r="H14" s="51">
        <v>12</v>
      </c>
      <c r="I14" s="26" t="s">
        <v>24</v>
      </c>
      <c r="J14" s="52">
        <v>21</v>
      </c>
      <c r="K14" s="51"/>
      <c r="L14" s="26" t="s">
        <v>24</v>
      </c>
      <c r="M14" s="52"/>
      <c r="N14" s="29">
        <f t="shared" si="0"/>
        <v>29</v>
      </c>
      <c r="O14" s="30">
        <f t="shared" si="1"/>
        <v>42</v>
      </c>
      <c r="P14" s="31">
        <f t="shared" si="2"/>
        <v>0</v>
      </c>
      <c r="Q14" s="26">
        <f t="shared" si="3"/>
        <v>2</v>
      </c>
      <c r="R14" s="46">
        <f t="shared" si="4"/>
        <v>0</v>
      </c>
      <c r="S14" s="28">
        <f t="shared" si="4"/>
        <v>1</v>
      </c>
      <c r="T14" s="60"/>
    </row>
    <row r="15" spans="2:20" ht="30" customHeight="1">
      <c r="B15" s="25" t="s">
        <v>25</v>
      </c>
      <c r="C15" s="58" t="s">
        <v>45</v>
      </c>
      <c r="D15" s="58" t="s">
        <v>75</v>
      </c>
      <c r="E15" s="51">
        <v>21</v>
      </c>
      <c r="F15" s="26" t="s">
        <v>24</v>
      </c>
      <c r="G15" s="52">
        <v>3</v>
      </c>
      <c r="H15" s="51">
        <v>21</v>
      </c>
      <c r="I15" s="26" t="s">
        <v>24</v>
      </c>
      <c r="J15" s="52">
        <v>6</v>
      </c>
      <c r="K15" s="51"/>
      <c r="L15" s="26" t="s">
        <v>24</v>
      </c>
      <c r="M15" s="52"/>
      <c r="N15" s="29">
        <f>E15+H15+K15</f>
        <v>42</v>
      </c>
      <c r="O15" s="30">
        <f>G15+J15+M15</f>
        <v>9</v>
      </c>
      <c r="P15" s="31">
        <f>IF(E15&gt;G15,1,0)+IF(H15&gt;J15,1,0)+IF(K15&gt;M15,1,0)</f>
        <v>2</v>
      </c>
      <c r="Q15" s="26">
        <f>IF(E15&lt;G15,1,0)+IF(H15&lt;J15,1,0)+IF(K15&lt;M15,1,0)</f>
        <v>0</v>
      </c>
      <c r="R15" s="46">
        <f>IF(P15=2,1,0)</f>
        <v>1</v>
      </c>
      <c r="S15" s="28">
        <f>IF(Q15=2,1,0)</f>
        <v>0</v>
      </c>
      <c r="T15" s="60"/>
    </row>
    <row r="16" spans="2:20" ht="30" customHeight="1" thickBot="1">
      <c r="B16" s="25" t="s">
        <v>18</v>
      </c>
      <c r="C16" s="58" t="s">
        <v>47</v>
      </c>
      <c r="D16" s="58" t="s">
        <v>77</v>
      </c>
      <c r="E16" s="51">
        <v>12</v>
      </c>
      <c r="F16" s="26" t="s">
        <v>24</v>
      </c>
      <c r="G16" s="52">
        <v>21</v>
      </c>
      <c r="H16" s="51">
        <v>9</v>
      </c>
      <c r="I16" s="26" t="s">
        <v>24</v>
      </c>
      <c r="J16" s="52">
        <v>21</v>
      </c>
      <c r="K16" s="51"/>
      <c r="L16" s="26" t="s">
        <v>24</v>
      </c>
      <c r="M16" s="52"/>
      <c r="N16" s="29">
        <f t="shared" si="0"/>
        <v>21</v>
      </c>
      <c r="O16" s="30">
        <f t="shared" si="1"/>
        <v>42</v>
      </c>
      <c r="P16" s="31">
        <f t="shared" si="2"/>
        <v>0</v>
      </c>
      <c r="Q16" s="26">
        <f t="shared" si="3"/>
        <v>2</v>
      </c>
      <c r="R16" s="46">
        <f t="shared" si="4"/>
        <v>0</v>
      </c>
      <c r="S16" s="28">
        <f t="shared" si="4"/>
        <v>1</v>
      </c>
      <c r="T16" s="60"/>
    </row>
    <row r="17" spans="2:20" ht="34.5" customHeight="1" thickBot="1">
      <c r="B17" s="32" t="s">
        <v>8</v>
      </c>
      <c r="C17" s="146" t="str">
        <f>IF(R17&gt;S17,D4,IF(S17&gt;R17,D5,"remíza"))</f>
        <v>SK JUPITER  A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7"/>
      <c r="N17" s="33">
        <f aca="true" t="shared" si="5" ref="N17:S17">SUM(N9:N16)</f>
        <v>268</v>
      </c>
      <c r="O17" s="34">
        <f t="shared" si="5"/>
        <v>292</v>
      </c>
      <c r="P17" s="33">
        <f t="shared" si="5"/>
        <v>7</v>
      </c>
      <c r="Q17" s="35">
        <f t="shared" si="5"/>
        <v>10</v>
      </c>
      <c r="R17" s="33">
        <f t="shared" si="5"/>
        <v>3</v>
      </c>
      <c r="S17" s="34">
        <f t="shared" si="5"/>
        <v>5</v>
      </c>
      <c r="T17" s="68"/>
    </row>
    <row r="18" spans="2:20" ht="15">
      <c r="B18" s="44"/>
      <c r="C18" s="69"/>
      <c r="D18" s="6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0" t="s">
        <v>10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2:20" ht="12.75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2:20" ht="19.5" customHeight="1">
      <c r="B21" s="40" t="s">
        <v>11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41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2:20" ht="12.7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2:21" ht="12.75">
      <c r="B24" s="42" t="s">
        <v>12</v>
      </c>
      <c r="C24" s="69"/>
      <c r="D24" s="71"/>
      <c r="E24" s="42" t="s">
        <v>13</v>
      </c>
      <c r="F24" s="42"/>
      <c r="G24" s="42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B1" sqref="B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48" t="s">
        <v>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2:20" ht="19.5" customHeight="1" thickBot="1">
      <c r="B3" s="5" t="s">
        <v>1</v>
      </c>
      <c r="C3" s="61"/>
      <c r="D3" s="149" t="s">
        <v>29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</row>
    <row r="4" spans="2:20" ht="19.5" customHeight="1" thickTop="1">
      <c r="B4" s="7" t="s">
        <v>3</v>
      </c>
      <c r="C4" s="8"/>
      <c r="D4" s="152" t="s">
        <v>189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4"/>
      <c r="Q4" s="155" t="s">
        <v>14</v>
      </c>
      <c r="R4" s="156"/>
      <c r="S4" s="157" t="s">
        <v>190</v>
      </c>
      <c r="T4" s="158"/>
    </row>
    <row r="5" spans="2:20" ht="19.5" customHeight="1">
      <c r="B5" s="7" t="s">
        <v>4</v>
      </c>
      <c r="C5" s="62"/>
      <c r="D5" s="159" t="s">
        <v>196</v>
      </c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1"/>
      <c r="Q5" s="162" t="s">
        <v>2</v>
      </c>
      <c r="R5" s="163"/>
      <c r="S5" s="164" t="s">
        <v>192</v>
      </c>
      <c r="T5" s="165"/>
    </row>
    <row r="6" spans="2:20" ht="19.5" customHeight="1" thickBot="1">
      <c r="B6" s="10" t="s">
        <v>5</v>
      </c>
      <c r="C6" s="11"/>
      <c r="D6" s="138" t="s">
        <v>113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0"/>
      <c r="Q6" s="63"/>
      <c r="R6" s="64"/>
      <c r="S6" s="50" t="s">
        <v>101</v>
      </c>
      <c r="T6" s="49" t="s">
        <v>27</v>
      </c>
    </row>
    <row r="7" spans="2:20" ht="24.75" customHeight="1">
      <c r="B7" s="14"/>
      <c r="C7" s="15" t="str">
        <f>D4</f>
        <v>TJ SPARTAK Chrást</v>
      </c>
      <c r="D7" s="15" t="str">
        <f>D5</f>
        <v>SOKOL Doubravka "D"</v>
      </c>
      <c r="E7" s="141" t="s">
        <v>6</v>
      </c>
      <c r="F7" s="142"/>
      <c r="G7" s="142"/>
      <c r="H7" s="142"/>
      <c r="I7" s="142"/>
      <c r="J7" s="142"/>
      <c r="K7" s="142"/>
      <c r="L7" s="142"/>
      <c r="M7" s="143"/>
      <c r="N7" s="144" t="s">
        <v>15</v>
      </c>
      <c r="O7" s="145"/>
      <c r="P7" s="144" t="s">
        <v>16</v>
      </c>
      <c r="Q7" s="145"/>
      <c r="R7" s="144" t="s">
        <v>17</v>
      </c>
      <c r="S7" s="145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58" t="s">
        <v>54</v>
      </c>
      <c r="D9" s="59" t="s">
        <v>197</v>
      </c>
      <c r="E9" s="51">
        <v>21</v>
      </c>
      <c r="F9" s="27" t="s">
        <v>24</v>
      </c>
      <c r="G9" s="52">
        <v>13</v>
      </c>
      <c r="H9" s="51">
        <v>21</v>
      </c>
      <c r="I9" s="27" t="s">
        <v>24</v>
      </c>
      <c r="J9" s="52">
        <v>15</v>
      </c>
      <c r="K9" s="51"/>
      <c r="L9" s="27" t="s">
        <v>24</v>
      </c>
      <c r="M9" s="52"/>
      <c r="N9" s="29">
        <f aca="true" t="shared" si="0" ref="N9:N16">E9+H9+K9</f>
        <v>42</v>
      </c>
      <c r="O9" s="30">
        <f aca="true" t="shared" si="1" ref="O9:O16">G9+J9+M9</f>
        <v>28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0</v>
      </c>
      <c r="R9" s="45">
        <f>IF(P9=2,1,0)</f>
        <v>1</v>
      </c>
      <c r="S9" s="28">
        <f>IF(Q9=2,1,0)</f>
        <v>0</v>
      </c>
      <c r="T9" s="60"/>
    </row>
    <row r="10" spans="2:20" ht="30" customHeight="1">
      <c r="B10" s="25" t="s">
        <v>23</v>
      </c>
      <c r="C10" s="58" t="s">
        <v>55</v>
      </c>
      <c r="D10" s="58" t="s">
        <v>198</v>
      </c>
      <c r="E10" s="51">
        <v>21</v>
      </c>
      <c r="F10" s="26" t="s">
        <v>24</v>
      </c>
      <c r="G10" s="52">
        <v>13</v>
      </c>
      <c r="H10" s="51">
        <v>21</v>
      </c>
      <c r="I10" s="26" t="s">
        <v>24</v>
      </c>
      <c r="J10" s="52">
        <v>14</v>
      </c>
      <c r="K10" s="51"/>
      <c r="L10" s="26" t="s">
        <v>24</v>
      </c>
      <c r="M10" s="52"/>
      <c r="N10" s="29">
        <f t="shared" si="0"/>
        <v>42</v>
      </c>
      <c r="O10" s="30">
        <f t="shared" si="1"/>
        <v>27</v>
      </c>
      <c r="P10" s="31">
        <f t="shared" si="2"/>
        <v>2</v>
      </c>
      <c r="Q10" s="26">
        <f t="shared" si="3"/>
        <v>0</v>
      </c>
      <c r="R10" s="46">
        <f aca="true" t="shared" si="4" ref="R10:S16">IF(P10=2,1,0)</f>
        <v>1</v>
      </c>
      <c r="S10" s="28">
        <f t="shared" si="4"/>
        <v>0</v>
      </c>
      <c r="T10" s="60"/>
    </row>
    <row r="11" spans="2:20" ht="30" customHeight="1">
      <c r="B11" s="25" t="s">
        <v>22</v>
      </c>
      <c r="C11" s="58" t="s">
        <v>195</v>
      </c>
      <c r="D11" s="58" t="s">
        <v>56</v>
      </c>
      <c r="E11" s="51">
        <v>21</v>
      </c>
      <c r="F11" s="26" t="s">
        <v>24</v>
      </c>
      <c r="G11" s="52">
        <v>0</v>
      </c>
      <c r="H11" s="51">
        <v>21</v>
      </c>
      <c r="I11" s="26" t="s">
        <v>24</v>
      </c>
      <c r="J11" s="52">
        <v>0</v>
      </c>
      <c r="K11" s="51"/>
      <c r="L11" s="26" t="s">
        <v>24</v>
      </c>
      <c r="M11" s="52"/>
      <c r="N11" s="29">
        <f t="shared" si="0"/>
        <v>42</v>
      </c>
      <c r="O11" s="30">
        <f t="shared" si="1"/>
        <v>0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60"/>
    </row>
    <row r="12" spans="2:20" ht="30" customHeight="1">
      <c r="B12" s="25" t="s">
        <v>21</v>
      </c>
      <c r="C12" s="58" t="s">
        <v>58</v>
      </c>
      <c r="D12" s="58" t="s">
        <v>200</v>
      </c>
      <c r="E12" s="51">
        <v>21</v>
      </c>
      <c r="F12" s="26" t="s">
        <v>24</v>
      </c>
      <c r="G12" s="52">
        <v>10</v>
      </c>
      <c r="H12" s="51">
        <v>21</v>
      </c>
      <c r="I12" s="26" t="s">
        <v>24</v>
      </c>
      <c r="J12" s="52">
        <v>10</v>
      </c>
      <c r="K12" s="51"/>
      <c r="L12" s="26" t="s">
        <v>24</v>
      </c>
      <c r="M12" s="52"/>
      <c r="N12" s="29">
        <f t="shared" si="0"/>
        <v>42</v>
      </c>
      <c r="O12" s="30">
        <f t="shared" si="1"/>
        <v>20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60"/>
    </row>
    <row r="13" spans="2:20" ht="30" customHeight="1">
      <c r="B13" s="25" t="s">
        <v>20</v>
      </c>
      <c r="C13" s="58" t="s">
        <v>59</v>
      </c>
      <c r="D13" s="58" t="s">
        <v>44</v>
      </c>
      <c r="E13" s="51">
        <v>21</v>
      </c>
      <c r="F13" s="26" t="s">
        <v>24</v>
      </c>
      <c r="G13" s="52">
        <v>15</v>
      </c>
      <c r="H13" s="51">
        <v>12</v>
      </c>
      <c r="I13" s="26" t="s">
        <v>24</v>
      </c>
      <c r="J13" s="52">
        <v>21</v>
      </c>
      <c r="K13" s="51">
        <v>21</v>
      </c>
      <c r="L13" s="26" t="s">
        <v>24</v>
      </c>
      <c r="M13" s="52">
        <v>14</v>
      </c>
      <c r="N13" s="29">
        <f t="shared" si="0"/>
        <v>54</v>
      </c>
      <c r="O13" s="30">
        <f t="shared" si="1"/>
        <v>50</v>
      </c>
      <c r="P13" s="31">
        <f t="shared" si="2"/>
        <v>2</v>
      </c>
      <c r="Q13" s="26">
        <f t="shared" si="3"/>
        <v>1</v>
      </c>
      <c r="R13" s="46">
        <f t="shared" si="4"/>
        <v>1</v>
      </c>
      <c r="S13" s="28">
        <f t="shared" si="4"/>
        <v>0</v>
      </c>
      <c r="T13" s="60"/>
    </row>
    <row r="14" spans="2:20" ht="30" customHeight="1">
      <c r="B14" s="25" t="s">
        <v>19</v>
      </c>
      <c r="C14" s="58" t="s">
        <v>60</v>
      </c>
      <c r="D14" s="58" t="s">
        <v>32</v>
      </c>
      <c r="E14" s="51">
        <v>19</v>
      </c>
      <c r="F14" s="26" t="s">
        <v>24</v>
      </c>
      <c r="G14" s="52">
        <v>21</v>
      </c>
      <c r="H14" s="51">
        <v>21</v>
      </c>
      <c r="I14" s="26" t="s">
        <v>24</v>
      </c>
      <c r="J14" s="52">
        <v>10</v>
      </c>
      <c r="K14" s="51">
        <v>21</v>
      </c>
      <c r="L14" s="26" t="s">
        <v>24</v>
      </c>
      <c r="M14" s="52">
        <v>15</v>
      </c>
      <c r="N14" s="29">
        <f t="shared" si="0"/>
        <v>61</v>
      </c>
      <c r="O14" s="30">
        <f t="shared" si="1"/>
        <v>46</v>
      </c>
      <c r="P14" s="31">
        <f t="shared" si="2"/>
        <v>2</v>
      </c>
      <c r="Q14" s="26">
        <f t="shared" si="3"/>
        <v>1</v>
      </c>
      <c r="R14" s="46">
        <f t="shared" si="4"/>
        <v>1</v>
      </c>
      <c r="S14" s="28">
        <f t="shared" si="4"/>
        <v>0</v>
      </c>
      <c r="T14" s="60"/>
    </row>
    <row r="15" spans="2:20" ht="30" customHeight="1">
      <c r="B15" s="25" t="s">
        <v>25</v>
      </c>
      <c r="C15" s="58" t="s">
        <v>62</v>
      </c>
      <c r="D15" s="59" t="s">
        <v>199</v>
      </c>
      <c r="E15" s="51">
        <v>21</v>
      </c>
      <c r="F15" s="26" t="s">
        <v>24</v>
      </c>
      <c r="G15" s="52">
        <v>17</v>
      </c>
      <c r="H15" s="51">
        <v>21</v>
      </c>
      <c r="I15" s="26" t="s">
        <v>24</v>
      </c>
      <c r="J15" s="52">
        <v>8</v>
      </c>
      <c r="K15" s="51"/>
      <c r="L15" s="26" t="s">
        <v>24</v>
      </c>
      <c r="M15" s="52"/>
      <c r="N15" s="29">
        <f>E15+H15+K15</f>
        <v>42</v>
      </c>
      <c r="O15" s="30">
        <f>G15+J15+M15</f>
        <v>25</v>
      </c>
      <c r="P15" s="31">
        <f>IF(E15&gt;G15,1,0)+IF(H15&gt;J15,1,0)+IF(K15&gt;M15,1,0)</f>
        <v>2</v>
      </c>
      <c r="Q15" s="26">
        <f>IF(E15&lt;G15,1,0)+IF(H15&lt;J15,1,0)+IF(K15&lt;M15,1,0)</f>
        <v>0</v>
      </c>
      <c r="R15" s="46">
        <f>IF(P15=2,1,0)</f>
        <v>1</v>
      </c>
      <c r="S15" s="28">
        <f>IF(Q15=2,1,0)</f>
        <v>0</v>
      </c>
      <c r="T15" s="60"/>
    </row>
    <row r="16" spans="2:20" ht="30" customHeight="1" thickBot="1">
      <c r="B16" s="25" t="s">
        <v>18</v>
      </c>
      <c r="C16" s="58" t="s">
        <v>52</v>
      </c>
      <c r="D16" s="58" t="s">
        <v>201</v>
      </c>
      <c r="E16" s="51">
        <v>21</v>
      </c>
      <c r="F16" s="26" t="s">
        <v>24</v>
      </c>
      <c r="G16" s="52">
        <v>14</v>
      </c>
      <c r="H16" s="51">
        <v>21</v>
      </c>
      <c r="I16" s="26" t="s">
        <v>24</v>
      </c>
      <c r="J16" s="52">
        <v>15</v>
      </c>
      <c r="K16" s="51"/>
      <c r="L16" s="26" t="s">
        <v>24</v>
      </c>
      <c r="M16" s="52"/>
      <c r="N16" s="29">
        <f t="shared" si="0"/>
        <v>42</v>
      </c>
      <c r="O16" s="30">
        <f t="shared" si="1"/>
        <v>29</v>
      </c>
      <c r="P16" s="31">
        <f t="shared" si="2"/>
        <v>2</v>
      </c>
      <c r="Q16" s="26">
        <f t="shared" si="3"/>
        <v>0</v>
      </c>
      <c r="R16" s="46">
        <f t="shared" si="4"/>
        <v>1</v>
      </c>
      <c r="S16" s="28">
        <f t="shared" si="4"/>
        <v>0</v>
      </c>
      <c r="T16" s="60"/>
    </row>
    <row r="17" spans="2:20" ht="34.5" customHeight="1" thickBot="1">
      <c r="B17" s="32" t="s">
        <v>8</v>
      </c>
      <c r="C17" s="146" t="str">
        <f>IF(R17&gt;S17,D4,IF(S17&gt;R17,D5,"remíza"))</f>
        <v>TJ SPARTAK Chrást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7"/>
      <c r="N17" s="33">
        <f aca="true" t="shared" si="5" ref="N17:S17">SUM(N9:N16)</f>
        <v>367</v>
      </c>
      <c r="O17" s="34">
        <f t="shared" si="5"/>
        <v>225</v>
      </c>
      <c r="P17" s="33">
        <f t="shared" si="5"/>
        <v>16</v>
      </c>
      <c r="Q17" s="35">
        <f t="shared" si="5"/>
        <v>2</v>
      </c>
      <c r="R17" s="33">
        <f t="shared" si="5"/>
        <v>8</v>
      </c>
      <c r="S17" s="34">
        <f t="shared" si="5"/>
        <v>0</v>
      </c>
      <c r="T17" s="68"/>
    </row>
    <row r="18" spans="2:20" ht="15">
      <c r="B18" s="44"/>
      <c r="C18" s="69"/>
      <c r="D18" s="6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0" t="s">
        <v>10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2:20" ht="12.75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2:20" ht="19.5" customHeight="1">
      <c r="B21" s="40" t="s">
        <v>11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41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2:20" ht="12.7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2:21" ht="12.75">
      <c r="B24" s="42" t="s">
        <v>12</v>
      </c>
      <c r="C24" s="69"/>
      <c r="D24" s="71"/>
      <c r="E24" s="42" t="s">
        <v>13</v>
      </c>
      <c r="F24" s="42"/>
      <c r="G24" s="42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B1" sqref="B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48" t="s">
        <v>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2:20" ht="19.5" customHeight="1" thickBot="1">
      <c r="B3" s="5" t="s">
        <v>1</v>
      </c>
      <c r="C3" s="61"/>
      <c r="D3" s="149" t="s">
        <v>29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</row>
    <row r="4" spans="2:20" ht="19.5" customHeight="1" thickTop="1">
      <c r="B4" s="7" t="s">
        <v>3</v>
      </c>
      <c r="C4" s="8"/>
      <c r="D4" s="152" t="s">
        <v>189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4"/>
      <c r="Q4" s="155" t="s">
        <v>14</v>
      </c>
      <c r="R4" s="156"/>
      <c r="S4" s="157" t="s">
        <v>190</v>
      </c>
      <c r="T4" s="158"/>
    </row>
    <row r="5" spans="2:20" ht="19.5" customHeight="1">
      <c r="B5" s="7" t="s">
        <v>4</v>
      </c>
      <c r="C5" s="62"/>
      <c r="D5" s="159" t="s">
        <v>191</v>
      </c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1"/>
      <c r="Q5" s="162" t="s">
        <v>2</v>
      </c>
      <c r="R5" s="163"/>
      <c r="S5" s="164" t="s">
        <v>192</v>
      </c>
      <c r="T5" s="165"/>
    </row>
    <row r="6" spans="2:20" ht="19.5" customHeight="1" thickBot="1">
      <c r="B6" s="10" t="s">
        <v>5</v>
      </c>
      <c r="C6" s="11"/>
      <c r="D6" s="138" t="s">
        <v>113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0"/>
      <c r="Q6" s="63"/>
      <c r="R6" s="64"/>
      <c r="S6" s="50" t="s">
        <v>101</v>
      </c>
      <c r="T6" s="49" t="s">
        <v>27</v>
      </c>
    </row>
    <row r="7" spans="2:20" ht="24.75" customHeight="1">
      <c r="B7" s="14"/>
      <c r="C7" s="15" t="str">
        <f>D4</f>
        <v>TJ SPARTAK Chrást</v>
      </c>
      <c r="D7" s="15" t="str">
        <f>D5</f>
        <v>SK Jupiter "A"</v>
      </c>
      <c r="E7" s="141" t="s">
        <v>6</v>
      </c>
      <c r="F7" s="142"/>
      <c r="G7" s="142"/>
      <c r="H7" s="142"/>
      <c r="I7" s="142"/>
      <c r="J7" s="142"/>
      <c r="K7" s="142"/>
      <c r="L7" s="142"/>
      <c r="M7" s="143"/>
      <c r="N7" s="144" t="s">
        <v>15</v>
      </c>
      <c r="O7" s="145"/>
      <c r="P7" s="144" t="s">
        <v>16</v>
      </c>
      <c r="Q7" s="145"/>
      <c r="R7" s="144" t="s">
        <v>17</v>
      </c>
      <c r="S7" s="145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58" t="s">
        <v>54</v>
      </c>
      <c r="D9" s="59" t="s">
        <v>193</v>
      </c>
      <c r="E9" s="51">
        <v>21</v>
      </c>
      <c r="F9" s="27" t="s">
        <v>24</v>
      </c>
      <c r="G9" s="52">
        <v>9</v>
      </c>
      <c r="H9" s="51">
        <v>21</v>
      </c>
      <c r="I9" s="27" t="s">
        <v>24</v>
      </c>
      <c r="J9" s="52">
        <v>16</v>
      </c>
      <c r="K9" s="51"/>
      <c r="L9" s="27" t="s">
        <v>24</v>
      </c>
      <c r="M9" s="52"/>
      <c r="N9" s="29">
        <f aca="true" t="shared" si="0" ref="N9:N16">E9+H9+K9</f>
        <v>42</v>
      </c>
      <c r="O9" s="30">
        <f aca="true" t="shared" si="1" ref="O9:O16">G9+J9+M9</f>
        <v>25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0</v>
      </c>
      <c r="R9" s="45">
        <f>IF(P9=2,1,0)</f>
        <v>1</v>
      </c>
      <c r="S9" s="28">
        <f>IF(Q9=2,1,0)</f>
        <v>0</v>
      </c>
      <c r="T9" s="60"/>
    </row>
    <row r="10" spans="2:20" ht="30" customHeight="1">
      <c r="B10" s="25" t="s">
        <v>23</v>
      </c>
      <c r="C10" s="58" t="s">
        <v>55</v>
      </c>
      <c r="D10" s="58" t="s">
        <v>194</v>
      </c>
      <c r="E10" s="51">
        <v>21</v>
      </c>
      <c r="F10" s="26" t="s">
        <v>24</v>
      </c>
      <c r="G10" s="52">
        <v>11</v>
      </c>
      <c r="H10" s="51">
        <v>21</v>
      </c>
      <c r="I10" s="26" t="s">
        <v>24</v>
      </c>
      <c r="J10" s="52">
        <v>18</v>
      </c>
      <c r="K10" s="51"/>
      <c r="L10" s="26" t="s">
        <v>24</v>
      </c>
      <c r="M10" s="52"/>
      <c r="N10" s="29">
        <f t="shared" si="0"/>
        <v>42</v>
      </c>
      <c r="O10" s="30">
        <f t="shared" si="1"/>
        <v>29</v>
      </c>
      <c r="P10" s="31">
        <f t="shared" si="2"/>
        <v>2</v>
      </c>
      <c r="Q10" s="26">
        <f t="shared" si="3"/>
        <v>0</v>
      </c>
      <c r="R10" s="46">
        <f aca="true" t="shared" si="4" ref="R10:S16">IF(P10=2,1,0)</f>
        <v>1</v>
      </c>
      <c r="S10" s="28">
        <f t="shared" si="4"/>
        <v>0</v>
      </c>
      <c r="T10" s="60"/>
    </row>
    <row r="11" spans="2:20" ht="30" customHeight="1">
      <c r="B11" s="25" t="s">
        <v>22</v>
      </c>
      <c r="C11" s="58" t="s">
        <v>195</v>
      </c>
      <c r="D11" s="58" t="s">
        <v>84</v>
      </c>
      <c r="E11" s="51">
        <v>21</v>
      </c>
      <c r="F11" s="26" t="s">
        <v>24</v>
      </c>
      <c r="G11" s="52">
        <v>19</v>
      </c>
      <c r="H11" s="51">
        <v>21</v>
      </c>
      <c r="I11" s="26" t="s">
        <v>24</v>
      </c>
      <c r="J11" s="52">
        <v>23</v>
      </c>
      <c r="K11" s="51">
        <v>21</v>
      </c>
      <c r="L11" s="26" t="s">
        <v>24</v>
      </c>
      <c r="M11" s="52">
        <v>15</v>
      </c>
      <c r="N11" s="29">
        <f t="shared" si="0"/>
        <v>63</v>
      </c>
      <c r="O11" s="30">
        <f t="shared" si="1"/>
        <v>57</v>
      </c>
      <c r="P11" s="31">
        <f t="shared" si="2"/>
        <v>2</v>
      </c>
      <c r="Q11" s="26">
        <f t="shared" si="3"/>
        <v>1</v>
      </c>
      <c r="R11" s="46">
        <f t="shared" si="4"/>
        <v>1</v>
      </c>
      <c r="S11" s="28">
        <f t="shared" si="4"/>
        <v>0</v>
      </c>
      <c r="T11" s="60"/>
    </row>
    <row r="12" spans="2:20" ht="30" customHeight="1">
      <c r="B12" s="25" t="s">
        <v>21</v>
      </c>
      <c r="C12" s="58" t="s">
        <v>58</v>
      </c>
      <c r="D12" s="58" t="s">
        <v>72</v>
      </c>
      <c r="E12" s="51">
        <v>21</v>
      </c>
      <c r="F12" s="26" t="s">
        <v>24</v>
      </c>
      <c r="G12" s="52">
        <v>17</v>
      </c>
      <c r="H12" s="51">
        <v>21</v>
      </c>
      <c r="I12" s="26" t="s">
        <v>24</v>
      </c>
      <c r="J12" s="52">
        <v>17</v>
      </c>
      <c r="K12" s="51"/>
      <c r="L12" s="26" t="s">
        <v>24</v>
      </c>
      <c r="M12" s="52"/>
      <c r="N12" s="29">
        <f t="shared" si="0"/>
        <v>42</v>
      </c>
      <c r="O12" s="30">
        <f t="shared" si="1"/>
        <v>34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60"/>
    </row>
    <row r="13" spans="2:20" ht="30" customHeight="1">
      <c r="B13" s="25" t="s">
        <v>20</v>
      </c>
      <c r="C13" s="58" t="s">
        <v>59</v>
      </c>
      <c r="D13" s="58" t="s">
        <v>73</v>
      </c>
      <c r="E13" s="51">
        <v>10</v>
      </c>
      <c r="F13" s="26" t="s">
        <v>24</v>
      </c>
      <c r="G13" s="52">
        <v>21</v>
      </c>
      <c r="H13" s="51">
        <v>10</v>
      </c>
      <c r="I13" s="26" t="s">
        <v>24</v>
      </c>
      <c r="J13" s="52">
        <v>21</v>
      </c>
      <c r="K13" s="51"/>
      <c r="L13" s="26" t="s">
        <v>24</v>
      </c>
      <c r="M13" s="52"/>
      <c r="N13" s="29">
        <f t="shared" si="0"/>
        <v>20</v>
      </c>
      <c r="O13" s="30">
        <f t="shared" si="1"/>
        <v>42</v>
      </c>
      <c r="P13" s="31">
        <f t="shared" si="2"/>
        <v>0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60"/>
    </row>
    <row r="14" spans="2:20" ht="30" customHeight="1">
      <c r="B14" s="25" t="s">
        <v>19</v>
      </c>
      <c r="C14" s="58" t="s">
        <v>60</v>
      </c>
      <c r="D14" s="58" t="s">
        <v>74</v>
      </c>
      <c r="E14" s="51">
        <v>21</v>
      </c>
      <c r="F14" s="26" t="s">
        <v>24</v>
      </c>
      <c r="G14" s="52">
        <v>16</v>
      </c>
      <c r="H14" s="51">
        <v>19</v>
      </c>
      <c r="I14" s="26" t="s">
        <v>24</v>
      </c>
      <c r="J14" s="52">
        <v>21</v>
      </c>
      <c r="K14" s="51">
        <v>21</v>
      </c>
      <c r="L14" s="26" t="s">
        <v>24</v>
      </c>
      <c r="M14" s="52">
        <v>15</v>
      </c>
      <c r="N14" s="29">
        <f t="shared" si="0"/>
        <v>61</v>
      </c>
      <c r="O14" s="30">
        <f t="shared" si="1"/>
        <v>52</v>
      </c>
      <c r="P14" s="31">
        <f t="shared" si="2"/>
        <v>2</v>
      </c>
      <c r="Q14" s="26">
        <f t="shared" si="3"/>
        <v>1</v>
      </c>
      <c r="R14" s="46">
        <f t="shared" si="4"/>
        <v>1</v>
      </c>
      <c r="S14" s="28">
        <f t="shared" si="4"/>
        <v>0</v>
      </c>
      <c r="T14" s="60"/>
    </row>
    <row r="15" spans="2:20" ht="30" customHeight="1">
      <c r="B15" s="25" t="s">
        <v>25</v>
      </c>
      <c r="C15" s="58" t="s">
        <v>62</v>
      </c>
      <c r="D15" s="58" t="s">
        <v>75</v>
      </c>
      <c r="E15" s="51">
        <v>21</v>
      </c>
      <c r="F15" s="26" t="s">
        <v>24</v>
      </c>
      <c r="G15" s="52">
        <v>12</v>
      </c>
      <c r="H15" s="51">
        <v>21</v>
      </c>
      <c r="I15" s="26" t="s">
        <v>24</v>
      </c>
      <c r="J15" s="52">
        <v>15</v>
      </c>
      <c r="K15" s="51"/>
      <c r="L15" s="26" t="s">
        <v>24</v>
      </c>
      <c r="M15" s="52"/>
      <c r="N15" s="29">
        <f>E15+H15+K15</f>
        <v>42</v>
      </c>
      <c r="O15" s="30">
        <f>G15+J15+M15</f>
        <v>27</v>
      </c>
      <c r="P15" s="31">
        <f>IF(E15&gt;G15,1,0)+IF(H15&gt;J15,1,0)+IF(K15&gt;M15,1,0)</f>
        <v>2</v>
      </c>
      <c r="Q15" s="26">
        <f>IF(E15&lt;G15,1,0)+IF(H15&lt;J15,1,0)+IF(K15&lt;M15,1,0)</f>
        <v>0</v>
      </c>
      <c r="R15" s="46">
        <f>IF(P15=2,1,0)</f>
        <v>1</v>
      </c>
      <c r="S15" s="28">
        <f>IF(Q15=2,1,0)</f>
        <v>0</v>
      </c>
      <c r="T15" s="60"/>
    </row>
    <row r="16" spans="2:20" ht="30" customHeight="1" thickBot="1">
      <c r="B16" s="25" t="s">
        <v>18</v>
      </c>
      <c r="C16" s="58" t="s">
        <v>52</v>
      </c>
      <c r="D16" s="58" t="s">
        <v>77</v>
      </c>
      <c r="E16" s="51">
        <v>21</v>
      </c>
      <c r="F16" s="26" t="s">
        <v>24</v>
      </c>
      <c r="G16" s="52">
        <v>17</v>
      </c>
      <c r="H16" s="51">
        <v>12</v>
      </c>
      <c r="I16" s="26" t="s">
        <v>24</v>
      </c>
      <c r="J16" s="52">
        <v>21</v>
      </c>
      <c r="K16" s="51">
        <v>17</v>
      </c>
      <c r="L16" s="26" t="s">
        <v>24</v>
      </c>
      <c r="M16" s="52">
        <v>21</v>
      </c>
      <c r="N16" s="29">
        <f t="shared" si="0"/>
        <v>50</v>
      </c>
      <c r="O16" s="30">
        <f t="shared" si="1"/>
        <v>59</v>
      </c>
      <c r="P16" s="31">
        <f t="shared" si="2"/>
        <v>1</v>
      </c>
      <c r="Q16" s="26">
        <f t="shared" si="3"/>
        <v>2</v>
      </c>
      <c r="R16" s="46">
        <f t="shared" si="4"/>
        <v>0</v>
      </c>
      <c r="S16" s="28">
        <f t="shared" si="4"/>
        <v>1</v>
      </c>
      <c r="T16" s="60"/>
    </row>
    <row r="17" spans="2:20" ht="34.5" customHeight="1" thickBot="1">
      <c r="B17" s="32" t="s">
        <v>8</v>
      </c>
      <c r="C17" s="146" t="str">
        <f>IF(R17&gt;S17,D4,IF(S17&gt;R17,D5,"remíza"))</f>
        <v>TJ SPARTAK Chrást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7"/>
      <c r="N17" s="33">
        <f aca="true" t="shared" si="5" ref="N17:S17">SUM(N9:N16)</f>
        <v>362</v>
      </c>
      <c r="O17" s="34">
        <f t="shared" si="5"/>
        <v>325</v>
      </c>
      <c r="P17" s="33">
        <f t="shared" si="5"/>
        <v>13</v>
      </c>
      <c r="Q17" s="35">
        <f t="shared" si="5"/>
        <v>6</v>
      </c>
      <c r="R17" s="33">
        <f t="shared" si="5"/>
        <v>6</v>
      </c>
      <c r="S17" s="34">
        <f t="shared" si="5"/>
        <v>2</v>
      </c>
      <c r="T17" s="68"/>
    </row>
    <row r="18" spans="2:20" ht="15">
      <c r="B18" s="44"/>
      <c r="C18" s="69"/>
      <c r="D18" s="6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0" t="s">
        <v>10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2:20" ht="12.75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2:20" ht="19.5" customHeight="1">
      <c r="B21" s="40" t="s">
        <v>11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41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2:20" ht="12.7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2:21" ht="12.75">
      <c r="B24" s="42" t="s">
        <v>12</v>
      </c>
      <c r="C24" s="69"/>
      <c r="D24" s="71"/>
      <c r="E24" s="42" t="s">
        <v>13</v>
      </c>
      <c r="F24" s="42"/>
      <c r="G24" s="42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48" t="s">
        <v>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2:20" ht="19.5" customHeight="1" thickBot="1">
      <c r="B3" s="5" t="s">
        <v>1</v>
      </c>
      <c r="C3" s="61"/>
      <c r="D3" s="149" t="s">
        <v>29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</row>
    <row r="4" spans="2:20" ht="19.5" customHeight="1" thickTop="1">
      <c r="B4" s="7" t="s">
        <v>3</v>
      </c>
      <c r="C4" s="8"/>
      <c r="D4" s="152" t="s">
        <v>63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4"/>
      <c r="Q4" s="155" t="s">
        <v>14</v>
      </c>
      <c r="R4" s="156"/>
      <c r="S4" s="157" t="s">
        <v>222</v>
      </c>
      <c r="T4" s="158"/>
    </row>
    <row r="5" spans="2:20" ht="19.5" customHeight="1">
      <c r="B5" s="7" t="s">
        <v>4</v>
      </c>
      <c r="C5" s="62"/>
      <c r="D5" s="159" t="s">
        <v>110</v>
      </c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1"/>
      <c r="Q5" s="162" t="s">
        <v>2</v>
      </c>
      <c r="R5" s="163"/>
      <c r="S5" s="164" t="s">
        <v>223</v>
      </c>
      <c r="T5" s="165"/>
    </row>
    <row r="6" spans="2:20" ht="19.5" customHeight="1" thickBot="1">
      <c r="B6" s="10" t="s">
        <v>5</v>
      </c>
      <c r="C6" s="11"/>
      <c r="D6" s="138" t="s">
        <v>112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0"/>
      <c r="Q6" s="63"/>
      <c r="R6" s="64"/>
      <c r="S6" s="50" t="s">
        <v>101</v>
      </c>
      <c r="T6" s="49" t="s">
        <v>27</v>
      </c>
    </row>
    <row r="7" spans="2:20" ht="24.75" customHeight="1">
      <c r="B7" s="14"/>
      <c r="C7" s="15" t="str">
        <f>D4</f>
        <v>TJ Sokol Doubravka D</v>
      </c>
      <c r="D7" s="15" t="str">
        <f>D5</f>
        <v>TJ Slavoj Plzeň</v>
      </c>
      <c r="E7" s="141" t="s">
        <v>6</v>
      </c>
      <c r="F7" s="142"/>
      <c r="G7" s="142"/>
      <c r="H7" s="142"/>
      <c r="I7" s="142"/>
      <c r="J7" s="142"/>
      <c r="K7" s="142"/>
      <c r="L7" s="142"/>
      <c r="M7" s="143"/>
      <c r="N7" s="144" t="s">
        <v>15</v>
      </c>
      <c r="O7" s="145"/>
      <c r="P7" s="144" t="s">
        <v>16</v>
      </c>
      <c r="Q7" s="145"/>
      <c r="R7" s="144" t="s">
        <v>17</v>
      </c>
      <c r="S7" s="145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58" t="s">
        <v>213</v>
      </c>
      <c r="D9" s="59" t="s">
        <v>214</v>
      </c>
      <c r="E9" s="51">
        <v>12</v>
      </c>
      <c r="F9" s="27" t="s">
        <v>24</v>
      </c>
      <c r="G9" s="52">
        <v>21</v>
      </c>
      <c r="H9" s="51">
        <v>5</v>
      </c>
      <c r="I9" s="27" t="s">
        <v>24</v>
      </c>
      <c r="J9" s="52">
        <v>21</v>
      </c>
      <c r="K9" s="51"/>
      <c r="L9" s="27" t="s">
        <v>24</v>
      </c>
      <c r="M9" s="52"/>
      <c r="N9" s="29">
        <f aca="true" t="shared" si="0" ref="N9:N16">E9+H9+K9</f>
        <v>17</v>
      </c>
      <c r="O9" s="30">
        <f aca="true" t="shared" si="1" ref="O9:O16">G9+J9+M9</f>
        <v>42</v>
      </c>
      <c r="P9" s="31">
        <f aca="true" t="shared" si="2" ref="P9:P16">IF(E9&gt;G9,1,0)+IF(H9&gt;J9,1,0)+IF(K9&gt;M9,1,0)</f>
        <v>0</v>
      </c>
      <c r="Q9" s="26">
        <f aca="true" t="shared" si="3" ref="Q9:Q16">IF(E9&lt;G9,1,0)+IF(H9&lt;J9,1,0)+IF(K9&lt;M9,1,0)</f>
        <v>2</v>
      </c>
      <c r="R9" s="45">
        <f>IF(P9=2,1,0)</f>
        <v>0</v>
      </c>
      <c r="S9" s="28">
        <f>IF(Q9=2,1,0)</f>
        <v>1</v>
      </c>
      <c r="T9" s="60"/>
    </row>
    <row r="10" spans="2:20" ht="30" customHeight="1">
      <c r="B10" s="25" t="s">
        <v>23</v>
      </c>
      <c r="C10" s="58" t="s">
        <v>215</v>
      </c>
      <c r="D10" s="58" t="s">
        <v>221</v>
      </c>
      <c r="E10" s="51">
        <v>18</v>
      </c>
      <c r="F10" s="26" t="s">
        <v>24</v>
      </c>
      <c r="G10" s="52">
        <v>21</v>
      </c>
      <c r="H10" s="51">
        <v>21</v>
      </c>
      <c r="I10" s="26" t="s">
        <v>24</v>
      </c>
      <c r="J10" s="52">
        <v>16</v>
      </c>
      <c r="K10" s="51">
        <v>17</v>
      </c>
      <c r="L10" s="26" t="s">
        <v>24</v>
      </c>
      <c r="M10" s="52">
        <v>21</v>
      </c>
      <c r="N10" s="29">
        <f t="shared" si="0"/>
        <v>56</v>
      </c>
      <c r="O10" s="30">
        <f t="shared" si="1"/>
        <v>58</v>
      </c>
      <c r="P10" s="31">
        <f t="shared" si="2"/>
        <v>1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60"/>
    </row>
    <row r="11" spans="2:20" ht="30" customHeight="1">
      <c r="B11" s="25" t="s">
        <v>22</v>
      </c>
      <c r="C11" s="58" t="s">
        <v>56</v>
      </c>
      <c r="D11" s="58" t="s">
        <v>216</v>
      </c>
      <c r="E11" s="51">
        <v>0</v>
      </c>
      <c r="F11" s="26" t="s">
        <v>24</v>
      </c>
      <c r="G11" s="52">
        <v>21</v>
      </c>
      <c r="H11" s="51">
        <v>0</v>
      </c>
      <c r="I11" s="26" t="s">
        <v>24</v>
      </c>
      <c r="J11" s="52">
        <v>21</v>
      </c>
      <c r="K11" s="51"/>
      <c r="L11" s="26" t="s">
        <v>24</v>
      </c>
      <c r="M11" s="52"/>
      <c r="N11" s="29">
        <f t="shared" si="0"/>
        <v>0</v>
      </c>
      <c r="O11" s="30">
        <f t="shared" si="1"/>
        <v>42</v>
      </c>
      <c r="P11" s="31">
        <f t="shared" si="2"/>
        <v>0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60"/>
    </row>
    <row r="12" spans="2:20" ht="30" customHeight="1">
      <c r="B12" s="25" t="s">
        <v>21</v>
      </c>
      <c r="C12" s="58" t="s">
        <v>217</v>
      </c>
      <c r="D12" s="58" t="s">
        <v>220</v>
      </c>
      <c r="E12" s="51">
        <v>24</v>
      </c>
      <c r="F12" s="26" t="s">
        <v>24</v>
      </c>
      <c r="G12" s="52">
        <v>26</v>
      </c>
      <c r="H12" s="51">
        <v>19</v>
      </c>
      <c r="I12" s="26" t="s">
        <v>24</v>
      </c>
      <c r="J12" s="52">
        <v>21</v>
      </c>
      <c r="K12" s="51"/>
      <c r="L12" s="26" t="s">
        <v>24</v>
      </c>
      <c r="M12" s="52"/>
      <c r="N12" s="29">
        <f t="shared" si="0"/>
        <v>43</v>
      </c>
      <c r="O12" s="30">
        <f t="shared" si="1"/>
        <v>47</v>
      </c>
      <c r="P12" s="31">
        <f t="shared" si="2"/>
        <v>0</v>
      </c>
      <c r="Q12" s="26">
        <f t="shared" si="3"/>
        <v>2</v>
      </c>
      <c r="R12" s="46">
        <f t="shared" si="4"/>
        <v>0</v>
      </c>
      <c r="S12" s="28">
        <f t="shared" si="4"/>
        <v>1</v>
      </c>
      <c r="T12" s="60"/>
    </row>
    <row r="13" spans="2:20" ht="30" customHeight="1">
      <c r="B13" s="25" t="s">
        <v>20</v>
      </c>
      <c r="C13" s="58" t="s">
        <v>218</v>
      </c>
      <c r="D13" s="58" t="s">
        <v>207</v>
      </c>
      <c r="E13" s="51">
        <v>21</v>
      </c>
      <c r="F13" s="26" t="s">
        <v>24</v>
      </c>
      <c r="G13" s="52">
        <v>14</v>
      </c>
      <c r="H13" s="51">
        <v>17</v>
      </c>
      <c r="I13" s="26" t="s">
        <v>24</v>
      </c>
      <c r="J13" s="52">
        <v>21</v>
      </c>
      <c r="K13" s="51">
        <v>23</v>
      </c>
      <c r="L13" s="26" t="s">
        <v>24</v>
      </c>
      <c r="M13" s="52">
        <v>21</v>
      </c>
      <c r="N13" s="29">
        <f t="shared" si="0"/>
        <v>61</v>
      </c>
      <c r="O13" s="30">
        <f t="shared" si="1"/>
        <v>56</v>
      </c>
      <c r="P13" s="31">
        <f t="shared" si="2"/>
        <v>2</v>
      </c>
      <c r="Q13" s="26">
        <f t="shared" si="3"/>
        <v>1</v>
      </c>
      <c r="R13" s="46">
        <f t="shared" si="4"/>
        <v>1</v>
      </c>
      <c r="S13" s="28">
        <f t="shared" si="4"/>
        <v>0</v>
      </c>
      <c r="T13" s="60"/>
    </row>
    <row r="14" spans="2:20" ht="30" customHeight="1">
      <c r="B14" s="25" t="s">
        <v>19</v>
      </c>
      <c r="C14" s="58" t="s">
        <v>44</v>
      </c>
      <c r="D14" s="58" t="s">
        <v>219</v>
      </c>
      <c r="E14" s="51">
        <v>19</v>
      </c>
      <c r="F14" s="26" t="s">
        <v>24</v>
      </c>
      <c r="G14" s="52">
        <v>21</v>
      </c>
      <c r="H14" s="51">
        <v>21</v>
      </c>
      <c r="I14" s="26" t="s">
        <v>24</v>
      </c>
      <c r="J14" s="52">
        <v>19</v>
      </c>
      <c r="K14" s="51">
        <v>10</v>
      </c>
      <c r="L14" s="26" t="s">
        <v>24</v>
      </c>
      <c r="M14" s="52">
        <v>21</v>
      </c>
      <c r="N14" s="29">
        <f t="shared" si="0"/>
        <v>50</v>
      </c>
      <c r="O14" s="30">
        <f t="shared" si="1"/>
        <v>61</v>
      </c>
      <c r="P14" s="31">
        <f t="shared" si="2"/>
        <v>1</v>
      </c>
      <c r="Q14" s="26">
        <f t="shared" si="3"/>
        <v>2</v>
      </c>
      <c r="R14" s="46">
        <f t="shared" si="4"/>
        <v>0</v>
      </c>
      <c r="S14" s="28">
        <f t="shared" si="4"/>
        <v>1</v>
      </c>
      <c r="T14" s="60"/>
    </row>
    <row r="15" spans="2:20" ht="30" customHeight="1">
      <c r="B15" s="25" t="s">
        <v>25</v>
      </c>
      <c r="C15" s="58" t="s">
        <v>199</v>
      </c>
      <c r="D15" s="58" t="s">
        <v>45</v>
      </c>
      <c r="E15" s="51">
        <v>3</v>
      </c>
      <c r="F15" s="26" t="s">
        <v>24</v>
      </c>
      <c r="G15" s="52">
        <v>21</v>
      </c>
      <c r="H15" s="51">
        <v>3</v>
      </c>
      <c r="I15" s="26" t="s">
        <v>24</v>
      </c>
      <c r="J15" s="52">
        <v>21</v>
      </c>
      <c r="K15" s="51"/>
      <c r="L15" s="26" t="s">
        <v>24</v>
      </c>
      <c r="M15" s="52"/>
      <c r="N15" s="29">
        <f>E15+H15+K15</f>
        <v>6</v>
      </c>
      <c r="O15" s="30">
        <f>G15+J15+M15</f>
        <v>42</v>
      </c>
      <c r="P15" s="31">
        <f>IF(E15&gt;G15,1,0)+IF(H15&gt;J15,1,0)+IF(K15&gt;M15,1,0)</f>
        <v>0</v>
      </c>
      <c r="Q15" s="26">
        <f>IF(E15&lt;G15,1,0)+IF(H15&lt;J15,1,0)+IF(K15&lt;M15,1,0)</f>
        <v>2</v>
      </c>
      <c r="R15" s="46">
        <f>IF(P15=2,1,0)</f>
        <v>0</v>
      </c>
      <c r="S15" s="28">
        <f>IF(Q15=2,1,0)</f>
        <v>1</v>
      </c>
      <c r="T15" s="60"/>
    </row>
    <row r="16" spans="2:20" ht="30" customHeight="1" thickBot="1">
      <c r="B16" s="25" t="s">
        <v>18</v>
      </c>
      <c r="C16" s="58" t="s">
        <v>201</v>
      </c>
      <c r="D16" s="58" t="s">
        <v>47</v>
      </c>
      <c r="E16" s="51">
        <v>21</v>
      </c>
      <c r="F16" s="26" t="s">
        <v>24</v>
      </c>
      <c r="G16" s="52">
        <v>15</v>
      </c>
      <c r="H16" s="51">
        <v>22</v>
      </c>
      <c r="I16" s="26" t="s">
        <v>24</v>
      </c>
      <c r="J16" s="52">
        <v>20</v>
      </c>
      <c r="K16" s="51"/>
      <c r="L16" s="26" t="s">
        <v>24</v>
      </c>
      <c r="M16" s="52"/>
      <c r="N16" s="29">
        <f t="shared" si="0"/>
        <v>43</v>
      </c>
      <c r="O16" s="30">
        <f t="shared" si="1"/>
        <v>35</v>
      </c>
      <c r="P16" s="31">
        <f t="shared" si="2"/>
        <v>2</v>
      </c>
      <c r="Q16" s="26">
        <f t="shared" si="3"/>
        <v>0</v>
      </c>
      <c r="R16" s="46">
        <f t="shared" si="4"/>
        <v>1</v>
      </c>
      <c r="S16" s="28">
        <f t="shared" si="4"/>
        <v>0</v>
      </c>
      <c r="T16" s="60"/>
    </row>
    <row r="17" spans="2:20" ht="34.5" customHeight="1" thickBot="1">
      <c r="B17" s="32" t="s">
        <v>8</v>
      </c>
      <c r="C17" s="146" t="str">
        <f>IF(R17&gt;S17,D4,IF(S17&gt;R17,D5,"remíza"))</f>
        <v>TJ Slavoj Plzeň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7"/>
      <c r="N17" s="33">
        <f aca="true" t="shared" si="5" ref="N17:S17">SUM(N9:N16)</f>
        <v>276</v>
      </c>
      <c r="O17" s="34">
        <f t="shared" si="5"/>
        <v>383</v>
      </c>
      <c r="P17" s="33">
        <f t="shared" si="5"/>
        <v>6</v>
      </c>
      <c r="Q17" s="35">
        <f t="shared" si="5"/>
        <v>13</v>
      </c>
      <c r="R17" s="33">
        <f t="shared" si="5"/>
        <v>2</v>
      </c>
      <c r="S17" s="34">
        <f t="shared" si="5"/>
        <v>6</v>
      </c>
      <c r="T17" s="68"/>
    </row>
    <row r="18" spans="2:20" ht="15">
      <c r="B18" s="44"/>
      <c r="C18" s="69"/>
      <c r="D18" s="6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0" t="s">
        <v>10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2:20" ht="12.75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2:20" ht="19.5" customHeight="1">
      <c r="B21" s="40" t="s">
        <v>11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41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2:20" ht="12.7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2:21" ht="12.75">
      <c r="B24" s="42" t="s">
        <v>12</v>
      </c>
      <c r="C24" s="69"/>
      <c r="D24" s="71"/>
      <c r="E24" s="42" t="s">
        <v>13</v>
      </c>
      <c r="F24" s="42"/>
      <c r="G24" s="42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L1" sqref="L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48" t="s">
        <v>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2:20" ht="19.5" customHeight="1" thickBot="1">
      <c r="B3" s="5" t="s">
        <v>1</v>
      </c>
      <c r="C3" s="61"/>
      <c r="D3" s="149" t="s">
        <v>29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</row>
    <row r="4" spans="2:20" ht="19.5" customHeight="1" thickTop="1">
      <c r="B4" s="7" t="s">
        <v>3</v>
      </c>
      <c r="C4" s="8"/>
      <c r="D4" s="152" t="s">
        <v>65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4"/>
      <c r="Q4" s="155" t="s">
        <v>14</v>
      </c>
      <c r="R4" s="156"/>
      <c r="S4" s="157" t="s">
        <v>135</v>
      </c>
      <c r="T4" s="158"/>
    </row>
    <row r="5" spans="2:20" ht="19.5" customHeight="1">
      <c r="B5" s="7" t="s">
        <v>4</v>
      </c>
      <c r="C5" s="62"/>
      <c r="D5" s="159" t="s">
        <v>120</v>
      </c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1"/>
      <c r="Q5" s="162" t="s">
        <v>2</v>
      </c>
      <c r="R5" s="163"/>
      <c r="S5" s="164" t="s">
        <v>155</v>
      </c>
      <c r="T5" s="165"/>
    </row>
    <row r="6" spans="2:20" ht="19.5" customHeight="1" thickBot="1">
      <c r="B6" s="10" t="s">
        <v>5</v>
      </c>
      <c r="C6" s="11"/>
      <c r="D6" s="138" t="s">
        <v>114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0"/>
      <c r="Q6" s="63"/>
      <c r="R6" s="64"/>
      <c r="S6" s="50" t="s">
        <v>100</v>
      </c>
      <c r="T6" s="49" t="s">
        <v>27</v>
      </c>
    </row>
    <row r="7" spans="2:20" ht="24.75" customHeight="1">
      <c r="B7" s="14"/>
      <c r="C7" s="15" t="str">
        <f>D4</f>
        <v>SK Jupiter A</v>
      </c>
      <c r="D7" s="15" t="str">
        <f>D5</f>
        <v>Sokol Doubravka D</v>
      </c>
      <c r="E7" s="141" t="s">
        <v>6</v>
      </c>
      <c r="F7" s="142"/>
      <c r="G7" s="142"/>
      <c r="H7" s="142"/>
      <c r="I7" s="142"/>
      <c r="J7" s="142"/>
      <c r="K7" s="142"/>
      <c r="L7" s="142"/>
      <c r="M7" s="143"/>
      <c r="N7" s="144" t="s">
        <v>15</v>
      </c>
      <c r="O7" s="145"/>
      <c r="P7" s="144" t="s">
        <v>16</v>
      </c>
      <c r="Q7" s="145"/>
      <c r="R7" s="144" t="s">
        <v>17</v>
      </c>
      <c r="S7" s="145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58" t="s">
        <v>156</v>
      </c>
      <c r="D9" s="59" t="s">
        <v>157</v>
      </c>
      <c r="E9" s="51">
        <v>21</v>
      </c>
      <c r="F9" s="27" t="s">
        <v>24</v>
      </c>
      <c r="G9" s="52">
        <v>9</v>
      </c>
      <c r="H9" s="51">
        <v>21</v>
      </c>
      <c r="I9" s="27" t="s">
        <v>24</v>
      </c>
      <c r="J9" s="52">
        <v>8</v>
      </c>
      <c r="K9" s="51"/>
      <c r="L9" s="27" t="s">
        <v>24</v>
      </c>
      <c r="M9" s="52"/>
      <c r="N9" s="29">
        <f aca="true" t="shared" si="0" ref="N9:N16">E9+H9+K9</f>
        <v>42</v>
      </c>
      <c r="O9" s="30">
        <f aca="true" t="shared" si="1" ref="O9:O16">G9+J9+M9</f>
        <v>17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0</v>
      </c>
      <c r="R9" s="45">
        <f>IF(P9=2,1,0)</f>
        <v>1</v>
      </c>
      <c r="S9" s="28">
        <f>IF(Q9=2,1,0)</f>
        <v>0</v>
      </c>
      <c r="T9" s="60"/>
    </row>
    <row r="10" spans="2:20" ht="30" customHeight="1">
      <c r="B10" s="25" t="s">
        <v>23</v>
      </c>
      <c r="C10" s="58" t="s">
        <v>158</v>
      </c>
      <c r="D10" s="58" t="s">
        <v>159</v>
      </c>
      <c r="E10" s="51">
        <v>21</v>
      </c>
      <c r="F10" s="26" t="s">
        <v>24</v>
      </c>
      <c r="G10" s="52">
        <v>14</v>
      </c>
      <c r="H10" s="51">
        <v>14</v>
      </c>
      <c r="I10" s="26" t="s">
        <v>24</v>
      </c>
      <c r="J10" s="52">
        <v>21</v>
      </c>
      <c r="K10" s="51">
        <v>21</v>
      </c>
      <c r="L10" s="26" t="s">
        <v>24</v>
      </c>
      <c r="M10" s="52">
        <v>10</v>
      </c>
      <c r="N10" s="29">
        <f t="shared" si="0"/>
        <v>56</v>
      </c>
      <c r="O10" s="30">
        <f t="shared" si="1"/>
        <v>45</v>
      </c>
      <c r="P10" s="31">
        <f t="shared" si="2"/>
        <v>2</v>
      </c>
      <c r="Q10" s="26">
        <f t="shared" si="3"/>
        <v>1</v>
      </c>
      <c r="R10" s="46">
        <f aca="true" t="shared" si="4" ref="R10:S16">IF(P10=2,1,0)</f>
        <v>1</v>
      </c>
      <c r="S10" s="28">
        <f t="shared" si="4"/>
        <v>0</v>
      </c>
      <c r="T10" s="60"/>
    </row>
    <row r="11" spans="2:20" ht="30" customHeight="1">
      <c r="B11" s="25" t="s">
        <v>22</v>
      </c>
      <c r="C11" s="58" t="s">
        <v>56</v>
      </c>
      <c r="D11" s="58" t="s">
        <v>160</v>
      </c>
      <c r="E11" s="51">
        <v>0</v>
      </c>
      <c r="F11" s="26" t="s">
        <v>24</v>
      </c>
      <c r="G11" s="52">
        <v>21</v>
      </c>
      <c r="H11" s="51">
        <v>0</v>
      </c>
      <c r="I11" s="26" t="s">
        <v>24</v>
      </c>
      <c r="J11" s="52">
        <v>21</v>
      </c>
      <c r="K11" s="51"/>
      <c r="L11" s="26" t="s">
        <v>24</v>
      </c>
      <c r="M11" s="52"/>
      <c r="N11" s="29">
        <f t="shared" si="0"/>
        <v>0</v>
      </c>
      <c r="O11" s="30">
        <f t="shared" si="1"/>
        <v>42</v>
      </c>
      <c r="P11" s="31">
        <f t="shared" si="2"/>
        <v>0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60"/>
    </row>
    <row r="12" spans="2:20" ht="30" customHeight="1">
      <c r="B12" s="25" t="s">
        <v>21</v>
      </c>
      <c r="C12" s="58" t="s">
        <v>161</v>
      </c>
      <c r="D12" s="58" t="s">
        <v>162</v>
      </c>
      <c r="E12" s="51">
        <v>21</v>
      </c>
      <c r="F12" s="26" t="s">
        <v>24</v>
      </c>
      <c r="G12" s="52">
        <v>9</v>
      </c>
      <c r="H12" s="51">
        <v>21</v>
      </c>
      <c r="I12" s="26" t="s">
        <v>24</v>
      </c>
      <c r="J12" s="52">
        <v>17</v>
      </c>
      <c r="K12" s="51"/>
      <c r="L12" s="26" t="s">
        <v>24</v>
      </c>
      <c r="M12" s="52"/>
      <c r="N12" s="29">
        <f t="shared" si="0"/>
        <v>42</v>
      </c>
      <c r="O12" s="30">
        <f t="shared" si="1"/>
        <v>26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60"/>
    </row>
    <row r="13" spans="2:20" ht="30" customHeight="1">
      <c r="B13" s="25" t="s">
        <v>20</v>
      </c>
      <c r="C13" s="58" t="s">
        <v>86</v>
      </c>
      <c r="D13" s="58" t="s">
        <v>163</v>
      </c>
      <c r="E13" s="51">
        <v>21</v>
      </c>
      <c r="F13" s="26" t="s">
        <v>24</v>
      </c>
      <c r="G13" s="52">
        <v>6</v>
      </c>
      <c r="H13" s="51">
        <v>21</v>
      </c>
      <c r="I13" s="26" t="s">
        <v>24</v>
      </c>
      <c r="J13" s="52">
        <v>11</v>
      </c>
      <c r="K13" s="51"/>
      <c r="L13" s="26" t="s">
        <v>24</v>
      </c>
      <c r="M13" s="52"/>
      <c r="N13" s="29">
        <f t="shared" si="0"/>
        <v>42</v>
      </c>
      <c r="O13" s="30">
        <f t="shared" si="1"/>
        <v>17</v>
      </c>
      <c r="P13" s="31">
        <f t="shared" si="2"/>
        <v>2</v>
      </c>
      <c r="Q13" s="26">
        <f t="shared" si="3"/>
        <v>0</v>
      </c>
      <c r="R13" s="46">
        <f t="shared" si="4"/>
        <v>1</v>
      </c>
      <c r="S13" s="28">
        <f t="shared" si="4"/>
        <v>0</v>
      </c>
      <c r="T13" s="60"/>
    </row>
    <row r="14" spans="2:20" ht="30" customHeight="1">
      <c r="B14" s="25" t="s">
        <v>19</v>
      </c>
      <c r="C14" s="58" t="s">
        <v>88</v>
      </c>
      <c r="D14" s="58" t="s">
        <v>164</v>
      </c>
      <c r="E14" s="51">
        <v>21</v>
      </c>
      <c r="F14" s="26" t="s">
        <v>24</v>
      </c>
      <c r="G14" s="52">
        <v>17</v>
      </c>
      <c r="H14" s="51">
        <v>15</v>
      </c>
      <c r="I14" s="26" t="s">
        <v>24</v>
      </c>
      <c r="J14" s="52">
        <v>21</v>
      </c>
      <c r="K14" s="51">
        <v>21</v>
      </c>
      <c r="L14" s="26" t="s">
        <v>24</v>
      </c>
      <c r="M14" s="52">
        <v>12</v>
      </c>
      <c r="N14" s="29">
        <f t="shared" si="0"/>
        <v>57</v>
      </c>
      <c r="O14" s="30">
        <f t="shared" si="1"/>
        <v>50</v>
      </c>
      <c r="P14" s="31">
        <f t="shared" si="2"/>
        <v>2</v>
      </c>
      <c r="Q14" s="26">
        <f t="shared" si="3"/>
        <v>1</v>
      </c>
      <c r="R14" s="46">
        <f t="shared" si="4"/>
        <v>1</v>
      </c>
      <c r="S14" s="28">
        <f t="shared" si="4"/>
        <v>0</v>
      </c>
      <c r="T14" s="60"/>
    </row>
    <row r="15" spans="2:20" ht="30" customHeight="1">
      <c r="B15" s="25" t="s">
        <v>25</v>
      </c>
      <c r="C15" s="58" t="s">
        <v>90</v>
      </c>
      <c r="D15" s="58" t="s">
        <v>165</v>
      </c>
      <c r="E15" s="51">
        <v>21</v>
      </c>
      <c r="F15" s="26" t="s">
        <v>24</v>
      </c>
      <c r="G15" s="52">
        <v>10</v>
      </c>
      <c r="H15" s="51">
        <v>13</v>
      </c>
      <c r="I15" s="26" t="s">
        <v>24</v>
      </c>
      <c r="J15" s="52">
        <v>21</v>
      </c>
      <c r="K15" s="51">
        <v>11</v>
      </c>
      <c r="L15" s="26" t="s">
        <v>24</v>
      </c>
      <c r="M15" s="52">
        <v>21</v>
      </c>
      <c r="N15" s="29">
        <f>E15+H15+K15</f>
        <v>45</v>
      </c>
      <c r="O15" s="30">
        <f>G15+J15+M15</f>
        <v>52</v>
      </c>
      <c r="P15" s="31">
        <f>IF(E15&gt;G15,1,0)+IF(H15&gt;J15,1,0)+IF(K15&gt;M15,1,0)</f>
        <v>1</v>
      </c>
      <c r="Q15" s="26">
        <f>IF(E15&lt;G15,1,0)+IF(H15&lt;J15,1,0)+IF(K15&lt;M15,1,0)</f>
        <v>2</v>
      </c>
      <c r="R15" s="46">
        <f>IF(P15=2,1,0)</f>
        <v>0</v>
      </c>
      <c r="S15" s="28">
        <f>IF(Q15=2,1,0)</f>
        <v>1</v>
      </c>
      <c r="T15" s="60"/>
    </row>
    <row r="16" spans="2:20" ht="30" customHeight="1" thickBot="1">
      <c r="B16" s="25" t="s">
        <v>18</v>
      </c>
      <c r="C16" s="58" t="s">
        <v>92</v>
      </c>
      <c r="D16" s="58" t="s">
        <v>166</v>
      </c>
      <c r="E16" s="51">
        <v>21</v>
      </c>
      <c r="F16" s="26" t="s">
        <v>24</v>
      </c>
      <c r="G16" s="52">
        <v>13</v>
      </c>
      <c r="H16" s="51">
        <v>21</v>
      </c>
      <c r="I16" s="26" t="s">
        <v>24</v>
      </c>
      <c r="J16" s="52">
        <v>11</v>
      </c>
      <c r="K16" s="51"/>
      <c r="L16" s="26" t="s">
        <v>24</v>
      </c>
      <c r="M16" s="52"/>
      <c r="N16" s="29">
        <f t="shared" si="0"/>
        <v>42</v>
      </c>
      <c r="O16" s="30">
        <f t="shared" si="1"/>
        <v>24</v>
      </c>
      <c r="P16" s="31">
        <f t="shared" si="2"/>
        <v>2</v>
      </c>
      <c r="Q16" s="26">
        <f t="shared" si="3"/>
        <v>0</v>
      </c>
      <c r="R16" s="46">
        <f t="shared" si="4"/>
        <v>1</v>
      </c>
      <c r="S16" s="28">
        <f t="shared" si="4"/>
        <v>0</v>
      </c>
      <c r="T16" s="60"/>
    </row>
    <row r="17" spans="2:20" ht="34.5" customHeight="1" thickBot="1">
      <c r="B17" s="32" t="s">
        <v>8</v>
      </c>
      <c r="C17" s="146" t="str">
        <f>IF(R17&gt;S17,D4,IF(S17&gt;R17,D5,"remíza"))</f>
        <v>SK Jupiter A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7"/>
      <c r="N17" s="33">
        <f aca="true" t="shared" si="5" ref="N17:S17">SUM(N9:N16)</f>
        <v>326</v>
      </c>
      <c r="O17" s="34">
        <f t="shared" si="5"/>
        <v>273</v>
      </c>
      <c r="P17" s="33">
        <f t="shared" si="5"/>
        <v>13</v>
      </c>
      <c r="Q17" s="35">
        <f t="shared" si="5"/>
        <v>6</v>
      </c>
      <c r="R17" s="33">
        <f t="shared" si="5"/>
        <v>6</v>
      </c>
      <c r="S17" s="34">
        <f t="shared" si="5"/>
        <v>2</v>
      </c>
      <c r="T17" s="68"/>
    </row>
    <row r="18" spans="2:20" ht="15">
      <c r="B18" s="44"/>
      <c r="C18" s="69"/>
      <c r="D18" s="6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0" t="s">
        <v>10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2:20" ht="12.75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2:20" ht="19.5" customHeight="1">
      <c r="B21" s="40" t="s">
        <v>11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41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2:20" ht="12.7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2:21" ht="12.75">
      <c r="B24" s="42" t="s">
        <v>12</v>
      </c>
      <c r="C24" s="69"/>
      <c r="D24" s="71"/>
      <c r="E24" s="42" t="s">
        <v>13</v>
      </c>
      <c r="F24" s="42"/>
      <c r="G24" s="42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48" t="s">
        <v>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2:20" ht="19.5" customHeight="1" thickBot="1">
      <c r="B3" s="5" t="s">
        <v>1</v>
      </c>
      <c r="C3" s="61"/>
      <c r="D3" s="149" t="s">
        <v>29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</row>
    <row r="4" spans="2:20" ht="19.5" customHeight="1" thickTop="1">
      <c r="B4" s="7" t="s">
        <v>3</v>
      </c>
      <c r="C4" s="8"/>
      <c r="D4" s="152" t="s">
        <v>134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4"/>
      <c r="Q4" s="155" t="s">
        <v>14</v>
      </c>
      <c r="R4" s="156"/>
      <c r="S4" s="157" t="s">
        <v>135</v>
      </c>
      <c r="T4" s="158"/>
    </row>
    <row r="5" spans="2:20" ht="19.5" customHeight="1">
      <c r="B5" s="7" t="s">
        <v>4</v>
      </c>
      <c r="C5" s="62"/>
      <c r="D5" s="159" t="s">
        <v>136</v>
      </c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1"/>
      <c r="Q5" s="162" t="s">
        <v>2</v>
      </c>
      <c r="R5" s="163"/>
      <c r="S5" s="164" t="s">
        <v>137</v>
      </c>
      <c r="T5" s="165"/>
    </row>
    <row r="6" spans="2:20" ht="19.5" customHeight="1" thickBot="1">
      <c r="B6" s="10" t="s">
        <v>5</v>
      </c>
      <c r="C6" s="11"/>
      <c r="D6" s="138" t="s">
        <v>185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0"/>
      <c r="Q6" s="63"/>
      <c r="R6" s="64"/>
      <c r="S6" s="50" t="s">
        <v>100</v>
      </c>
      <c r="T6" s="49" t="s">
        <v>27</v>
      </c>
    </row>
    <row r="7" spans="2:20" ht="24.75" customHeight="1">
      <c r="B7" s="14"/>
      <c r="C7" s="15" t="str">
        <f>D4</f>
        <v>TJ SPARTAK CHRÁST</v>
      </c>
      <c r="D7" s="15" t="str">
        <f>D5</f>
        <v>SLAVOJ PLZEŇ</v>
      </c>
      <c r="E7" s="141" t="s">
        <v>6</v>
      </c>
      <c r="F7" s="142"/>
      <c r="G7" s="142"/>
      <c r="H7" s="142"/>
      <c r="I7" s="142"/>
      <c r="J7" s="142"/>
      <c r="K7" s="142"/>
      <c r="L7" s="142"/>
      <c r="M7" s="143"/>
      <c r="N7" s="144" t="s">
        <v>15</v>
      </c>
      <c r="O7" s="145"/>
      <c r="P7" s="144" t="s">
        <v>16</v>
      </c>
      <c r="Q7" s="145"/>
      <c r="R7" s="144" t="s">
        <v>17</v>
      </c>
      <c r="S7" s="145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58" t="s">
        <v>138</v>
      </c>
      <c r="D9" s="59" t="s">
        <v>139</v>
      </c>
      <c r="E9" s="51">
        <v>21</v>
      </c>
      <c r="F9" s="27" t="s">
        <v>24</v>
      </c>
      <c r="G9" s="52">
        <v>18</v>
      </c>
      <c r="H9" s="51">
        <v>16</v>
      </c>
      <c r="I9" s="27" t="s">
        <v>24</v>
      </c>
      <c r="J9" s="52">
        <v>21</v>
      </c>
      <c r="K9" s="51">
        <v>14</v>
      </c>
      <c r="L9" s="27" t="s">
        <v>24</v>
      </c>
      <c r="M9" s="52">
        <v>21</v>
      </c>
      <c r="N9" s="29">
        <f aca="true" t="shared" si="0" ref="N9:N16">E9+H9+K9</f>
        <v>51</v>
      </c>
      <c r="O9" s="30">
        <f aca="true" t="shared" si="1" ref="O9:O16">G9+J9+M9</f>
        <v>60</v>
      </c>
      <c r="P9" s="31">
        <f aca="true" t="shared" si="2" ref="P9:P16">IF(E9&gt;G9,1,0)+IF(H9&gt;J9,1,0)+IF(K9&gt;M9,1,0)</f>
        <v>1</v>
      </c>
      <c r="Q9" s="26">
        <f aca="true" t="shared" si="3" ref="Q9:Q16">IF(E9&lt;G9,1,0)+IF(H9&lt;J9,1,0)+IF(K9&lt;M9,1,0)</f>
        <v>2</v>
      </c>
      <c r="R9" s="45">
        <f>IF(P9=2,1,0)</f>
        <v>0</v>
      </c>
      <c r="S9" s="28">
        <f>IF(Q9=2,1,0)</f>
        <v>1</v>
      </c>
      <c r="T9" s="60"/>
    </row>
    <row r="10" spans="2:20" ht="30" customHeight="1">
      <c r="B10" s="25" t="s">
        <v>23</v>
      </c>
      <c r="C10" s="58" t="s">
        <v>140</v>
      </c>
      <c r="D10" s="58" t="s">
        <v>141</v>
      </c>
      <c r="E10" s="51">
        <v>21</v>
      </c>
      <c r="F10" s="26" t="s">
        <v>24</v>
      </c>
      <c r="G10" s="52">
        <v>13</v>
      </c>
      <c r="H10" s="51">
        <v>21</v>
      </c>
      <c r="I10" s="26" t="s">
        <v>24</v>
      </c>
      <c r="J10" s="52">
        <v>10</v>
      </c>
      <c r="K10" s="51"/>
      <c r="L10" s="26" t="s">
        <v>24</v>
      </c>
      <c r="M10" s="52"/>
      <c r="N10" s="29">
        <f t="shared" si="0"/>
        <v>42</v>
      </c>
      <c r="O10" s="30">
        <f t="shared" si="1"/>
        <v>23</v>
      </c>
      <c r="P10" s="31">
        <f t="shared" si="2"/>
        <v>2</v>
      </c>
      <c r="Q10" s="26">
        <f t="shared" si="3"/>
        <v>0</v>
      </c>
      <c r="R10" s="46">
        <f aca="true" t="shared" si="4" ref="R10:S16">IF(P10=2,1,0)</f>
        <v>1</v>
      </c>
      <c r="S10" s="28">
        <f t="shared" si="4"/>
        <v>0</v>
      </c>
      <c r="T10" s="60"/>
    </row>
    <row r="11" spans="2:20" ht="30" customHeight="1">
      <c r="B11" s="25" t="s">
        <v>22</v>
      </c>
      <c r="C11" s="58" t="s">
        <v>142</v>
      </c>
      <c r="D11" s="58" t="s">
        <v>143</v>
      </c>
      <c r="E11" s="51">
        <v>8</v>
      </c>
      <c r="F11" s="26" t="s">
        <v>24</v>
      </c>
      <c r="G11" s="52">
        <v>21</v>
      </c>
      <c r="H11" s="51">
        <v>17</v>
      </c>
      <c r="I11" s="26" t="s">
        <v>24</v>
      </c>
      <c r="J11" s="52">
        <v>21</v>
      </c>
      <c r="K11" s="51"/>
      <c r="L11" s="26" t="s">
        <v>24</v>
      </c>
      <c r="M11" s="52"/>
      <c r="N11" s="29">
        <f t="shared" si="0"/>
        <v>25</v>
      </c>
      <c r="O11" s="30">
        <f t="shared" si="1"/>
        <v>42</v>
      </c>
      <c r="P11" s="31">
        <f t="shared" si="2"/>
        <v>0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60"/>
    </row>
    <row r="12" spans="2:20" ht="30" customHeight="1">
      <c r="B12" s="25" t="s">
        <v>21</v>
      </c>
      <c r="C12" s="58" t="s">
        <v>144</v>
      </c>
      <c r="D12" s="58" t="s">
        <v>145</v>
      </c>
      <c r="E12" s="51">
        <v>21</v>
      </c>
      <c r="F12" s="26" t="s">
        <v>24</v>
      </c>
      <c r="G12" s="52">
        <v>17</v>
      </c>
      <c r="H12" s="51">
        <v>21</v>
      </c>
      <c r="I12" s="26" t="s">
        <v>24</v>
      </c>
      <c r="J12" s="52">
        <v>19</v>
      </c>
      <c r="K12" s="51"/>
      <c r="L12" s="26" t="s">
        <v>24</v>
      </c>
      <c r="M12" s="52"/>
      <c r="N12" s="29">
        <f t="shared" si="0"/>
        <v>42</v>
      </c>
      <c r="O12" s="30">
        <f t="shared" si="1"/>
        <v>36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60"/>
    </row>
    <row r="13" spans="2:20" ht="30" customHeight="1">
      <c r="B13" s="25" t="s">
        <v>20</v>
      </c>
      <c r="C13" s="58" t="s">
        <v>146</v>
      </c>
      <c r="D13" s="58" t="s">
        <v>147</v>
      </c>
      <c r="E13" s="51">
        <v>12</v>
      </c>
      <c r="F13" s="26" t="s">
        <v>24</v>
      </c>
      <c r="G13" s="52">
        <v>21</v>
      </c>
      <c r="H13" s="51">
        <v>21</v>
      </c>
      <c r="I13" s="26" t="s">
        <v>24</v>
      </c>
      <c r="J13" s="52">
        <v>12</v>
      </c>
      <c r="K13" s="51">
        <v>21</v>
      </c>
      <c r="L13" s="26" t="s">
        <v>24</v>
      </c>
      <c r="M13" s="52">
        <v>12</v>
      </c>
      <c r="N13" s="29">
        <f t="shared" si="0"/>
        <v>54</v>
      </c>
      <c r="O13" s="30">
        <f t="shared" si="1"/>
        <v>45</v>
      </c>
      <c r="P13" s="31">
        <f t="shared" si="2"/>
        <v>2</v>
      </c>
      <c r="Q13" s="26">
        <f t="shared" si="3"/>
        <v>1</v>
      </c>
      <c r="R13" s="46">
        <f t="shared" si="4"/>
        <v>1</v>
      </c>
      <c r="S13" s="28">
        <f t="shared" si="4"/>
        <v>0</v>
      </c>
      <c r="T13" s="60"/>
    </row>
    <row r="14" spans="2:20" ht="30" customHeight="1">
      <c r="B14" s="25" t="s">
        <v>19</v>
      </c>
      <c r="C14" s="58" t="s">
        <v>148</v>
      </c>
      <c r="D14" s="58" t="s">
        <v>149</v>
      </c>
      <c r="E14" s="51">
        <v>21</v>
      </c>
      <c r="F14" s="26" t="s">
        <v>24</v>
      </c>
      <c r="G14" s="52">
        <v>12</v>
      </c>
      <c r="H14" s="51">
        <v>21</v>
      </c>
      <c r="I14" s="26" t="s">
        <v>24</v>
      </c>
      <c r="J14" s="52">
        <v>12</v>
      </c>
      <c r="K14" s="51"/>
      <c r="L14" s="26" t="s">
        <v>24</v>
      </c>
      <c r="M14" s="52"/>
      <c r="N14" s="29">
        <f t="shared" si="0"/>
        <v>42</v>
      </c>
      <c r="O14" s="30">
        <f t="shared" si="1"/>
        <v>24</v>
      </c>
      <c r="P14" s="31">
        <f t="shared" si="2"/>
        <v>2</v>
      </c>
      <c r="Q14" s="26">
        <f t="shared" si="3"/>
        <v>0</v>
      </c>
      <c r="R14" s="46">
        <f t="shared" si="4"/>
        <v>1</v>
      </c>
      <c r="S14" s="28">
        <f t="shared" si="4"/>
        <v>0</v>
      </c>
      <c r="T14" s="60"/>
    </row>
    <row r="15" spans="2:20" ht="30" customHeight="1">
      <c r="B15" s="25" t="s">
        <v>25</v>
      </c>
      <c r="C15" s="58" t="s">
        <v>150</v>
      </c>
      <c r="D15" s="58" t="s">
        <v>151</v>
      </c>
      <c r="E15" s="51">
        <v>4</v>
      </c>
      <c r="F15" s="26" t="s">
        <v>24</v>
      </c>
      <c r="G15" s="52">
        <v>21</v>
      </c>
      <c r="H15" s="51">
        <v>11</v>
      </c>
      <c r="I15" s="26" t="s">
        <v>24</v>
      </c>
      <c r="J15" s="52">
        <v>21</v>
      </c>
      <c r="K15" s="51"/>
      <c r="L15" s="26" t="s">
        <v>24</v>
      </c>
      <c r="M15" s="52"/>
      <c r="N15" s="29">
        <f>E15+H15+K15</f>
        <v>15</v>
      </c>
      <c r="O15" s="30">
        <f>G15+J15+M15</f>
        <v>42</v>
      </c>
      <c r="P15" s="31">
        <f>IF(E15&gt;G15,1,0)+IF(H15&gt;J15,1,0)+IF(K15&gt;M15,1,0)</f>
        <v>0</v>
      </c>
      <c r="Q15" s="26">
        <f>IF(E15&lt;G15,1,0)+IF(H15&lt;J15,1,0)+IF(K15&lt;M15,1,0)</f>
        <v>2</v>
      </c>
      <c r="R15" s="46">
        <f>IF(P15=2,1,0)</f>
        <v>0</v>
      </c>
      <c r="S15" s="28">
        <f>IF(Q15=2,1,0)</f>
        <v>1</v>
      </c>
      <c r="T15" s="60"/>
    </row>
    <row r="16" spans="2:20" ht="30" customHeight="1" thickBot="1">
      <c r="B16" s="25" t="s">
        <v>18</v>
      </c>
      <c r="C16" s="58" t="s">
        <v>152</v>
      </c>
      <c r="D16" s="58" t="s">
        <v>153</v>
      </c>
      <c r="E16" s="51">
        <v>15</v>
      </c>
      <c r="F16" s="26" t="s">
        <v>24</v>
      </c>
      <c r="G16" s="52">
        <v>21</v>
      </c>
      <c r="H16" s="51">
        <v>20</v>
      </c>
      <c r="I16" s="26" t="s">
        <v>24</v>
      </c>
      <c r="J16" s="52">
        <v>22</v>
      </c>
      <c r="K16" s="51"/>
      <c r="L16" s="26" t="s">
        <v>24</v>
      </c>
      <c r="M16" s="52"/>
      <c r="N16" s="29">
        <f t="shared" si="0"/>
        <v>35</v>
      </c>
      <c r="O16" s="30">
        <f t="shared" si="1"/>
        <v>43</v>
      </c>
      <c r="P16" s="31">
        <f t="shared" si="2"/>
        <v>0</v>
      </c>
      <c r="Q16" s="26">
        <f t="shared" si="3"/>
        <v>2</v>
      </c>
      <c r="R16" s="46">
        <f t="shared" si="4"/>
        <v>0</v>
      </c>
      <c r="S16" s="28">
        <f t="shared" si="4"/>
        <v>1</v>
      </c>
      <c r="T16" s="60"/>
    </row>
    <row r="17" spans="2:20" ht="34.5" customHeight="1" thickBot="1">
      <c r="B17" s="32" t="s">
        <v>8</v>
      </c>
      <c r="C17" s="146" t="str">
        <f>IF(R17&gt;S17,D4,IF(S17&gt;R17,D5,"remíza"))</f>
        <v>remíza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7"/>
      <c r="N17" s="33">
        <f aca="true" t="shared" si="5" ref="N17:S17">SUM(N9:N16)</f>
        <v>306</v>
      </c>
      <c r="O17" s="34">
        <f t="shared" si="5"/>
        <v>315</v>
      </c>
      <c r="P17" s="33">
        <f t="shared" si="5"/>
        <v>9</v>
      </c>
      <c r="Q17" s="35">
        <f t="shared" si="5"/>
        <v>9</v>
      </c>
      <c r="R17" s="33">
        <f t="shared" si="5"/>
        <v>4</v>
      </c>
      <c r="S17" s="34">
        <f t="shared" si="5"/>
        <v>4</v>
      </c>
      <c r="T17" s="68"/>
    </row>
    <row r="18" spans="2:20" ht="15">
      <c r="B18" s="44"/>
      <c r="C18" s="69"/>
      <c r="D18" s="6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0" t="s">
        <v>10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2:20" ht="12.75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2:20" ht="19.5" customHeight="1">
      <c r="B21" s="40" t="s">
        <v>11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41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2:20" ht="12.7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2:21" ht="12.75">
      <c r="B24" s="42" t="s">
        <v>12</v>
      </c>
      <c r="C24" s="69"/>
      <c r="D24" s="71"/>
      <c r="E24" s="42" t="s">
        <v>13</v>
      </c>
      <c r="F24" s="42"/>
      <c r="G24" s="42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E1" sqref="E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48" t="s">
        <v>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2:20" ht="19.5" customHeight="1" thickBot="1">
      <c r="B3" s="5" t="s">
        <v>1</v>
      </c>
      <c r="C3" s="61"/>
      <c r="D3" s="149" t="s">
        <v>29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</row>
    <row r="4" spans="2:20" ht="19.5" customHeight="1" thickTop="1">
      <c r="B4" s="7" t="s">
        <v>3</v>
      </c>
      <c r="C4" s="8"/>
      <c r="D4" s="152" t="s">
        <v>63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4"/>
      <c r="Q4" s="155" t="s">
        <v>14</v>
      </c>
      <c r="R4" s="156"/>
      <c r="S4" s="157" t="s">
        <v>135</v>
      </c>
      <c r="T4" s="158"/>
    </row>
    <row r="5" spans="2:20" ht="19.5" customHeight="1">
      <c r="B5" s="7" t="s">
        <v>4</v>
      </c>
      <c r="C5" s="62"/>
      <c r="D5" s="159" t="s">
        <v>79</v>
      </c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1"/>
      <c r="Q5" s="162" t="s">
        <v>2</v>
      </c>
      <c r="R5" s="163"/>
      <c r="S5" s="164" t="s">
        <v>177</v>
      </c>
      <c r="T5" s="165"/>
    </row>
    <row r="6" spans="2:20" ht="19.5" customHeight="1" thickBot="1">
      <c r="B6" s="10" t="s">
        <v>5</v>
      </c>
      <c r="C6" s="11"/>
      <c r="D6" s="138" t="s">
        <v>178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0"/>
      <c r="Q6" s="63"/>
      <c r="R6" s="64"/>
      <c r="S6" s="50" t="s">
        <v>100</v>
      </c>
      <c r="T6" s="49" t="s">
        <v>27</v>
      </c>
    </row>
    <row r="7" spans="2:20" ht="24.75" customHeight="1">
      <c r="B7" s="14"/>
      <c r="C7" s="15" t="str">
        <f>D4</f>
        <v>TJ Sokol Doubravka D</v>
      </c>
      <c r="D7" s="15" t="str">
        <f>D5</f>
        <v>Spartak Chrást</v>
      </c>
      <c r="E7" s="141" t="s">
        <v>6</v>
      </c>
      <c r="F7" s="142"/>
      <c r="G7" s="142"/>
      <c r="H7" s="142"/>
      <c r="I7" s="142"/>
      <c r="J7" s="142"/>
      <c r="K7" s="142"/>
      <c r="L7" s="142"/>
      <c r="M7" s="143"/>
      <c r="N7" s="144" t="s">
        <v>15</v>
      </c>
      <c r="O7" s="145"/>
      <c r="P7" s="144" t="s">
        <v>16</v>
      </c>
      <c r="Q7" s="145"/>
      <c r="R7" s="144" t="s">
        <v>17</v>
      </c>
      <c r="S7" s="145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58" t="s">
        <v>179</v>
      </c>
      <c r="D9" s="59" t="s">
        <v>180</v>
      </c>
      <c r="E9" s="51">
        <v>17</v>
      </c>
      <c r="F9" s="27" t="s">
        <v>24</v>
      </c>
      <c r="G9" s="52">
        <v>21</v>
      </c>
      <c r="H9" s="51">
        <v>21</v>
      </c>
      <c r="I9" s="27" t="s">
        <v>24</v>
      </c>
      <c r="J9" s="52">
        <v>19</v>
      </c>
      <c r="K9" s="51">
        <v>15</v>
      </c>
      <c r="L9" s="27" t="s">
        <v>24</v>
      </c>
      <c r="M9" s="52">
        <v>21</v>
      </c>
      <c r="N9" s="29">
        <f aca="true" t="shared" si="0" ref="N9:N16">E9+H9+K9</f>
        <v>53</v>
      </c>
      <c r="O9" s="30">
        <f aca="true" t="shared" si="1" ref="O9:O16">G9+J9+M9</f>
        <v>61</v>
      </c>
      <c r="P9" s="31">
        <f aca="true" t="shared" si="2" ref="P9:P16">IF(E9&gt;G9,1,0)+IF(H9&gt;J9,1,0)+IF(K9&gt;M9,1,0)</f>
        <v>1</v>
      </c>
      <c r="Q9" s="26">
        <f aca="true" t="shared" si="3" ref="Q9:Q16">IF(E9&lt;G9,1,0)+IF(H9&lt;J9,1,0)+IF(K9&lt;M9,1,0)</f>
        <v>2</v>
      </c>
      <c r="R9" s="45">
        <f>IF(P9=2,1,0)</f>
        <v>0</v>
      </c>
      <c r="S9" s="28">
        <f>IF(Q9=2,1,0)</f>
        <v>1</v>
      </c>
      <c r="T9" s="60"/>
    </row>
    <row r="10" spans="2:20" ht="30" customHeight="1">
      <c r="B10" s="25" t="s">
        <v>23</v>
      </c>
      <c r="C10" s="58" t="s">
        <v>181</v>
      </c>
      <c r="D10" s="58" t="s">
        <v>182</v>
      </c>
      <c r="E10" s="51">
        <v>21</v>
      </c>
      <c r="F10" s="26" t="s">
        <v>24</v>
      </c>
      <c r="G10" s="52">
        <v>18</v>
      </c>
      <c r="H10" s="51">
        <v>13</v>
      </c>
      <c r="I10" s="26" t="s">
        <v>24</v>
      </c>
      <c r="J10" s="52">
        <v>21</v>
      </c>
      <c r="K10" s="51">
        <v>11</v>
      </c>
      <c r="L10" s="26" t="s">
        <v>24</v>
      </c>
      <c r="M10" s="52">
        <v>21</v>
      </c>
      <c r="N10" s="29">
        <f t="shared" si="0"/>
        <v>45</v>
      </c>
      <c r="O10" s="30">
        <f t="shared" si="1"/>
        <v>60</v>
      </c>
      <c r="P10" s="31">
        <f t="shared" si="2"/>
        <v>1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60"/>
    </row>
    <row r="11" spans="2:20" ht="30" customHeight="1">
      <c r="B11" s="25" t="s">
        <v>22</v>
      </c>
      <c r="C11" s="58" t="s">
        <v>38</v>
      </c>
      <c r="D11" s="58" t="s">
        <v>57</v>
      </c>
      <c r="E11" s="51">
        <v>21</v>
      </c>
      <c r="F11" s="26" t="s">
        <v>24</v>
      </c>
      <c r="G11" s="52">
        <v>12</v>
      </c>
      <c r="H11" s="51">
        <v>21</v>
      </c>
      <c r="I11" s="26" t="s">
        <v>24</v>
      </c>
      <c r="J11" s="52">
        <v>16</v>
      </c>
      <c r="K11" s="51"/>
      <c r="L11" s="26" t="s">
        <v>24</v>
      </c>
      <c r="M11" s="52"/>
      <c r="N11" s="29">
        <f t="shared" si="0"/>
        <v>42</v>
      </c>
      <c r="O11" s="30">
        <f t="shared" si="1"/>
        <v>28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60"/>
    </row>
    <row r="12" spans="2:20" ht="30" customHeight="1">
      <c r="B12" s="25" t="s">
        <v>21</v>
      </c>
      <c r="C12" s="58" t="s">
        <v>183</v>
      </c>
      <c r="D12" s="58" t="s">
        <v>58</v>
      </c>
      <c r="E12" s="51">
        <v>17</v>
      </c>
      <c r="F12" s="26" t="s">
        <v>24</v>
      </c>
      <c r="G12" s="52">
        <v>21</v>
      </c>
      <c r="H12" s="51">
        <v>10</v>
      </c>
      <c r="I12" s="26" t="s">
        <v>24</v>
      </c>
      <c r="J12" s="52">
        <v>21</v>
      </c>
      <c r="K12" s="51"/>
      <c r="L12" s="26" t="s">
        <v>24</v>
      </c>
      <c r="M12" s="52"/>
      <c r="N12" s="29">
        <f t="shared" si="0"/>
        <v>27</v>
      </c>
      <c r="O12" s="30">
        <f t="shared" si="1"/>
        <v>42</v>
      </c>
      <c r="P12" s="31">
        <f t="shared" si="2"/>
        <v>0</v>
      </c>
      <c r="Q12" s="26">
        <f t="shared" si="3"/>
        <v>2</v>
      </c>
      <c r="R12" s="46">
        <f t="shared" si="4"/>
        <v>0</v>
      </c>
      <c r="S12" s="28">
        <f t="shared" si="4"/>
        <v>1</v>
      </c>
      <c r="T12" s="60"/>
    </row>
    <row r="13" spans="2:20" ht="30" customHeight="1">
      <c r="B13" s="25" t="s">
        <v>20</v>
      </c>
      <c r="C13" s="58" t="s">
        <v>42</v>
      </c>
      <c r="D13" s="58" t="s">
        <v>59</v>
      </c>
      <c r="E13" s="51">
        <v>12</v>
      </c>
      <c r="F13" s="26" t="s">
        <v>24</v>
      </c>
      <c r="G13" s="52">
        <v>21</v>
      </c>
      <c r="H13" s="51">
        <v>12</v>
      </c>
      <c r="I13" s="26" t="s">
        <v>24</v>
      </c>
      <c r="J13" s="52">
        <v>21</v>
      </c>
      <c r="K13" s="51"/>
      <c r="L13" s="26" t="s">
        <v>24</v>
      </c>
      <c r="M13" s="52"/>
      <c r="N13" s="29">
        <f t="shared" si="0"/>
        <v>24</v>
      </c>
      <c r="O13" s="30">
        <f t="shared" si="1"/>
        <v>42</v>
      </c>
      <c r="P13" s="31">
        <f t="shared" si="2"/>
        <v>0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60"/>
    </row>
    <row r="14" spans="2:20" ht="30" customHeight="1">
      <c r="B14" s="25" t="s">
        <v>19</v>
      </c>
      <c r="C14" s="58" t="s">
        <v>44</v>
      </c>
      <c r="D14" s="58" t="s">
        <v>60</v>
      </c>
      <c r="E14" s="51">
        <v>15</v>
      </c>
      <c r="F14" s="26" t="s">
        <v>24</v>
      </c>
      <c r="G14" s="52">
        <v>21</v>
      </c>
      <c r="H14" s="51">
        <v>14</v>
      </c>
      <c r="I14" s="26" t="s">
        <v>24</v>
      </c>
      <c r="J14" s="52">
        <v>21</v>
      </c>
      <c r="K14" s="51"/>
      <c r="L14" s="26" t="s">
        <v>24</v>
      </c>
      <c r="M14" s="52"/>
      <c r="N14" s="29">
        <f t="shared" si="0"/>
        <v>29</v>
      </c>
      <c r="O14" s="30">
        <f t="shared" si="1"/>
        <v>42</v>
      </c>
      <c r="P14" s="31">
        <f t="shared" si="2"/>
        <v>0</v>
      </c>
      <c r="Q14" s="26">
        <f t="shared" si="3"/>
        <v>2</v>
      </c>
      <c r="R14" s="46">
        <f t="shared" si="4"/>
        <v>0</v>
      </c>
      <c r="S14" s="28">
        <f t="shared" si="4"/>
        <v>1</v>
      </c>
      <c r="T14" s="60"/>
    </row>
    <row r="15" spans="2:20" ht="30" customHeight="1">
      <c r="B15" s="25" t="s">
        <v>25</v>
      </c>
      <c r="C15" s="58" t="s">
        <v>46</v>
      </c>
      <c r="D15" s="58" t="s">
        <v>62</v>
      </c>
      <c r="E15" s="51">
        <v>21</v>
      </c>
      <c r="F15" s="26" t="s">
        <v>24</v>
      </c>
      <c r="G15" s="52">
        <v>12</v>
      </c>
      <c r="H15" s="51">
        <v>15</v>
      </c>
      <c r="I15" s="26" t="s">
        <v>24</v>
      </c>
      <c r="J15" s="52">
        <v>21</v>
      </c>
      <c r="K15" s="51">
        <v>17</v>
      </c>
      <c r="L15" s="26" t="s">
        <v>24</v>
      </c>
      <c r="M15" s="52">
        <v>21</v>
      </c>
      <c r="N15" s="29">
        <f>E15+H15+K15</f>
        <v>53</v>
      </c>
      <c r="O15" s="30">
        <f>G15+J15+M15</f>
        <v>54</v>
      </c>
      <c r="P15" s="31">
        <f>IF(E15&gt;G15,1,0)+IF(H15&gt;J15,1,0)+IF(K15&gt;M15,1,0)</f>
        <v>1</v>
      </c>
      <c r="Q15" s="26">
        <f>IF(E15&lt;G15,1,0)+IF(H15&lt;J15,1,0)+IF(K15&lt;M15,1,0)</f>
        <v>2</v>
      </c>
      <c r="R15" s="46">
        <f>IF(P15=2,1,0)</f>
        <v>0</v>
      </c>
      <c r="S15" s="28">
        <f>IF(Q15=2,1,0)</f>
        <v>1</v>
      </c>
      <c r="T15" s="60"/>
    </row>
    <row r="16" spans="2:20" ht="30" customHeight="1" thickBot="1">
      <c r="B16" s="25" t="s">
        <v>18</v>
      </c>
      <c r="C16" s="58" t="s">
        <v>32</v>
      </c>
      <c r="D16" s="58" t="s">
        <v>184</v>
      </c>
      <c r="E16" s="51">
        <v>21</v>
      </c>
      <c r="F16" s="26" t="s">
        <v>24</v>
      </c>
      <c r="G16" s="52">
        <v>17</v>
      </c>
      <c r="H16" s="51">
        <v>12</v>
      </c>
      <c r="I16" s="26" t="s">
        <v>24</v>
      </c>
      <c r="J16" s="52">
        <v>21</v>
      </c>
      <c r="K16" s="51">
        <v>21</v>
      </c>
      <c r="L16" s="26" t="s">
        <v>24</v>
      </c>
      <c r="M16" s="52">
        <v>18</v>
      </c>
      <c r="N16" s="29">
        <f t="shared" si="0"/>
        <v>54</v>
      </c>
      <c r="O16" s="30">
        <f t="shared" si="1"/>
        <v>56</v>
      </c>
      <c r="P16" s="31">
        <f t="shared" si="2"/>
        <v>2</v>
      </c>
      <c r="Q16" s="26">
        <f t="shared" si="3"/>
        <v>1</v>
      </c>
      <c r="R16" s="46">
        <f t="shared" si="4"/>
        <v>1</v>
      </c>
      <c r="S16" s="28">
        <f t="shared" si="4"/>
        <v>0</v>
      </c>
      <c r="T16" s="60"/>
    </row>
    <row r="17" spans="2:20" ht="34.5" customHeight="1" thickBot="1">
      <c r="B17" s="32" t="s">
        <v>8</v>
      </c>
      <c r="C17" s="146" t="str">
        <f>IF(R17&gt;S17,D4,IF(S17&gt;R17,D5,"remíza"))</f>
        <v>Spartak Chrást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7"/>
      <c r="N17" s="33">
        <f aca="true" t="shared" si="5" ref="N17:S17">SUM(N9:N16)</f>
        <v>327</v>
      </c>
      <c r="O17" s="34">
        <f t="shared" si="5"/>
        <v>385</v>
      </c>
      <c r="P17" s="33">
        <f t="shared" si="5"/>
        <v>7</v>
      </c>
      <c r="Q17" s="35">
        <f t="shared" si="5"/>
        <v>13</v>
      </c>
      <c r="R17" s="33">
        <f t="shared" si="5"/>
        <v>2</v>
      </c>
      <c r="S17" s="34">
        <f t="shared" si="5"/>
        <v>6</v>
      </c>
      <c r="T17" s="68"/>
    </row>
    <row r="18" spans="2:20" ht="15">
      <c r="B18" s="44"/>
      <c r="C18" s="69"/>
      <c r="D18" s="6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0" t="s">
        <v>10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2:20" ht="12.75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2:20" ht="19.5" customHeight="1">
      <c r="B21" s="40" t="s">
        <v>11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41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2:20" ht="12.7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2:21" ht="12.75">
      <c r="B24" s="42" t="s">
        <v>12</v>
      </c>
      <c r="C24" s="69"/>
      <c r="D24" s="71"/>
      <c r="E24" s="42" t="s">
        <v>13</v>
      </c>
      <c r="F24" s="42"/>
      <c r="G24" s="42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zapis_OPB.xls</dc:title>
  <dc:subject>OPB 2016/17</dc:subject>
  <dc:creator>ZpčBaS</dc:creator>
  <cp:keywords/>
  <dc:description>Zápis o utkání smíšených družstev - OPB</dc:description>
  <cp:lastModifiedBy>sk</cp:lastModifiedBy>
  <cp:lastPrinted>2016-10-21T11:37:01Z</cp:lastPrinted>
  <dcterms:created xsi:type="dcterms:W3CDTF">1996-11-18T12:18:44Z</dcterms:created>
  <dcterms:modified xsi:type="dcterms:W3CDTF">2017-01-30T19:44:54Z</dcterms:modified>
  <cp:category/>
  <cp:version/>
  <cp:contentType/>
  <cp:contentStatus/>
</cp:coreProperties>
</file>