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.xml" ContentType="application/vnd.openxmlformats-officedocument.drawing+xml"/>
  <Override PartName="/xl/worksheets/sheet26.xml" ContentType="application/vnd.openxmlformats-officedocument.spreadsheetml.worksheet+xml"/>
  <Override PartName="/xl/drawings/drawing2.xml" ContentType="application/vnd.openxmlformats-officedocument.drawing+xml"/>
  <Override PartName="/xl/worksheets/sheet27.xml" ContentType="application/vnd.openxmlformats-officedocument.spreadsheetml.worksheet+xml"/>
  <Override PartName="/xl/drawings/drawing3.xml" ContentType="application/vnd.openxmlformats-officedocument.drawing+xml"/>
  <Override PartName="/xl/worksheets/sheet28.xml" ContentType="application/vnd.openxmlformats-officedocument.spreadsheetml.worksheet+xml"/>
  <Override PartName="/xl/drawings/drawing4.xml" ContentType="application/vnd.openxmlformats-officedocument.drawing+xml"/>
  <Override PartName="/xl/worksheets/sheet29.xml" ContentType="application/vnd.openxmlformats-officedocument.spreadsheetml.worksheet+xml"/>
  <Override PartName="/xl/drawings/drawing5.xml" ContentType="application/vnd.openxmlformats-officedocument.drawing+xml"/>
  <Override PartName="/xl/worksheets/sheet30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88" activeTab="0"/>
  </bookViews>
  <sheets>
    <sheet name="TABULKA-J-Z-prebor" sheetId="1" r:id="rId1"/>
    <sheet name="rozpis J-Z" sheetId="2" r:id="rId2"/>
    <sheet name="3.k._Vod_Chr" sheetId="3" r:id="rId3"/>
    <sheet name="3.k._Kř.B_Jup.A" sheetId="4" r:id="rId4"/>
    <sheet name="3.k._Táb_Dou.D" sheetId="5" r:id="rId5"/>
    <sheet name="3.k._Kř.C_Sla" sheetId="6" r:id="rId6"/>
    <sheet name="3.k._Vod_Jup.A" sheetId="7" r:id="rId7"/>
    <sheet name="3.k._Kř.B_Chr" sheetId="8" r:id="rId8"/>
    <sheet name="3.k._Táb_Sla" sheetId="9" r:id="rId9"/>
    <sheet name="3.k._Kř.C_Dou.D" sheetId="10" r:id="rId10"/>
    <sheet name="2.k._Sla_Vod" sheetId="11" r:id="rId11"/>
    <sheet name="2.k._Chr_Kř.C" sheetId="12" r:id="rId12"/>
    <sheet name="2.k._Dou.D_Kř.B" sheetId="13" r:id="rId13"/>
    <sheet name="2.k._JupA_Táb" sheetId="14" r:id="rId14"/>
    <sheet name="2.k._Sla_Kř.B" sheetId="15" r:id="rId15"/>
    <sheet name="2.k._Dou.D_Vod" sheetId="16" r:id="rId16"/>
    <sheet name="2.k._Chr_Táb" sheetId="17" r:id="rId17"/>
    <sheet name="2.k._JupA_Kř.C" sheetId="18" r:id="rId18"/>
    <sheet name="1.k._Dou.D_Chr" sheetId="19" r:id="rId19"/>
    <sheet name="1.k._JupA_Sla" sheetId="20" r:id="rId20"/>
    <sheet name="1.k._Sla_Dou.D" sheetId="21" r:id="rId21"/>
    <sheet name="1.k._Sla_Chr" sheetId="22" r:id="rId22"/>
    <sheet name="1.k._Dou.D_JupA" sheetId="23" r:id="rId23"/>
    <sheet name="1.k._JupA_Chr" sheetId="24" r:id="rId24"/>
    <sheet name="1.k._Kř.B_Táb" sheetId="25" r:id="rId25"/>
    <sheet name="1.k._Kř.B_Kř.C" sheetId="26" r:id="rId26"/>
    <sheet name="1.k._Táb_Vod" sheetId="27" r:id="rId27"/>
    <sheet name="1.k._Kř.C_Vod" sheetId="28" r:id="rId28"/>
    <sheet name="1.k._Táb_Kř.C" sheetId="29" r:id="rId29"/>
    <sheet name="1.k._Vod_Kř.B" sheetId="30" r:id="rId30"/>
  </sheets>
  <externalReferences>
    <externalReference r:id="rId33"/>
  </externalReferences>
  <definedNames>
    <definedName name="_xlnm.Print_Area" localSheetId="18">'1.k._Dou.D_Chr'!$B$2:$T$25</definedName>
    <definedName name="_xlnm.Print_Area" localSheetId="22">'1.k._Dou.D_JupA'!$B$2:$T$25</definedName>
    <definedName name="_xlnm.Print_Area" localSheetId="23">'1.k._JupA_Chr'!$B$2:$T$25</definedName>
    <definedName name="_xlnm.Print_Area" localSheetId="19">'1.k._JupA_Sla'!$B$2:$T$25</definedName>
    <definedName name="_xlnm.Print_Area" localSheetId="25">'1.k._Kř.B_Kř.C'!$A$1:$S$26</definedName>
    <definedName name="_xlnm.Print_Area" localSheetId="24">'1.k._Kř.B_Táb'!$A$1:$S$26</definedName>
    <definedName name="_xlnm.Print_Area" localSheetId="27">'1.k._Kř.C_Vod'!$A$1:$S$26</definedName>
    <definedName name="_xlnm.Print_Area" localSheetId="20">'1.k._Sla_Dou.D'!$B$2:$T$25</definedName>
    <definedName name="_xlnm.Print_Area" localSheetId="21">'1.k._Sla_Chr'!$B$2:$T$25</definedName>
    <definedName name="_xlnm.Print_Area" localSheetId="28">'1.k._Táb_Kř.C'!$A$1:$S$26</definedName>
    <definedName name="_xlnm.Print_Area" localSheetId="26">'1.k._Táb_Vod'!$A$1:$S$26</definedName>
    <definedName name="_xlnm.Print_Area" localSheetId="29">'1.k._Vod_Kř.B'!$A$1:$S$26</definedName>
    <definedName name="_xlnm.Print_Area" localSheetId="12">'2.k._Dou.D_Kř.B'!$B$2:$T$25</definedName>
    <definedName name="_xlnm.Print_Area" localSheetId="15">'2.k._Dou.D_Vod'!$B$2:$T$25</definedName>
    <definedName name="_xlnm.Print_Area" localSheetId="11">'2.k._Chr_Kř.C'!$B$2:$T$25</definedName>
    <definedName name="_xlnm.Print_Area" localSheetId="16">'2.k._Chr_Táb'!$B$2:$T$25</definedName>
    <definedName name="_xlnm.Print_Area" localSheetId="17">'2.k._JupA_Kř.C'!$B$2:$T$25</definedName>
    <definedName name="_xlnm.Print_Area" localSheetId="13">'2.k._JupA_Táb'!$B$2:$T$25</definedName>
    <definedName name="_xlnm.Print_Area" localSheetId="14">'2.k._Sla_Kř.B'!$B$2:$T$25</definedName>
    <definedName name="_xlnm.Print_Area" localSheetId="10">'2.k._Sla_Vod'!$B$2:$T$25</definedName>
  </definedNames>
  <calcPr fullCalcOnLoad="1"/>
</workbook>
</file>

<file path=xl/sharedStrings.xml><?xml version="1.0" encoding="utf-8"?>
<sst xmlns="http://schemas.openxmlformats.org/spreadsheetml/2006/main" count="2164" uniqueCount="304">
  <si>
    <t>JIHO-ZÁPADNÍ přebor - 2016/17</t>
  </si>
  <si>
    <r>
      <t xml:space="preserve">konečná tabulka J-Z Přeboru po </t>
    </r>
    <r>
      <rPr>
        <b/>
        <u val="single"/>
        <sz val="12"/>
        <rFont val="Arial"/>
        <family val="2"/>
      </rPr>
      <t>3. kole  - 4.3.2017</t>
    </r>
  </si>
  <si>
    <t xml:space="preserve">  </t>
  </si>
  <si>
    <t>odehráno</t>
  </si>
  <si>
    <t>výhry</t>
  </si>
  <si>
    <t>remízy</t>
  </si>
  <si>
    <t>prohry</t>
  </si>
  <si>
    <t>vyhrané zápasy</t>
  </si>
  <si>
    <t>prohrané zápasy</t>
  </si>
  <si>
    <t>vyhrané sety</t>
  </si>
  <si>
    <t>prohrané  sety</t>
  </si>
  <si>
    <t>vyhrané míčky</t>
  </si>
  <si>
    <t>prohrané  míčky</t>
  </si>
  <si>
    <t>body</t>
  </si>
  <si>
    <t>1.</t>
  </si>
  <si>
    <t>SK Jupiter A</t>
  </si>
  <si>
    <t>2.</t>
  </si>
  <si>
    <t>Spartak Chrást</t>
  </si>
  <si>
    <t>3.</t>
  </si>
  <si>
    <t>Sokol Vodňany</t>
  </si>
  <si>
    <t>4.</t>
  </si>
  <si>
    <t>Sokol Křemže B</t>
  </si>
  <si>
    <t>5.</t>
  </si>
  <si>
    <t>TJ Slavoj Plzeň</t>
  </si>
  <si>
    <t>6.</t>
  </si>
  <si>
    <t>SK Badminton Tábor</t>
  </si>
  <si>
    <t>7.</t>
  </si>
  <si>
    <t>Sokol Křemže C</t>
  </si>
  <si>
    <t>8.</t>
  </si>
  <si>
    <t>Sokol Doubravka D</t>
  </si>
  <si>
    <r>
      <t xml:space="preserve">tabulka po </t>
    </r>
    <r>
      <rPr>
        <b/>
        <u val="single"/>
        <sz val="12"/>
        <rFont val="Arial"/>
        <family val="2"/>
      </rPr>
      <t>2. kole  - 17.12.2016</t>
    </r>
  </si>
  <si>
    <r>
      <t xml:space="preserve">tabulka po </t>
    </r>
    <r>
      <rPr>
        <b/>
        <u val="single"/>
        <sz val="12"/>
        <rFont val="Arial"/>
        <family val="2"/>
      </rPr>
      <t>1. kole  - 19.11.2016</t>
    </r>
  </si>
  <si>
    <t>J-Z přebor družstev dospělých - 2016 / 2017</t>
  </si>
  <si>
    <t>J-Z přebor - 1. kolo - 16.10. - 19.11. 2016</t>
  </si>
  <si>
    <t>-</t>
  </si>
  <si>
    <t>2 : 5</t>
  </si>
  <si>
    <t>6 : 1</t>
  </si>
  <si>
    <t>Slavoj Plzeň</t>
  </si>
  <si>
    <t>3 : 4</t>
  </si>
  <si>
    <t>4 : 3</t>
  </si>
  <si>
    <t>0 : 7</t>
  </si>
  <si>
    <t>J-Z přebor - 2. kolo - 17.12.2016</t>
  </si>
  <si>
    <t>dopolední utkání - začátek 9:00</t>
  </si>
  <si>
    <t>odpolední utkání - začátek 15:00</t>
  </si>
  <si>
    <t>5 : 2</t>
  </si>
  <si>
    <t>7 : 0</t>
  </si>
  <si>
    <t>1 : 6</t>
  </si>
  <si>
    <t>J-Z přebor - 3. kolo - 4.3.2017</t>
  </si>
  <si>
    <t>ZÁPIS O UTKÁNÍ SMÍŠENÝCH DRUŽSTEV</t>
  </si>
  <si>
    <t>Název soutěže:</t>
  </si>
  <si>
    <t>J-Z přebor dospělých - 2016/17</t>
  </si>
  <si>
    <t>Družstvo "A"</t>
  </si>
  <si>
    <t>TJ Sokol Vodňany</t>
  </si>
  <si>
    <t>Datum:</t>
  </si>
  <si>
    <t>4.3.2017</t>
  </si>
  <si>
    <t>Družstvo "B"</t>
  </si>
  <si>
    <t>Místo:</t>
  </si>
  <si>
    <t>Vodňany</t>
  </si>
  <si>
    <t>Vrchní rozhodčí:</t>
  </si>
  <si>
    <t>Vladimír Marek</t>
  </si>
  <si>
    <t>kolo</t>
  </si>
  <si>
    <t>Výsledky setů</t>
  </si>
  <si>
    <t>Součet míčů</t>
  </si>
  <si>
    <t>Sety</t>
  </si>
  <si>
    <t>Body</t>
  </si>
  <si>
    <t>Rozhodčí</t>
  </si>
  <si>
    <t>smíšená čtyřhra</t>
  </si>
  <si>
    <t>Pavlis, Pelíšková</t>
  </si>
  <si>
    <t>Mirvald, Hodlová</t>
  </si>
  <si>
    <t>:</t>
  </si>
  <si>
    <t>čtyřhra mužů</t>
  </si>
  <si>
    <t>Nečas, Plachta</t>
  </si>
  <si>
    <t>Behenský, Brunclík</t>
  </si>
  <si>
    <t>čtyřhra žen</t>
  </si>
  <si>
    <t>Pelíšková, Čížková</t>
  </si>
  <si>
    <t>scr.</t>
  </si>
  <si>
    <t>3.dvouhra mužů</t>
  </si>
  <si>
    <t>Petrův</t>
  </si>
  <si>
    <t>Brunclík</t>
  </si>
  <si>
    <t>2.dvouhra mužů</t>
  </si>
  <si>
    <t>Plachta</t>
  </si>
  <si>
    <t xml:space="preserve">Mirvald </t>
  </si>
  <si>
    <t>dvouhra   žen</t>
  </si>
  <si>
    <t>Čížková</t>
  </si>
  <si>
    <t>Hodlová</t>
  </si>
  <si>
    <t>1.dvouhra mužů</t>
  </si>
  <si>
    <t xml:space="preserve">Pavlis </t>
  </si>
  <si>
    <t xml:space="preserve">Behenský 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</si>
  <si>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</si>
  <si>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</si>
  <si>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</si>
  <si>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</si>
  <si>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</si>
  <si>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</si>
  <si>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TJ Sokol Křemže B</t>
  </si>
  <si>
    <t>Holeček, Weberová</t>
  </si>
  <si>
    <t>Knopp, Beranová</t>
  </si>
  <si>
    <t>Kudláček,Musil</t>
  </si>
  <si>
    <r>
      <t>Egermaier, Schr</t>
    </r>
    <r>
      <rPr>
        <sz val="10"/>
        <rFont val="Calibri"/>
        <family val="2"/>
      </rPr>
      <t>ö</t>
    </r>
    <r>
      <rPr>
        <sz val="10"/>
        <rFont val="Arial"/>
        <family val="2"/>
      </rPr>
      <t>fel</t>
    </r>
  </si>
  <si>
    <t>Motejlová, Weberová</t>
  </si>
  <si>
    <t>Beranová, Bláhová</t>
  </si>
  <si>
    <t xml:space="preserve">Holeček </t>
  </si>
  <si>
    <r>
      <t>Schr</t>
    </r>
    <r>
      <rPr>
        <sz val="10"/>
        <rFont val="Calibri"/>
        <family val="2"/>
      </rPr>
      <t>öfel</t>
    </r>
  </si>
  <si>
    <t>Musil</t>
  </si>
  <si>
    <t>Egermaier</t>
  </si>
  <si>
    <t xml:space="preserve">Motejlová </t>
  </si>
  <si>
    <t>Bláhová</t>
  </si>
  <si>
    <t xml:space="preserve">Kudláček </t>
  </si>
  <si>
    <t xml:space="preserve">Knopp </t>
  </si>
  <si>
    <t>TJ Sokol Doubravka D</t>
  </si>
  <si>
    <t>Pospíšil, Kavanová</t>
  </si>
  <si>
    <t>xxx</t>
  </si>
  <si>
    <t>Kavan, Chaloupka</t>
  </si>
  <si>
    <t>Kavanová, Vaňousová</t>
  </si>
  <si>
    <t>Multuš</t>
  </si>
  <si>
    <t>Chaloupka</t>
  </si>
  <si>
    <t>Vaňousová</t>
  </si>
  <si>
    <t>Kavan</t>
  </si>
  <si>
    <t>Družstvo Sokol Doubravka D nenastoupilo k utkání</t>
  </si>
  <si>
    <t>TJ Sokol Křemže C</t>
  </si>
  <si>
    <t>Koudelka, Bínová</t>
  </si>
  <si>
    <t>Brejcha, Křížová</t>
  </si>
  <si>
    <t>Kovář, Steinbauer</t>
  </si>
  <si>
    <t>Louda,Fricek</t>
  </si>
  <si>
    <t>Koudelková, Kudláčková</t>
  </si>
  <si>
    <t>Brejchová, Křížová</t>
  </si>
  <si>
    <t xml:space="preserve">Kovář </t>
  </si>
  <si>
    <t>Fricek</t>
  </si>
  <si>
    <t>Steinbauer</t>
  </si>
  <si>
    <t xml:space="preserve">Louda </t>
  </si>
  <si>
    <t>Mejzlíková</t>
  </si>
  <si>
    <t xml:space="preserve">Brejchová </t>
  </si>
  <si>
    <t xml:space="preserve">Koudelka </t>
  </si>
  <si>
    <t>Hlávka</t>
  </si>
  <si>
    <t>Nečas, Pelíšková</t>
  </si>
  <si>
    <t>Nečas, Pavlis</t>
  </si>
  <si>
    <t>Egermaier, Schröfel</t>
  </si>
  <si>
    <t>Schröfel</t>
  </si>
  <si>
    <t>Hazuka</t>
  </si>
  <si>
    <t>1.dvouhra mužů skrečována pro zranění hráče T.Knoppa</t>
  </si>
  <si>
    <t>Louda, Fricek</t>
  </si>
  <si>
    <t>17.12.2016</t>
  </si>
  <si>
    <t>Plzeň, 25.ZŠ</t>
  </si>
  <si>
    <t>Tomáš Knopp</t>
  </si>
  <si>
    <t>Brejcha Josef, Brejchová Martina</t>
  </si>
  <si>
    <t>Pavlis Michael, Pelíšková Alexandra</t>
  </si>
  <si>
    <t>Brejcha Josef, Louda Jiří</t>
  </si>
  <si>
    <t>Vojta Michal, Pavlis Michael</t>
  </si>
  <si>
    <t>Lanzendorfová Olina, Křížová Monika</t>
  </si>
  <si>
    <t>Pelíšková Alexandra, Čížková Hana</t>
  </si>
  <si>
    <t>Fricek Jiří</t>
  </si>
  <si>
    <t>Petrův Josef</t>
  </si>
  <si>
    <t>Havíř František</t>
  </si>
  <si>
    <t>Plachta Lukáš</t>
  </si>
  <si>
    <t>Brejchová Martina</t>
  </si>
  <si>
    <t>Čížková Hana</t>
  </si>
  <si>
    <t>Louda Jiří</t>
  </si>
  <si>
    <t>Vojta Michal</t>
  </si>
  <si>
    <t>Mirvald Václav, Hodlová Jarmila</t>
  </si>
  <si>
    <t>Hála Robert, Mejzlíková Jana</t>
  </si>
  <si>
    <t>Suttr Martin, Brunclík Jiří</t>
  </si>
  <si>
    <t>Steinbauer Petr, Kovář Jan</t>
  </si>
  <si>
    <t>Hodlová Jarmila, Voráčková Lenka</t>
  </si>
  <si>
    <t>Mejzlíková Jana, Hálová Alice</t>
  </si>
  <si>
    <t>Brunclík Jiří</t>
  </si>
  <si>
    <t>Kovář Jan</t>
  </si>
  <si>
    <t>Mirvald Václav</t>
  </si>
  <si>
    <t>Steinbauer Petr</t>
  </si>
  <si>
    <t>Voráčková Lenka</t>
  </si>
  <si>
    <t>Hálová Alice</t>
  </si>
  <si>
    <t>Suttr Martin</t>
  </si>
  <si>
    <t>Koudelka Martin</t>
  </si>
  <si>
    <t>Za Sokol Křemže C nastoupila Alice Hálková - ročník 2005</t>
  </si>
  <si>
    <t>Hráčka je v procesu postaršování u STK JčBaS</t>
  </si>
  <si>
    <t>Kolenatý David, Úblová Zuzana</t>
  </si>
  <si>
    <t>Holeček Jiří, Weberová Martina</t>
  </si>
  <si>
    <t>Hanyk Jiří, Tupý Jan</t>
  </si>
  <si>
    <t>Musil Jiří, Kudláček Josef</t>
  </si>
  <si>
    <t>Úblová Zuzana, Přindová Martina</t>
  </si>
  <si>
    <t>Motejlová Marie, Weberová Martina</t>
  </si>
  <si>
    <t>Tupý Jan</t>
  </si>
  <si>
    <t>Holeček Jiří</t>
  </si>
  <si>
    <t>Kolenatý David</t>
  </si>
  <si>
    <t>Musil Jiří</t>
  </si>
  <si>
    <t>Přindová Martina</t>
  </si>
  <si>
    <t>Motejlová Marie</t>
  </si>
  <si>
    <t>Hanyk Jiří</t>
  </si>
  <si>
    <t>Kudláček Josef</t>
  </si>
  <si>
    <t>Schröfel Erik, Beranová Štěpánka</t>
  </si>
  <si>
    <t>Pospíšil Martin, Czinegová Anna</t>
  </si>
  <si>
    <t>Schröfel Erik, Egermaier Jiří</t>
  </si>
  <si>
    <t>Kavan Pavel, Kadeřávek Libor</t>
  </si>
  <si>
    <t>Beranová Štěpánka, Bláhová Barbara</t>
  </si>
  <si>
    <t>Konečný Jiří</t>
  </si>
  <si>
    <t>Kadeřávek Libor</t>
  </si>
  <si>
    <t>Egermaier Jiří</t>
  </si>
  <si>
    <t>Chaloupka Miloš st.</t>
  </si>
  <si>
    <t>Bláhová Barbara</t>
  </si>
  <si>
    <t>Czinegová Anna</t>
  </si>
  <si>
    <t>Knopp Tomáš</t>
  </si>
  <si>
    <t>Kavan Pavel</t>
  </si>
  <si>
    <t>Holeček Jiří, Motejlová Marie</t>
  </si>
  <si>
    <t>Weberová Martina</t>
  </si>
  <si>
    <t>Kolenatý David, Přindová Martina</t>
  </si>
  <si>
    <t>Vojta Michal, Pelíšková Alexandra</t>
  </si>
  <si>
    <t>Pavlis Michael</t>
  </si>
  <si>
    <t>Kadeřávek Libor, Czinegová Anna</t>
  </si>
  <si>
    <t>Mirvald Václav, Suttr Martin</t>
  </si>
  <si>
    <t>Czinegová Anna, Vaňousová Radka</t>
  </si>
  <si>
    <t>Pospíšil Martin</t>
  </si>
  <si>
    <t>Vaňousová Radka</t>
  </si>
  <si>
    <t>Behenský Roman</t>
  </si>
  <si>
    <t>Koudelka Martin, Hálová Alice</t>
  </si>
  <si>
    <t>Vild Petr, Konečný Jiří</t>
  </si>
  <si>
    <t>Koudelka Martin, Hála Robert</t>
  </si>
  <si>
    <t>Mejzlíková Jana</t>
  </si>
  <si>
    <t>Hála Robert</t>
  </si>
  <si>
    <t>J-Z přebor dospělých - 2016/17, ZpčBaS - OPB dospělých - 2016/17</t>
  </si>
  <si>
    <t>19.11.2016</t>
  </si>
  <si>
    <t>Jiří Konečný</t>
  </si>
  <si>
    <t>Žambůrek Tomáš, Pokorná Pavlína</t>
  </si>
  <si>
    <t>Kolovrátníková J., Pokorná P.</t>
  </si>
  <si>
    <t>Hodlová J., Voráčková L.</t>
  </si>
  <si>
    <t>Žambůrek Tomáš, Kolenatý David</t>
  </si>
  <si>
    <t>Berger Jiří</t>
  </si>
  <si>
    <t>Kolovrátníková Jolana</t>
  </si>
  <si>
    <t>Průcha Václav</t>
  </si>
  <si>
    <t>Plzeň</t>
  </si>
  <si>
    <t>Jiří Hanyk</t>
  </si>
  <si>
    <t>Schröfel Erik, Bláhová Barbara</t>
  </si>
  <si>
    <t>Křížová M., Lanzendorfová O.</t>
  </si>
  <si>
    <t>Egermaier Jiří, Schröfel Erik</t>
  </si>
  <si>
    <t>Brejcha Josef, Hlávka Pavel</t>
  </si>
  <si>
    <t>Slabý Otto st.</t>
  </si>
  <si>
    <t>Havíř František st.</t>
  </si>
  <si>
    <t>Hlávka Pavel</t>
  </si>
  <si>
    <t>Za SK Jupiter A nastoupil P.Vild z družstva SK Jupiter M2</t>
  </si>
  <si>
    <t>TJ SLAVOJ PLZEŇ</t>
  </si>
  <si>
    <t>11.10.2016</t>
  </si>
  <si>
    <t>TJ SOKOL  DOUBRAVKA D</t>
  </si>
  <si>
    <t>David Kolenatý</t>
  </si>
  <si>
    <t>Žambůrek Tomáš, Horová M.</t>
  </si>
  <si>
    <t>Lanzendorfová O., Křížová M.</t>
  </si>
  <si>
    <t>Kolovrátníková  J., Pokorná P.</t>
  </si>
  <si>
    <t>Hlávka Pavel, Brejcha Josef</t>
  </si>
  <si>
    <t>Žambůrek, Berger</t>
  </si>
  <si>
    <t>Brejcha</t>
  </si>
  <si>
    <t>16.10.2016</t>
  </si>
  <si>
    <t xml:space="preserve">Spartak Chrást </t>
  </si>
  <si>
    <t>Roman Behenský</t>
  </si>
  <si>
    <t>Brejcha J., Lanzendorfová O.</t>
  </si>
  <si>
    <t>Mirvald V., Hodlová J.</t>
  </si>
  <si>
    <t>Lanzendorfová Olina</t>
  </si>
  <si>
    <t>16. 10. 2016</t>
  </si>
  <si>
    <t>Plzeň 25.ZŠ</t>
  </si>
  <si>
    <t>Ondřej Steiner</t>
  </si>
  <si>
    <t>Žambůrek T., Kolovrátníková J.</t>
  </si>
  <si>
    <t>Knopp T., Beranová Š.</t>
  </si>
  <si>
    <t>Bláhová B., Beranová Š.</t>
  </si>
  <si>
    <t>Tupý Jan, Žambůrek Tomáš</t>
  </si>
  <si>
    <t>Schröfel Erik</t>
  </si>
  <si>
    <t>Jakub Krejsa</t>
  </si>
  <si>
    <t>Beranová Š., Bláhová B.</t>
  </si>
  <si>
    <t xml:space="preserve">KRAJSKÝ PŘEBOR SMÍŠENÝCH DRUŽSTEV DOSPĚLÝCH II. TŘÍDY  - </t>
  </si>
  <si>
    <t>1-2</t>
  </si>
  <si>
    <t>"A"</t>
  </si>
  <si>
    <t>"B"</t>
  </si>
  <si>
    <t>Kudláček</t>
  </si>
  <si>
    <t>Holeček</t>
  </si>
  <si>
    <t>Pechlát</t>
  </si>
  <si>
    <t>dvouhra žen</t>
  </si>
  <si>
    <t>Motejlová</t>
  </si>
  <si>
    <t>Brázdová</t>
  </si>
  <si>
    <t>Weberová, Motejlová</t>
  </si>
  <si>
    <t>Kavanová, Brázdová</t>
  </si>
  <si>
    <t>Kudláček, Holeček</t>
  </si>
  <si>
    <t xml:space="preserve"> </t>
  </si>
  <si>
    <t>Pechlát, Weberová</t>
  </si>
  <si>
    <t>……………………………………………………………………………………………………………………………………………………………………………………</t>
  </si>
  <si>
    <t>Remíza</t>
  </si>
  <si>
    <t>1-4</t>
  </si>
  <si>
    <t>Hála</t>
  </si>
  <si>
    <t>Kovář</t>
  </si>
  <si>
    <t>Kudláčková</t>
  </si>
  <si>
    <t>Hála, Koudelka</t>
  </si>
  <si>
    <t>Koudelka, Koudelková</t>
  </si>
  <si>
    <t>2-3</t>
  </si>
  <si>
    <t>Pavlis</t>
  </si>
  <si>
    <t>Kolářová</t>
  </si>
  <si>
    <t>Kolářová, Bačová</t>
  </si>
  <si>
    <t>Vojta, Nečas</t>
  </si>
  <si>
    <t>Vojta, Bačová</t>
  </si>
  <si>
    <t>4-3</t>
  </si>
  <si>
    <t>Kovář, Koudelka</t>
  </si>
  <si>
    <t>2-4</t>
  </si>
  <si>
    <t xml:space="preserve">Pospíšil </t>
  </si>
  <si>
    <t xml:space="preserve">Koudelková </t>
  </si>
  <si>
    <t>Kavan, Kavanová</t>
  </si>
  <si>
    <t>Koudelka, Kudláčková</t>
  </si>
  <si>
    <t>3-1</t>
  </si>
  <si>
    <t>Vojta</t>
  </si>
  <si>
    <t xml:space="preserve">Weberová </t>
  </si>
  <si>
    <t>Pavlis, Bačová</t>
  </si>
  <si>
    <t>Pechlát, Motejlová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</si>
</sst>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/M/YYYY"/>
    <numFmt numFmtId="166" formatCode="@"/>
    <numFmt numFmtId="167" formatCode="_-* #,##0.00&quot; Kč&quot;_-;\-* #,##0.00&quot; Kč&quot;_-;_-* \-??&quot; Kč&quot;_-;_-@_-"/>
    <numFmt numFmtId="168" formatCode="D&quot;. &quot;MMMM\ YYYY;@"/>
    <numFmt numFmtId="169" formatCode="DDDD&quot;, &quot;MMMM\ DD&quot;, &quot;YYYY"/>
  </numFmts>
  <fonts count="39">
    <font>
      <sz val="10"/>
      <name val="Arial CE"/>
      <family val="2"/>
    </font>
    <font>
      <sz val="10"/>
      <name val="Arial"/>
      <family val="0"/>
    </font>
    <font>
      <sz val="6"/>
      <name val="Small Fonts"/>
      <family val="2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b/>
      <sz val="20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u val="single"/>
      <sz val="18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u val="single"/>
      <sz val="9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2"/>
      <name val="Tahoma"/>
      <family val="2"/>
    </font>
    <font>
      <sz val="6"/>
      <name val="Arial"/>
      <family val="2"/>
    </font>
    <font>
      <sz val="8"/>
      <name val="Arial CE"/>
      <family val="2"/>
    </font>
    <font>
      <b/>
      <sz val="20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i/>
      <sz val="10"/>
      <name val="Arial CE"/>
      <family val="2"/>
    </font>
    <font>
      <sz val="6"/>
      <name val="Arial CE"/>
      <family val="2"/>
    </font>
    <font>
      <sz val="7"/>
      <name val="Arial CE"/>
      <family val="2"/>
    </font>
    <font>
      <b/>
      <sz val="14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3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7" fontId="4" fillId="0" borderId="0" applyFill="0" applyBorder="0" applyProtection="0">
      <alignment horizontal="center"/>
    </xf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 vertical="center" wrapText="1"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3" fillId="0" borderId="0">
      <alignment/>
      <protection/>
    </xf>
    <xf numFmtId="164" fontId="4" fillId="0" borderId="0">
      <alignment horizontal="center" vertical="center"/>
      <protection/>
    </xf>
    <xf numFmtId="164" fontId="4" fillId="0" borderId="0">
      <alignment vertical="center"/>
      <protection/>
    </xf>
    <xf numFmtId="164" fontId="5" fillId="0" borderId="0">
      <alignment horizontal="center" vertical="center"/>
      <protection/>
    </xf>
    <xf numFmtId="164" fontId="5" fillId="0" borderId="0">
      <alignment vertical="center"/>
      <protection/>
    </xf>
    <xf numFmtId="164" fontId="6" fillId="0" borderId="0">
      <alignment horizontal="center" vertical="center"/>
      <protection/>
    </xf>
  </cellStyleXfs>
  <cellXfs count="230">
    <xf numFmtId="164" fontId="0" fillId="0" borderId="0" xfId="0" applyAlignment="1">
      <alignment/>
    </xf>
    <xf numFmtId="164" fontId="1" fillId="0" borderId="0" xfId="21">
      <alignment/>
      <protection/>
    </xf>
    <xf numFmtId="164" fontId="7" fillId="0" borderId="0" xfId="21" applyFont="1" applyBorder="1" applyAlignment="1">
      <alignment horizontal="center"/>
      <protection/>
    </xf>
    <xf numFmtId="164" fontId="8" fillId="0" borderId="0" xfId="21" applyFont="1" applyBorder="1" applyAlignment="1">
      <alignment horizontal="center"/>
      <protection/>
    </xf>
    <xf numFmtId="165" fontId="1" fillId="0" borderId="1" xfId="21" applyNumberFormat="1" applyFill="1" applyBorder="1" applyAlignment="1">
      <alignment horizontal="center"/>
      <protection/>
    </xf>
    <xf numFmtId="164" fontId="10" fillId="0" borderId="2" xfId="21" applyFont="1" applyBorder="1" applyAlignment="1">
      <alignment horizontal="right" wrapText="1"/>
      <protection/>
    </xf>
    <xf numFmtId="164" fontId="11" fillId="0" borderId="3" xfId="21" applyFont="1" applyBorder="1" applyAlignment="1">
      <alignment horizontal="right" wrapText="1"/>
      <protection/>
    </xf>
    <xf numFmtId="164" fontId="12" fillId="0" borderId="2" xfId="21" applyFont="1" applyBorder="1" applyAlignment="1">
      <alignment horizontal="center" wrapText="1"/>
      <protection/>
    </xf>
    <xf numFmtId="164" fontId="12" fillId="2" borderId="4" xfId="21" applyFont="1" applyFill="1" applyBorder="1" applyAlignment="1">
      <alignment horizontal="center" wrapText="1"/>
      <protection/>
    </xf>
    <xf numFmtId="164" fontId="12" fillId="2" borderId="3" xfId="21" applyFont="1" applyFill="1" applyBorder="1" applyAlignment="1">
      <alignment horizontal="center" wrapText="1"/>
      <protection/>
    </xf>
    <xf numFmtId="164" fontId="12" fillId="0" borderId="4" xfId="21" applyFont="1" applyBorder="1" applyAlignment="1">
      <alignment horizontal="center" wrapText="1"/>
      <protection/>
    </xf>
    <xf numFmtId="164" fontId="12" fillId="0" borderId="5" xfId="21" applyFont="1" applyBorder="1" applyAlignment="1">
      <alignment horizontal="center" wrapText="1"/>
      <protection/>
    </xf>
    <xf numFmtId="164" fontId="12" fillId="0" borderId="6" xfId="21" applyFont="1" applyBorder="1" applyAlignment="1">
      <alignment horizontal="center" wrapText="1"/>
      <protection/>
    </xf>
    <xf numFmtId="164" fontId="13" fillId="2" borderId="7" xfId="21" applyFont="1" applyFill="1" applyBorder="1" applyAlignment="1">
      <alignment horizontal="center" wrapText="1"/>
      <protection/>
    </xf>
    <xf numFmtId="164" fontId="14" fillId="0" borderId="8" xfId="21" applyFont="1" applyFill="1" applyBorder="1" applyAlignment="1">
      <alignment horizontal="center" vertical="center"/>
      <protection/>
    </xf>
    <xf numFmtId="164" fontId="15" fillId="0" borderId="9" xfId="21" applyFont="1" applyFill="1" applyBorder="1" applyAlignment="1">
      <alignment horizontal="center" vertical="center"/>
      <protection/>
    </xf>
    <xf numFmtId="164" fontId="1" fillId="0" borderId="8" xfId="21" applyFill="1" applyBorder="1" applyAlignment="1">
      <alignment horizontal="center" vertical="center"/>
      <protection/>
    </xf>
    <xf numFmtId="164" fontId="14" fillId="2" borderId="10" xfId="21" applyFont="1" applyFill="1" applyBorder="1" applyAlignment="1">
      <alignment horizontal="center" vertical="center"/>
      <protection/>
    </xf>
    <xf numFmtId="164" fontId="14" fillId="2" borderId="11" xfId="21" applyFont="1" applyFill="1" applyBorder="1" applyAlignment="1">
      <alignment horizontal="center" vertical="center"/>
      <protection/>
    </xf>
    <xf numFmtId="164" fontId="14" fillId="2" borderId="12" xfId="21" applyFont="1" applyFill="1" applyBorder="1" applyAlignment="1">
      <alignment horizontal="center" vertical="center"/>
      <protection/>
    </xf>
    <xf numFmtId="164" fontId="16" fillId="0" borderId="13" xfId="21" applyFont="1" applyFill="1" applyBorder="1" applyAlignment="1" applyProtection="1">
      <alignment horizontal="center" vertical="center"/>
      <protection hidden="1"/>
    </xf>
    <xf numFmtId="164" fontId="16" fillId="0" borderId="14" xfId="21" applyFont="1" applyFill="1" applyBorder="1" applyAlignment="1" applyProtection="1">
      <alignment horizontal="center" vertical="center"/>
      <protection hidden="1"/>
    </xf>
    <xf numFmtId="164" fontId="16" fillId="0" borderId="10" xfId="21" applyFont="1" applyFill="1" applyBorder="1" applyAlignment="1" applyProtection="1">
      <alignment horizontal="center" vertical="center"/>
      <protection hidden="1"/>
    </xf>
    <xf numFmtId="164" fontId="16" fillId="0" borderId="15" xfId="21" applyFont="1" applyFill="1" applyBorder="1" applyAlignment="1" applyProtection="1">
      <alignment horizontal="center" vertical="center"/>
      <protection hidden="1"/>
    </xf>
    <xf numFmtId="164" fontId="15" fillId="2" borderId="16" xfId="21" applyFont="1" applyFill="1" applyBorder="1" applyAlignment="1" applyProtection="1">
      <alignment horizontal="center" vertical="center"/>
      <protection hidden="1"/>
    </xf>
    <xf numFmtId="164" fontId="14" fillId="2" borderId="17" xfId="21" applyFont="1" applyFill="1" applyBorder="1" applyAlignment="1">
      <alignment horizontal="center" vertical="center"/>
      <protection/>
    </xf>
    <xf numFmtId="164" fontId="16" fillId="0" borderId="18" xfId="21" applyFont="1" applyFill="1" applyBorder="1" applyAlignment="1" applyProtection="1">
      <alignment horizontal="center" vertical="center"/>
      <protection hidden="1"/>
    </xf>
    <xf numFmtId="164" fontId="16" fillId="0" borderId="19" xfId="21" applyFont="1" applyFill="1" applyBorder="1" applyAlignment="1" applyProtection="1">
      <alignment horizontal="center" vertical="center"/>
      <protection hidden="1"/>
    </xf>
    <xf numFmtId="164" fontId="14" fillId="0" borderId="20" xfId="21" applyFont="1" applyFill="1" applyBorder="1" applyAlignment="1">
      <alignment horizontal="center" vertical="center"/>
      <protection/>
    </xf>
    <xf numFmtId="164" fontId="15" fillId="0" borderId="21" xfId="21" applyFont="1" applyFill="1" applyBorder="1" applyAlignment="1">
      <alignment horizontal="center" vertical="center"/>
      <protection/>
    </xf>
    <xf numFmtId="164" fontId="1" fillId="0" borderId="20" xfId="21" applyBorder="1" applyAlignment="1">
      <alignment horizontal="center" vertical="center"/>
      <protection/>
    </xf>
    <xf numFmtId="164" fontId="14" fillId="2" borderId="22" xfId="21" applyFont="1" applyFill="1" applyBorder="1" applyAlignment="1">
      <alignment horizontal="center" vertical="center"/>
      <protection/>
    </xf>
    <xf numFmtId="164" fontId="14" fillId="2" borderId="23" xfId="21" applyFont="1" applyFill="1" applyBorder="1" applyAlignment="1">
      <alignment horizontal="center" vertical="center"/>
      <protection/>
    </xf>
    <xf numFmtId="164" fontId="14" fillId="2" borderId="24" xfId="21" applyFont="1" applyFill="1" applyBorder="1" applyAlignment="1">
      <alignment horizontal="center" vertical="center"/>
      <protection/>
    </xf>
    <xf numFmtId="164" fontId="16" fillId="0" borderId="25" xfId="21" applyFont="1" applyBorder="1" applyAlignment="1" applyProtection="1">
      <alignment horizontal="center" vertical="center"/>
      <protection hidden="1"/>
    </xf>
    <xf numFmtId="164" fontId="16" fillId="0" borderId="26" xfId="21" applyFont="1" applyBorder="1" applyAlignment="1" applyProtection="1">
      <alignment horizontal="center" vertical="center"/>
      <protection hidden="1"/>
    </xf>
    <xf numFmtId="164" fontId="16" fillId="0" borderId="22" xfId="21" applyFont="1" applyBorder="1" applyAlignment="1" applyProtection="1">
      <alignment horizontal="center" vertical="center"/>
      <protection hidden="1"/>
    </xf>
    <xf numFmtId="164" fontId="16" fillId="0" borderId="27" xfId="21" applyFont="1" applyBorder="1" applyAlignment="1" applyProtection="1">
      <alignment horizontal="center" vertical="center"/>
      <protection hidden="1"/>
    </xf>
    <xf numFmtId="164" fontId="14" fillId="0" borderId="8" xfId="21" applyFont="1" applyBorder="1" applyAlignment="1">
      <alignment horizontal="center" vertical="center"/>
      <protection/>
    </xf>
    <xf numFmtId="164" fontId="14" fillId="0" borderId="28" xfId="21" applyFont="1" applyBorder="1" applyAlignment="1">
      <alignment horizontal="center" vertical="center"/>
      <protection/>
    </xf>
    <xf numFmtId="164" fontId="15" fillId="0" borderId="29" xfId="21" applyFont="1" applyFill="1" applyBorder="1" applyAlignment="1">
      <alignment horizontal="center" vertical="center"/>
      <protection/>
    </xf>
    <xf numFmtId="164" fontId="1" fillId="0" borderId="28" xfId="21" applyBorder="1" applyAlignment="1">
      <alignment horizontal="center" vertical="center"/>
      <protection/>
    </xf>
    <xf numFmtId="164" fontId="14" fillId="2" borderId="30" xfId="21" applyFont="1" applyFill="1" applyBorder="1" applyAlignment="1">
      <alignment horizontal="center" vertical="center"/>
      <protection/>
    </xf>
    <xf numFmtId="164" fontId="14" fillId="2" borderId="31" xfId="21" applyFont="1" applyFill="1" applyBorder="1" applyAlignment="1">
      <alignment horizontal="center" vertical="center"/>
      <protection/>
    </xf>
    <xf numFmtId="164" fontId="14" fillId="2" borderId="32" xfId="21" applyFont="1" applyFill="1" applyBorder="1" applyAlignment="1">
      <alignment horizontal="center" vertical="center"/>
      <protection/>
    </xf>
    <xf numFmtId="164" fontId="16" fillId="0" borderId="33" xfId="21" applyFont="1" applyBorder="1" applyAlignment="1" applyProtection="1">
      <alignment horizontal="center" vertical="center"/>
      <protection hidden="1"/>
    </xf>
    <xf numFmtId="164" fontId="16" fillId="0" borderId="34" xfId="21" applyFont="1" applyBorder="1" applyAlignment="1" applyProtection="1">
      <alignment horizontal="center" vertical="center"/>
      <protection hidden="1"/>
    </xf>
    <xf numFmtId="164" fontId="16" fillId="0" borderId="30" xfId="21" applyFont="1" applyBorder="1" applyAlignment="1" applyProtection="1">
      <alignment horizontal="center" vertical="center"/>
      <protection hidden="1"/>
    </xf>
    <xf numFmtId="164" fontId="16" fillId="0" borderId="35" xfId="21" applyFont="1" applyBorder="1" applyAlignment="1" applyProtection="1">
      <alignment horizontal="center" vertical="center"/>
      <protection hidden="1"/>
    </xf>
    <xf numFmtId="164" fontId="15" fillId="2" borderId="36" xfId="21" applyFont="1" applyFill="1" applyBorder="1" applyAlignment="1" applyProtection="1">
      <alignment horizontal="center" vertical="center"/>
      <protection hidden="1"/>
    </xf>
    <xf numFmtId="164" fontId="14" fillId="0" borderId="0" xfId="21" applyFont="1" applyBorder="1" applyAlignment="1">
      <alignment horizontal="center" vertical="center"/>
      <protection/>
    </xf>
    <xf numFmtId="164" fontId="15" fillId="0" borderId="0" xfId="21" applyFont="1" applyFill="1" applyBorder="1" applyAlignment="1">
      <alignment horizontal="center" vertical="center"/>
      <protection/>
    </xf>
    <xf numFmtId="164" fontId="1" fillId="0" borderId="0" xfId="21" applyFill="1" applyBorder="1" applyAlignment="1">
      <alignment horizontal="center" vertical="center"/>
      <protection/>
    </xf>
    <xf numFmtId="164" fontId="14" fillId="0" borderId="0" xfId="21" applyFont="1" applyFill="1" applyBorder="1" applyAlignment="1">
      <alignment horizontal="center" vertical="center"/>
      <protection/>
    </xf>
    <xf numFmtId="164" fontId="16" fillId="0" borderId="0" xfId="21" applyFont="1" applyFill="1" applyBorder="1" applyAlignment="1" applyProtection="1">
      <alignment horizontal="center" vertical="center"/>
      <protection hidden="1"/>
    </xf>
    <xf numFmtId="164" fontId="15" fillId="0" borderId="0" xfId="21" applyFont="1" applyFill="1" applyBorder="1" applyAlignment="1" applyProtection="1">
      <alignment horizontal="center" vertical="center"/>
      <protection hidden="1"/>
    </xf>
    <xf numFmtId="164" fontId="1" fillId="0" borderId="8" xfId="21" applyBorder="1" applyAlignment="1">
      <alignment horizontal="center" vertical="center"/>
      <protection/>
    </xf>
    <xf numFmtId="164" fontId="16" fillId="0" borderId="13" xfId="21" applyFont="1" applyBorder="1" applyAlignment="1" applyProtection="1">
      <alignment horizontal="center" vertical="center"/>
      <protection hidden="1"/>
    </xf>
    <xf numFmtId="164" fontId="16" fillId="0" borderId="18" xfId="21" applyFont="1" applyBorder="1" applyAlignment="1" applyProtection="1">
      <alignment horizontal="center" vertical="center"/>
      <protection hidden="1"/>
    </xf>
    <xf numFmtId="164" fontId="16" fillId="0" borderId="10" xfId="21" applyFont="1" applyBorder="1" applyAlignment="1" applyProtection="1">
      <alignment horizontal="center" vertical="center"/>
      <protection hidden="1"/>
    </xf>
    <xf numFmtId="164" fontId="16" fillId="0" borderId="19" xfId="21" applyFont="1" applyBorder="1" applyAlignment="1" applyProtection="1">
      <alignment horizontal="center" vertical="center"/>
      <protection hidden="1"/>
    </xf>
    <xf numFmtId="164" fontId="1" fillId="0" borderId="28" xfId="21" applyFill="1" applyBorder="1" applyAlignment="1">
      <alignment horizontal="center" vertical="center"/>
      <protection/>
    </xf>
    <xf numFmtId="164" fontId="16" fillId="0" borderId="33" xfId="21" applyFont="1" applyFill="1" applyBorder="1" applyAlignment="1" applyProtection="1">
      <alignment horizontal="center" vertical="center"/>
      <protection hidden="1"/>
    </xf>
    <xf numFmtId="164" fontId="16" fillId="0" borderId="34" xfId="21" applyFont="1" applyFill="1" applyBorder="1" applyAlignment="1" applyProtection="1">
      <alignment horizontal="center" vertical="center"/>
      <protection hidden="1"/>
    </xf>
    <xf numFmtId="164" fontId="16" fillId="0" borderId="30" xfId="21" applyFont="1" applyFill="1" applyBorder="1" applyAlignment="1" applyProtection="1">
      <alignment horizontal="center" vertical="center"/>
      <protection hidden="1"/>
    </xf>
    <xf numFmtId="164" fontId="16" fillId="0" borderId="35" xfId="21" applyFont="1" applyFill="1" applyBorder="1" applyAlignment="1" applyProtection="1">
      <alignment horizontal="center" vertical="center"/>
      <protection hidden="1"/>
    </xf>
    <xf numFmtId="164" fontId="1" fillId="0" borderId="0" xfId="21" applyFill="1">
      <alignment/>
      <protection/>
    </xf>
    <xf numFmtId="164" fontId="11" fillId="0" borderId="0" xfId="24" applyFont="1">
      <alignment/>
      <protection/>
    </xf>
    <xf numFmtId="164" fontId="11" fillId="0" borderId="0" xfId="24" applyFont="1" applyFill="1">
      <alignment/>
      <protection/>
    </xf>
    <xf numFmtId="164" fontId="11" fillId="0" borderId="0" xfId="24" applyFont="1" applyFill="1" applyAlignment="1">
      <alignment/>
      <protection/>
    </xf>
    <xf numFmtId="164" fontId="17" fillId="0" borderId="0" xfId="24" applyFont="1" applyFill="1" applyAlignment="1">
      <alignment/>
      <protection/>
    </xf>
    <xf numFmtId="164" fontId="17" fillId="0" borderId="0" xfId="24" applyFont="1" applyFill="1" applyBorder="1" applyAlignment="1">
      <alignment horizontal="center"/>
      <protection/>
    </xf>
    <xf numFmtId="164" fontId="17" fillId="0" borderId="0" xfId="24" applyFont="1" applyFill="1" applyAlignment="1">
      <alignment horizontal="center"/>
      <protection/>
    </xf>
    <xf numFmtId="164" fontId="9" fillId="0" borderId="0" xfId="24" applyFont="1" applyFill="1">
      <alignment/>
      <protection/>
    </xf>
    <xf numFmtId="164" fontId="9" fillId="0" borderId="0" xfId="24" applyFont="1" applyFill="1" applyBorder="1" applyAlignment="1">
      <alignment horizontal="center"/>
      <protection/>
    </xf>
    <xf numFmtId="164" fontId="9" fillId="0" borderId="0" xfId="24" applyFont="1" applyFill="1" applyAlignment="1">
      <alignment horizontal="center"/>
      <protection/>
    </xf>
    <xf numFmtId="166" fontId="11" fillId="0" borderId="0" xfId="24" applyNumberFormat="1" applyFont="1" applyFill="1" applyAlignment="1">
      <alignment horizontal="right"/>
      <protection/>
    </xf>
    <xf numFmtId="164" fontId="11" fillId="0" borderId="0" xfId="24" applyFont="1" applyFill="1" applyAlignment="1">
      <alignment horizontal="right"/>
      <protection/>
    </xf>
    <xf numFmtId="164" fontId="11" fillId="0" borderId="0" xfId="24" applyFont="1" applyFill="1" applyAlignment="1">
      <alignment horizontal="center"/>
      <protection/>
    </xf>
    <xf numFmtId="164" fontId="11" fillId="0" borderId="0" xfId="24" applyFont="1" applyFill="1" applyAlignment="1">
      <alignment horizontal="left"/>
      <protection/>
    </xf>
    <xf numFmtId="164" fontId="18" fillId="0" borderId="0" xfId="24" applyFont="1" applyFill="1">
      <alignment/>
      <protection/>
    </xf>
    <xf numFmtId="166" fontId="11" fillId="0" borderId="0" xfId="23" applyNumberFormat="1" applyFont="1" applyFill="1" applyAlignment="1">
      <alignment horizontal="center"/>
      <protection/>
    </xf>
    <xf numFmtId="166" fontId="19" fillId="0" borderId="0" xfId="22" applyNumberFormat="1" applyFont="1" applyFill="1" applyAlignment="1">
      <alignment horizontal="center"/>
      <protection/>
    </xf>
    <xf numFmtId="164" fontId="18" fillId="0" borderId="0" xfId="24" applyFont="1" applyFill="1" applyAlignment="1">
      <alignment/>
      <protection/>
    </xf>
    <xf numFmtId="166" fontId="11" fillId="0" borderId="0" xfId="22" applyNumberFormat="1" applyFont="1" applyFill="1" applyAlignment="1">
      <alignment horizontal="center"/>
      <protection/>
    </xf>
    <xf numFmtId="164" fontId="11" fillId="0" borderId="0" xfId="24" applyFont="1" applyFill="1" applyBorder="1" applyAlignment="1">
      <alignment horizontal="right"/>
      <protection/>
    </xf>
    <xf numFmtId="166" fontId="19" fillId="0" borderId="0" xfId="23" applyNumberFormat="1" applyFont="1" applyFill="1" applyAlignment="1">
      <alignment horizontal="center"/>
      <protection/>
    </xf>
    <xf numFmtId="164" fontId="20" fillId="0" borderId="0" xfId="24" applyFont="1" applyFill="1" applyAlignment="1">
      <alignment horizontal="left"/>
      <protection/>
    </xf>
    <xf numFmtId="164" fontId="11" fillId="0" borderId="0" xfId="24" applyFont="1" applyFill="1" applyBorder="1" applyAlignment="1">
      <alignment horizontal="left"/>
      <protection/>
    </xf>
    <xf numFmtId="164" fontId="19" fillId="0" borderId="0" xfId="24" applyFont="1" applyFill="1" applyAlignment="1">
      <alignment horizontal="left"/>
      <protection/>
    </xf>
    <xf numFmtId="165" fontId="21" fillId="0" borderId="0" xfId="24" applyNumberFormat="1" applyFont="1" applyFill="1">
      <alignment/>
      <protection/>
    </xf>
    <xf numFmtId="165" fontId="21" fillId="0" borderId="0" xfId="24" applyNumberFormat="1" applyFont="1" applyFill="1" applyBorder="1" applyAlignment="1">
      <alignment horizontal="center"/>
      <protection/>
    </xf>
    <xf numFmtId="165" fontId="21" fillId="0" borderId="0" xfId="24" applyNumberFormat="1" applyFont="1" applyFill="1" applyAlignment="1">
      <alignment/>
      <protection/>
    </xf>
    <xf numFmtId="164" fontId="11" fillId="0" borderId="0" xfId="24" applyFont="1" applyFill="1" applyBorder="1" applyAlignment="1">
      <alignment horizontal="center"/>
      <protection/>
    </xf>
    <xf numFmtId="164" fontId="18" fillId="0" borderId="0" xfId="24" applyFont="1" applyFill="1" applyBorder="1" applyAlignment="1">
      <alignment/>
      <protection/>
    </xf>
    <xf numFmtId="164" fontId="18" fillId="0" borderId="0" xfId="24" applyFont="1" applyFill="1" applyBorder="1">
      <alignment/>
      <protection/>
    </xf>
    <xf numFmtId="164" fontId="11" fillId="0" borderId="0" xfId="24" applyFont="1" applyFill="1" applyBorder="1">
      <alignment/>
      <protection/>
    </xf>
    <xf numFmtId="164" fontId="11" fillId="0" borderId="0" xfId="24" applyFont="1" applyFill="1" applyBorder="1" applyAlignment="1">
      <alignment horizontal="right" vertical="center"/>
      <protection/>
    </xf>
    <xf numFmtId="164" fontId="19" fillId="0" borderId="0" xfId="24" applyFont="1" applyFill="1" applyBorder="1" applyAlignment="1">
      <alignment horizontal="right"/>
      <protection/>
    </xf>
    <xf numFmtId="164" fontId="0" fillId="0" borderId="0" xfId="0" applyFont="1" applyAlignment="1">
      <alignment/>
    </xf>
    <xf numFmtId="164" fontId="7" fillId="0" borderId="1" xfId="27" applyFont="1" applyBorder="1" applyAlignment="1">
      <alignment horizontal="center" vertical="center"/>
      <protection/>
    </xf>
    <xf numFmtId="164" fontId="22" fillId="0" borderId="37" xfId="25" applyFont="1" applyBorder="1" applyAlignment="1">
      <alignment vertical="center"/>
      <protection/>
    </xf>
    <xf numFmtId="164" fontId="1" fillId="0" borderId="38" xfId="0" applyFont="1" applyBorder="1" applyAlignment="1">
      <alignment vertical="center"/>
    </xf>
    <xf numFmtId="164" fontId="14" fillId="0" borderId="39" xfId="0" applyFont="1" applyBorder="1" applyAlignment="1">
      <alignment horizontal="left" vertical="center"/>
    </xf>
    <xf numFmtId="164" fontId="22" fillId="0" borderId="40" xfId="25" applyFont="1" applyBorder="1" applyAlignment="1">
      <alignment vertical="center"/>
      <protection/>
    </xf>
    <xf numFmtId="167" fontId="15" fillId="0" borderId="41" xfId="17" applyFont="1" applyFill="1" applyBorder="1" applyAlignment="1" applyProtection="1">
      <alignment horizontal="center" vertical="center"/>
      <protection/>
    </xf>
    <xf numFmtId="164" fontId="15" fillId="0" borderId="42" xfId="0" applyFont="1" applyBorder="1" applyAlignment="1" applyProtection="1">
      <alignment horizontal="left" vertical="center"/>
      <protection locked="0"/>
    </xf>
    <xf numFmtId="164" fontId="1" fillId="0" borderId="43" xfId="0" applyFont="1" applyBorder="1" applyAlignment="1">
      <alignment horizontal="center" vertical="center"/>
    </xf>
    <xf numFmtId="166" fontId="1" fillId="0" borderId="44" xfId="0" applyNumberFormat="1" applyFont="1" applyBorder="1" applyAlignment="1" applyProtection="1">
      <alignment horizontal="left" vertical="center"/>
      <protection locked="0"/>
    </xf>
    <xf numFmtId="164" fontId="1" fillId="0" borderId="41" xfId="0" applyFont="1" applyBorder="1" applyAlignment="1">
      <alignment vertical="center"/>
    </xf>
    <xf numFmtId="164" fontId="1" fillId="0" borderId="42" xfId="0" applyFont="1" applyBorder="1" applyAlignment="1">
      <alignment horizontal="center" vertical="center"/>
    </xf>
    <xf numFmtId="164" fontId="1" fillId="0" borderId="9" xfId="0" applyFont="1" applyBorder="1" applyAlignment="1" applyProtection="1">
      <alignment horizontal="left" vertical="center"/>
      <protection locked="0"/>
    </xf>
    <xf numFmtId="164" fontId="22" fillId="0" borderId="45" xfId="25" applyFont="1" applyBorder="1" applyAlignment="1">
      <alignment vertical="center"/>
      <protection/>
    </xf>
    <xf numFmtId="164" fontId="11" fillId="0" borderId="46" xfId="30" applyFont="1" applyBorder="1" applyAlignment="1">
      <alignment horizontal="center" vertical="center"/>
      <protection/>
    </xf>
    <xf numFmtId="164" fontId="23" fillId="0" borderId="47" xfId="30" applyFont="1" applyBorder="1" applyAlignment="1" applyProtection="1">
      <alignment horizontal="left" vertical="center"/>
      <protection locked="0"/>
    </xf>
    <xf numFmtId="164" fontId="1" fillId="0" borderId="48" xfId="0" applyFont="1" applyBorder="1" applyAlignment="1">
      <alignment vertical="center"/>
    </xf>
    <xf numFmtId="164" fontId="1" fillId="0" borderId="46" xfId="0" applyFont="1" applyBorder="1" applyAlignment="1">
      <alignment vertical="center"/>
    </xf>
    <xf numFmtId="164" fontId="1" fillId="0" borderId="1" xfId="0" applyFont="1" applyBorder="1" applyAlignment="1">
      <alignment horizontal="center" vertical="center"/>
    </xf>
    <xf numFmtId="164" fontId="1" fillId="0" borderId="49" xfId="0" applyFont="1" applyBorder="1" applyAlignment="1">
      <alignment vertical="center"/>
    </xf>
    <xf numFmtId="164" fontId="15" fillId="0" borderId="50" xfId="26" applyFont="1" applyBorder="1">
      <alignment horizontal="center" vertical="center"/>
      <protection/>
    </xf>
    <xf numFmtId="164" fontId="15" fillId="0" borderId="51" xfId="26" applyFont="1" applyBorder="1">
      <alignment horizontal="center" vertical="center"/>
      <protection/>
    </xf>
    <xf numFmtId="164" fontId="11" fillId="0" borderId="52" xfId="20" applyFont="1" applyBorder="1" applyAlignment="1">
      <alignment horizontal="center" vertical="center"/>
      <protection/>
    </xf>
    <xf numFmtId="164" fontId="11" fillId="0" borderId="53" xfId="20" applyFont="1" applyBorder="1" applyAlignment="1">
      <alignment horizontal="center" vertical="center"/>
      <protection/>
    </xf>
    <xf numFmtId="164" fontId="11" fillId="0" borderId="54" xfId="20" applyFont="1" applyBorder="1" applyAlignment="1">
      <alignment horizontal="center" vertical="center"/>
      <protection/>
    </xf>
    <xf numFmtId="164" fontId="15" fillId="0" borderId="55" xfId="26" applyFont="1" applyBorder="1">
      <alignment horizontal="center" vertical="center"/>
      <protection/>
    </xf>
    <xf numFmtId="167" fontId="15" fillId="0" borderId="56" xfId="17" applyFont="1" applyFill="1" applyBorder="1" applyProtection="1">
      <alignment horizontal="center"/>
      <protection/>
    </xf>
    <xf numFmtId="164" fontId="15" fillId="0" borderId="56" xfId="26" applyFont="1" applyBorder="1">
      <alignment horizontal="center" vertical="center"/>
      <protection/>
    </xf>
    <xf numFmtId="164" fontId="24" fillId="0" borderId="56" xfId="20" applyFont="1" applyBorder="1" applyAlignment="1">
      <alignment horizontal="center" vertical="center"/>
      <protection/>
    </xf>
    <xf numFmtId="164" fontId="1" fillId="0" borderId="57" xfId="0" applyFont="1" applyBorder="1" applyAlignment="1">
      <alignment/>
    </xf>
    <xf numFmtId="164" fontId="1" fillId="0" borderId="56" xfId="0" applyFont="1" applyBorder="1" applyAlignment="1">
      <alignment/>
    </xf>
    <xf numFmtId="164" fontId="1" fillId="0" borderId="58" xfId="0" applyFont="1" applyBorder="1" applyAlignment="1">
      <alignment/>
    </xf>
    <xf numFmtId="164" fontId="11" fillId="0" borderId="20" xfId="20" applyFont="1" applyBorder="1" applyAlignment="1">
      <alignment horizontal="center" vertical="center" wrapText="1"/>
      <protection/>
    </xf>
    <xf numFmtId="164" fontId="1" fillId="0" borderId="41" xfId="0" applyFont="1" applyBorder="1" applyAlignment="1" applyProtection="1">
      <alignment horizontal="left" vertical="center" indent="1"/>
      <protection locked="0"/>
    </xf>
    <xf numFmtId="164" fontId="1" fillId="0" borderId="41" xfId="26" applyFont="1" applyBorder="1" applyAlignment="1" applyProtection="1">
      <alignment horizontal="left" vertical="center" indent="1"/>
      <protection locked="0"/>
    </xf>
    <xf numFmtId="164" fontId="22" fillId="0" borderId="25" xfId="28" applyFont="1" applyBorder="1" applyProtection="1">
      <alignment horizontal="center" vertical="center"/>
      <protection locked="0"/>
    </xf>
    <xf numFmtId="164" fontId="22" fillId="0" borderId="59" xfId="28" applyFont="1" applyBorder="1">
      <alignment horizontal="center" vertical="center"/>
      <protection/>
    </xf>
    <xf numFmtId="164" fontId="22" fillId="0" borderId="41" xfId="28" applyFont="1" applyBorder="1" applyProtection="1">
      <alignment horizontal="center" vertical="center"/>
      <protection locked="0"/>
    </xf>
    <xf numFmtId="164" fontId="22" fillId="0" borderId="60" xfId="28" applyFont="1" applyBorder="1" applyProtection="1">
      <alignment horizontal="center" vertical="center"/>
      <protection hidden="1"/>
    </xf>
    <xf numFmtId="164" fontId="22" fillId="0" borderId="41" xfId="28" applyFont="1" applyBorder="1" applyProtection="1">
      <alignment horizontal="center" vertical="center"/>
      <protection hidden="1"/>
    </xf>
    <xf numFmtId="164" fontId="22" fillId="0" borderId="60" xfId="28" applyFont="1" applyBorder="1">
      <alignment horizontal="center" vertical="center"/>
      <protection/>
    </xf>
    <xf numFmtId="164" fontId="22" fillId="0" borderId="25" xfId="28" applyFont="1" applyBorder="1">
      <alignment horizontal="center" vertical="center"/>
      <protection/>
    </xf>
    <xf numFmtId="164" fontId="22" fillId="0" borderId="61" xfId="28" applyFont="1" applyBorder="1">
      <alignment horizontal="center" vertical="center"/>
      <protection/>
    </xf>
    <xf numFmtId="164" fontId="22" fillId="0" borderId="41" xfId="28" applyFont="1" applyBorder="1">
      <alignment horizontal="center" vertical="center"/>
      <protection/>
    </xf>
    <xf numFmtId="164" fontId="24" fillId="0" borderId="24" xfId="0" applyFont="1" applyBorder="1" applyAlignment="1" applyProtection="1">
      <alignment horizontal="left" vertical="center" wrapText="1" indent="1"/>
      <protection locked="0"/>
    </xf>
    <xf numFmtId="164" fontId="22" fillId="0" borderId="62" xfId="28" applyFont="1" applyBorder="1">
      <alignment horizontal="center" vertical="center"/>
      <protection/>
    </xf>
    <xf numFmtId="164" fontId="25" fillId="3" borderId="63" xfId="27" applyFont="1" applyFill="1" applyBorder="1">
      <alignment vertical="center"/>
      <protection/>
    </xf>
    <xf numFmtId="164" fontId="7" fillId="3" borderId="64" xfId="0" applyFont="1" applyFill="1" applyBorder="1" applyAlignment="1" applyProtection="1">
      <alignment horizontal="left" vertical="center"/>
      <protection hidden="1"/>
    </xf>
    <xf numFmtId="164" fontId="15" fillId="0" borderId="65" xfId="26" applyFont="1" applyBorder="1" applyProtection="1">
      <alignment horizontal="center" vertical="center"/>
      <protection hidden="1"/>
    </xf>
    <xf numFmtId="164" fontId="15" fillId="0" borderId="4" xfId="26" applyFont="1" applyBorder="1" applyProtection="1">
      <alignment horizontal="center" vertical="center"/>
      <protection hidden="1"/>
    </xf>
    <xf numFmtId="164" fontId="15" fillId="0" borderId="66" xfId="26" applyFont="1" applyBorder="1" applyProtection="1">
      <alignment horizontal="center" vertical="center"/>
      <protection hidden="1"/>
    </xf>
    <xf numFmtId="164" fontId="1" fillId="0" borderId="64" xfId="0" applyFont="1" applyBorder="1" applyAlignment="1">
      <alignment horizontal="left" vertical="center" indent="1"/>
    </xf>
    <xf numFmtId="164" fontId="26" fillId="0" borderId="0" xfId="0" applyFont="1" applyAlignment="1">
      <alignment/>
    </xf>
    <xf numFmtId="164" fontId="27" fillId="0" borderId="0" xfId="0" applyFont="1" applyAlignment="1">
      <alignment horizontal="left" vertical="top"/>
    </xf>
    <xf numFmtId="164" fontId="1" fillId="0" borderId="0" xfId="0" applyFont="1" applyAlignment="1">
      <alignment/>
    </xf>
    <xf numFmtId="164" fontId="22" fillId="0" borderId="0" xfId="28" applyFont="1">
      <alignment horizontal="center" vertical="center"/>
      <protection/>
    </xf>
    <xf numFmtId="164" fontId="28" fillId="0" borderId="0" xfId="20" applyFont="1" applyBorder="1" applyAlignment="1">
      <alignment horizontal="center" vertical="center"/>
      <protection/>
    </xf>
    <xf numFmtId="164" fontId="1" fillId="0" borderId="0" xfId="25" applyFont="1">
      <alignment/>
      <protection/>
    </xf>
    <xf numFmtId="164" fontId="14" fillId="0" borderId="0" xfId="25" applyFont="1">
      <alignment/>
      <protection/>
    </xf>
    <xf numFmtId="164" fontId="1" fillId="0" borderId="67" xfId="0" applyFont="1" applyBorder="1" applyAlignment="1" applyProtection="1">
      <alignment/>
      <protection locked="0"/>
    </xf>
    <xf numFmtId="164" fontId="22" fillId="0" borderId="0" xfId="25" applyFont="1">
      <alignment/>
      <protection/>
    </xf>
    <xf numFmtId="164" fontId="1" fillId="0" borderId="68" xfId="0" applyFont="1" applyBorder="1" applyAlignment="1" applyProtection="1">
      <alignment/>
      <protection locked="0"/>
    </xf>
    <xf numFmtId="164" fontId="24" fillId="0" borderId="0" xfId="25" applyFont="1">
      <alignment/>
      <protection/>
    </xf>
    <xf numFmtId="164" fontId="1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29" fillId="0" borderId="0" xfId="0" applyFont="1" applyAlignment="1">
      <alignment/>
    </xf>
    <xf numFmtId="164" fontId="29" fillId="0" borderId="0" xfId="25" applyFont="1">
      <alignment/>
      <protection/>
    </xf>
    <xf numFmtId="164" fontId="15" fillId="0" borderId="43" xfId="30" applyFont="1" applyBorder="1" applyAlignment="1" applyProtection="1">
      <alignment horizontal="left" vertical="center"/>
      <protection locked="0"/>
    </xf>
    <xf numFmtId="164" fontId="0" fillId="0" borderId="0" xfId="0" applyFont="1" applyAlignment="1">
      <alignment vertical="center"/>
    </xf>
    <xf numFmtId="164" fontId="1" fillId="0" borderId="24" xfId="0" applyFont="1" applyBorder="1" applyAlignment="1" applyProtection="1">
      <alignment horizontal="left" vertical="center" indent="1"/>
      <protection locked="0"/>
    </xf>
    <xf numFmtId="164" fontId="30" fillId="0" borderId="1" xfId="27" applyFont="1" applyBorder="1" applyAlignment="1">
      <alignment horizontal="center" vertical="center"/>
      <protection/>
    </xf>
    <xf numFmtId="164" fontId="31" fillId="0" borderId="37" xfId="25" applyFont="1" applyBorder="1" applyAlignment="1">
      <alignment vertical="center"/>
      <protection/>
    </xf>
    <xf numFmtId="164" fontId="0" fillId="0" borderId="38" xfId="0" applyFont="1" applyBorder="1" applyAlignment="1">
      <alignment vertical="center"/>
    </xf>
    <xf numFmtId="164" fontId="32" fillId="0" borderId="38" xfId="0" applyFont="1" applyBorder="1" applyAlignment="1">
      <alignment vertical="center"/>
    </xf>
    <xf numFmtId="166" fontId="0" fillId="0" borderId="69" xfId="0" applyNumberFormat="1" applyFont="1" applyBorder="1" applyAlignment="1">
      <alignment horizontal="center" vertical="center"/>
    </xf>
    <xf numFmtId="164" fontId="31" fillId="0" borderId="40" xfId="25" applyFont="1" applyBorder="1" applyAlignment="1">
      <alignment vertical="center"/>
      <protection/>
    </xf>
    <xf numFmtId="167" fontId="33" fillId="0" borderId="41" xfId="17" applyFont="1" applyFill="1" applyBorder="1" applyAlignment="1" applyProtection="1">
      <alignment horizontal="center" vertical="center"/>
      <protection/>
    </xf>
    <xf numFmtId="164" fontId="33" fillId="0" borderId="25" xfId="30" applyFont="1" applyBorder="1" applyAlignment="1">
      <alignment vertical="center"/>
      <protection/>
    </xf>
    <xf numFmtId="164" fontId="0" fillId="0" borderId="25" xfId="0" applyFont="1" applyBorder="1" applyAlignment="1">
      <alignment vertical="center"/>
    </xf>
    <xf numFmtId="164" fontId="34" fillId="0" borderId="25" xfId="30" applyFont="1" applyBorder="1" applyAlignment="1">
      <alignment horizontal="center" vertical="center"/>
      <protection/>
    </xf>
    <xf numFmtId="164" fontId="0" fillId="0" borderId="43" xfId="0" applyFont="1" applyBorder="1" applyAlignment="1">
      <alignment vertical="center"/>
    </xf>
    <xf numFmtId="168" fontId="0" fillId="0" borderId="70" xfId="0" applyNumberFormat="1" applyFont="1" applyBorder="1" applyAlignment="1">
      <alignment horizontal="center" vertical="center"/>
    </xf>
    <xf numFmtId="164" fontId="0" fillId="0" borderId="41" xfId="0" applyFont="1" applyBorder="1" applyAlignment="1">
      <alignment vertical="center"/>
    </xf>
    <xf numFmtId="164" fontId="33" fillId="0" borderId="25" xfId="0" applyFont="1" applyBorder="1" applyAlignment="1">
      <alignment vertical="center"/>
    </xf>
    <xf numFmtId="164" fontId="0" fillId="0" borderId="42" xfId="0" applyFont="1" applyBorder="1" applyAlignment="1">
      <alignment vertical="center"/>
    </xf>
    <xf numFmtId="169" fontId="0" fillId="0" borderId="9" xfId="0" applyNumberFormat="1" applyFont="1" applyBorder="1" applyAlignment="1">
      <alignment horizontal="center" vertical="center"/>
    </xf>
    <xf numFmtId="164" fontId="31" fillId="0" borderId="45" xfId="25" applyFont="1" applyBorder="1" applyAlignment="1">
      <alignment vertical="center"/>
      <protection/>
    </xf>
    <xf numFmtId="164" fontId="34" fillId="0" borderId="46" xfId="30" applyFont="1" applyBorder="1" applyAlignment="1">
      <alignment horizontal="center" vertical="center"/>
      <protection/>
    </xf>
    <xf numFmtId="164" fontId="35" fillId="0" borderId="1" xfId="30" applyFont="1" applyBorder="1" applyAlignment="1">
      <alignment horizontal="left" vertical="center" indent="2"/>
      <protection/>
    </xf>
    <xf numFmtId="164" fontId="34" fillId="0" borderId="1" xfId="30" applyFont="1" applyBorder="1" applyAlignment="1">
      <alignment horizontal="center" vertical="center"/>
      <protection/>
    </xf>
    <xf numFmtId="164" fontId="0" fillId="0" borderId="1" xfId="0" applyFont="1" applyBorder="1" applyAlignment="1">
      <alignment vertical="center"/>
    </xf>
    <xf numFmtId="164" fontId="0" fillId="0" borderId="48" xfId="0" applyFont="1" applyBorder="1" applyAlignment="1">
      <alignment vertical="center"/>
    </xf>
    <xf numFmtId="164" fontId="0" fillId="0" borderId="46" xfId="0" applyFont="1" applyBorder="1" applyAlignment="1">
      <alignment vertical="center"/>
    </xf>
    <xf numFmtId="164" fontId="0" fillId="0" borderId="49" xfId="0" applyFont="1" applyBorder="1" applyAlignment="1">
      <alignment vertical="center"/>
    </xf>
    <xf numFmtId="164" fontId="33" fillId="0" borderId="50" xfId="26" applyFont="1" applyBorder="1">
      <alignment horizontal="center" vertical="center"/>
      <protection/>
    </xf>
    <xf numFmtId="164" fontId="33" fillId="0" borderId="51" xfId="26" applyFont="1" applyBorder="1">
      <alignment horizontal="center" vertical="center"/>
      <protection/>
    </xf>
    <xf numFmtId="164" fontId="36" fillId="0" borderId="52" xfId="20" applyFont="1" applyBorder="1" applyAlignment="1">
      <alignment horizontal="center" vertical="center"/>
      <protection/>
    </xf>
    <xf numFmtId="164" fontId="36" fillId="0" borderId="53" xfId="20" applyFont="1" applyBorder="1" applyAlignment="1">
      <alignment horizontal="center" vertical="center"/>
      <protection/>
    </xf>
    <xf numFmtId="164" fontId="36" fillId="0" borderId="54" xfId="20" applyFont="1" applyBorder="1" applyAlignment="1">
      <alignment horizontal="center" vertical="center"/>
      <protection/>
    </xf>
    <xf numFmtId="164" fontId="33" fillId="0" borderId="55" xfId="26" applyFont="1" applyBorder="1">
      <alignment horizontal="center" vertical="center"/>
      <protection/>
    </xf>
    <xf numFmtId="167" fontId="33" fillId="0" borderId="56" xfId="17" applyFont="1" applyFill="1" applyBorder="1" applyProtection="1">
      <alignment horizontal="center"/>
      <protection/>
    </xf>
    <xf numFmtId="164" fontId="33" fillId="0" borderId="56" xfId="26" applyFont="1" applyBorder="1">
      <alignment horizontal="center" vertical="center"/>
      <protection/>
    </xf>
    <xf numFmtId="164" fontId="36" fillId="0" borderId="56" xfId="20" applyFont="1" applyBorder="1" applyAlignment="1">
      <alignment horizontal="center" vertical="center"/>
      <protection/>
    </xf>
    <xf numFmtId="164" fontId="0" fillId="0" borderId="57" xfId="0" applyFont="1" applyBorder="1" applyAlignment="1">
      <alignment/>
    </xf>
    <xf numFmtId="164" fontId="0" fillId="0" borderId="56" xfId="0" applyFont="1" applyBorder="1" applyAlignment="1">
      <alignment/>
    </xf>
    <xf numFmtId="164" fontId="0" fillId="0" borderId="58" xfId="0" applyFont="1" applyBorder="1" applyAlignment="1">
      <alignment/>
    </xf>
    <xf numFmtId="164" fontId="37" fillId="0" borderId="20" xfId="20" applyFont="1" applyBorder="1" applyAlignment="1">
      <alignment horizontal="center" vertical="center" wrapText="1"/>
      <protection/>
    </xf>
    <xf numFmtId="166" fontId="32" fillId="0" borderId="41" xfId="17" applyNumberFormat="1" applyFont="1" applyFill="1" applyBorder="1" applyAlignment="1" applyProtection="1">
      <alignment horizontal="center" vertical="center"/>
      <protection/>
    </xf>
    <xf numFmtId="164" fontId="31" fillId="0" borderId="25" xfId="28" applyFont="1" applyBorder="1">
      <alignment horizontal="center" vertical="center"/>
      <protection/>
    </xf>
    <xf numFmtId="164" fontId="31" fillId="0" borderId="59" xfId="28" applyFont="1" applyBorder="1">
      <alignment horizontal="center" vertical="center"/>
      <protection/>
    </xf>
    <xf numFmtId="164" fontId="31" fillId="0" borderId="41" xfId="28" applyFont="1" applyBorder="1">
      <alignment horizontal="center" vertical="center"/>
      <protection/>
    </xf>
    <xf numFmtId="164" fontId="31" fillId="0" borderId="60" xfId="28" applyFont="1" applyBorder="1" applyProtection="1">
      <alignment horizontal="center" vertical="center"/>
      <protection hidden="1"/>
    </xf>
    <xf numFmtId="164" fontId="31" fillId="0" borderId="41" xfId="28" applyFont="1" applyBorder="1" applyProtection="1">
      <alignment horizontal="center" vertical="center"/>
      <protection hidden="1"/>
    </xf>
    <xf numFmtId="164" fontId="31" fillId="0" borderId="60" xfId="28" applyFont="1" applyBorder="1">
      <alignment horizontal="center" vertical="center"/>
      <protection/>
    </xf>
    <xf numFmtId="164" fontId="36" fillId="0" borderId="24" xfId="0" applyNumberFormat="1" applyFont="1" applyBorder="1" applyAlignment="1">
      <alignment horizontal="center" vertical="center" wrapText="1"/>
    </xf>
    <xf numFmtId="166" fontId="32" fillId="0" borderId="41" xfId="17" applyNumberFormat="1" applyFont="1" applyFill="1" applyBorder="1" applyAlignment="1" applyProtection="1">
      <alignment horizontal="center" vertical="center" wrapText="1"/>
      <protection/>
    </xf>
    <xf numFmtId="164" fontId="38" fillId="4" borderId="63" xfId="27" applyFont="1" applyFill="1" applyBorder="1" applyProtection="1">
      <alignment vertical="center"/>
      <protection/>
    </xf>
    <xf numFmtId="164" fontId="30" fillId="4" borderId="71" xfId="0" applyFont="1" applyFill="1" applyBorder="1" applyAlignment="1" applyProtection="1">
      <alignment horizontal="left" vertical="center" indent="1"/>
      <protection/>
    </xf>
    <xf numFmtId="164" fontId="0" fillId="4" borderId="71" xfId="0" applyFont="1" applyFill="1" applyBorder="1" applyAlignment="1" applyProtection="1">
      <alignment/>
      <protection/>
    </xf>
    <xf numFmtId="164" fontId="33" fillId="4" borderId="71" xfId="26" applyFont="1" applyFill="1" applyBorder="1" applyProtection="1">
      <alignment horizontal="center" vertical="center"/>
      <protection/>
    </xf>
    <xf numFmtId="164" fontId="33" fillId="4" borderId="64" xfId="26" applyFont="1" applyFill="1" applyBorder="1" applyProtection="1">
      <alignment horizontal="center" vertical="center"/>
      <protection/>
    </xf>
    <xf numFmtId="164" fontId="33" fillId="0" borderId="65" xfId="26" applyFont="1" applyBorder="1" applyProtection="1">
      <alignment horizontal="center" vertical="center"/>
      <protection hidden="1"/>
    </xf>
    <xf numFmtId="164" fontId="33" fillId="0" borderId="4" xfId="26" applyFont="1" applyBorder="1" applyProtection="1">
      <alignment horizontal="center" vertical="center"/>
      <protection hidden="1"/>
    </xf>
    <xf numFmtId="164" fontId="33" fillId="0" borderId="66" xfId="26" applyFont="1" applyBorder="1" applyProtection="1">
      <alignment horizontal="center" vertical="center"/>
      <protection hidden="1"/>
    </xf>
    <xf numFmtId="164" fontId="29" fillId="0" borderId="64" xfId="0" applyFont="1" applyBorder="1" applyAlignment="1">
      <alignment/>
    </xf>
    <xf numFmtId="164" fontId="31" fillId="0" borderId="0" xfId="28" applyFont="1">
      <alignment horizontal="center" vertical="center"/>
      <protection/>
    </xf>
    <xf numFmtId="164" fontId="36" fillId="0" borderId="0" xfId="20" applyFont="1" applyBorder="1" applyAlignment="1">
      <alignment horizontal="center" vertical="center"/>
      <protection/>
    </xf>
    <xf numFmtId="164" fontId="0" fillId="0" borderId="0" xfId="25" applyFont="1">
      <alignment/>
      <protection/>
    </xf>
    <xf numFmtId="164" fontId="32" fillId="0" borderId="0" xfId="25" applyFont="1">
      <alignment/>
      <protection/>
    </xf>
    <xf numFmtId="164" fontId="31" fillId="0" borderId="0" xfId="25" applyFont="1">
      <alignment/>
      <protection/>
    </xf>
    <xf numFmtId="164" fontId="0" fillId="0" borderId="0" xfId="0" applyFont="1" applyBorder="1" applyAlignment="1">
      <alignment horizontal="center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alé písmo" xfId="20"/>
    <cellStyle name="normální 2" xfId="21"/>
    <cellStyle name="normální 3" xfId="22"/>
    <cellStyle name="normální 4" xfId="23"/>
    <cellStyle name="normální_Vysledek KP-A,B-2005-06 2" xfId="24"/>
    <cellStyle name="Roman EE 12 Normál" xfId="25"/>
    <cellStyle name="Universe EE 12 bcentr" xfId="26"/>
    <cellStyle name="Universe EE 12 bold" xfId="27"/>
    <cellStyle name="Universe EE 12 centr." xfId="28"/>
    <cellStyle name="Universe EE 12 norm." xfId="29"/>
    <cellStyle name="Universe EE 9 centr.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619125</xdr:colOff>
      <xdr:row>0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9055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619125</xdr:colOff>
      <xdr:row>0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9055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619125</xdr:colOff>
      <xdr:row>0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9055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619125</xdr:colOff>
      <xdr:row>0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9055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619125</xdr:colOff>
      <xdr:row>0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9055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619125</xdr:colOff>
      <xdr:row>0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9055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K%20Jupiter\Dru&#382;stva\sezona%202016-2017\kpdd2_v161105_vod_1_kol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s"/>
      <sheetName val="Tabulka1"/>
      <sheetName val="Výsledky"/>
      <sheetName val="1-4"/>
      <sheetName val="2-3"/>
      <sheetName val="4-3"/>
      <sheetName val="1-2"/>
      <sheetName val="2-4"/>
      <sheetName val="3-1"/>
    </sheetNames>
    <sheetDataSet>
      <sheetData sheetId="0">
        <row r="9">
          <cell r="B9" t="str">
            <v>Sokol Křemže "B"</v>
          </cell>
          <cell r="C9" t="str">
            <v>Sokol Křemže "C"</v>
          </cell>
        </row>
        <row r="10">
          <cell r="B10" t="str">
            <v>SK Badminton Tábor</v>
          </cell>
          <cell r="C10" t="str">
            <v>Sokol Vodňany</v>
          </cell>
        </row>
        <row r="14">
          <cell r="B14" t="str">
            <v>Sokol Křemže "C"</v>
          </cell>
          <cell r="C14" t="str">
            <v>Sokol Vodňany</v>
          </cell>
        </row>
        <row r="15">
          <cell r="B15" t="str">
            <v>Sokol Křemže "B"</v>
          </cell>
          <cell r="C15" t="str">
            <v>SK Badminton Tábor</v>
          </cell>
        </row>
        <row r="19">
          <cell r="B19" t="str">
            <v>SK Badminton Tábor</v>
          </cell>
          <cell r="C19" t="str">
            <v>Sokol Křemže "C"</v>
          </cell>
        </row>
        <row r="20">
          <cell r="B20" t="str">
            <v>Sokol Vodňany</v>
          </cell>
          <cell r="C20" t="str">
            <v>Sokol Křemže "B"</v>
          </cell>
        </row>
        <row r="24">
          <cell r="B24" t="str">
            <v>Vladimír Marek</v>
          </cell>
          <cell r="C24">
            <v>42679</v>
          </cell>
        </row>
        <row r="26">
          <cell r="C26" t="str">
            <v>1. Kolo</v>
          </cell>
        </row>
        <row r="29">
          <cell r="C29" t="str">
            <v>Vodňany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875" style="1" customWidth="1"/>
    <col min="2" max="2" width="4.75390625" style="1" customWidth="1"/>
    <col min="3" max="3" width="26.25390625" style="1" customWidth="1"/>
    <col min="4" max="4" width="8.625" style="1" customWidth="1"/>
    <col min="5" max="7" width="7.625" style="1" customWidth="1"/>
    <col min="8" max="13" width="8.75390625" style="1" customWidth="1"/>
    <col min="14" max="14" width="7.625" style="1" customWidth="1"/>
    <col min="15" max="15" width="3.75390625" style="1" customWidth="1"/>
    <col min="16" max="16384" width="9.125" style="1" customWidth="1"/>
  </cols>
  <sheetData>
    <row r="2" spans="2:14" ht="25.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8.75" customHeight="1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7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4" ht="23.25" customHeight="1">
      <c r="B5" s="5"/>
      <c r="C5" s="6" t="s">
        <v>2</v>
      </c>
      <c r="D5" s="7" t="s">
        <v>3</v>
      </c>
      <c r="E5" s="8" t="s">
        <v>4</v>
      </c>
      <c r="F5" s="8" t="s">
        <v>5</v>
      </c>
      <c r="G5" s="9" t="s">
        <v>6</v>
      </c>
      <c r="H5" s="10" t="s">
        <v>7</v>
      </c>
      <c r="I5" s="11" t="s">
        <v>8</v>
      </c>
      <c r="J5" s="11" t="s">
        <v>9</v>
      </c>
      <c r="K5" s="11" t="s">
        <v>10</v>
      </c>
      <c r="L5" s="11" t="s">
        <v>11</v>
      </c>
      <c r="M5" s="12" t="s">
        <v>12</v>
      </c>
      <c r="N5" s="13" t="s">
        <v>13</v>
      </c>
    </row>
    <row r="6" spans="2:14" ht="23.25" customHeight="1">
      <c r="B6" s="14" t="s">
        <v>14</v>
      </c>
      <c r="C6" s="15" t="s">
        <v>15</v>
      </c>
      <c r="D6" s="16">
        <v>7</v>
      </c>
      <c r="E6" s="17">
        <v>7</v>
      </c>
      <c r="F6" s="18">
        <v>0</v>
      </c>
      <c r="G6" s="19">
        <v>0</v>
      </c>
      <c r="H6" s="20">
        <v>36</v>
      </c>
      <c r="I6" s="21">
        <v>13</v>
      </c>
      <c r="J6" s="22">
        <f>'1.k._Dou.D_JupA'!Q16+'1.k._JupA_Chr'!P16+'1.k._JupA_Sla'!P16+'2.k._JupA_Kř.C'!P16+'2.k._JupA_Táb'!P16+'3.k._Kř.B_Jup.A'!Q16+'3.k._Vod_Jup.A'!Q16</f>
        <v>75</v>
      </c>
      <c r="K6" s="21">
        <f>'1.k._Dou.D_JupA'!P16+'1.k._JupA_Chr'!Q16+'1.k._JupA_Sla'!Q16+'2.k._JupA_Kř.C'!Q16+'2.k._JupA_Táb'!Q16+'3.k._Kř.B_Jup.A'!P16+'3.k._Vod_Jup.A'!P16</f>
        <v>34</v>
      </c>
      <c r="L6" s="22">
        <f>'1.k._Dou.D_JupA'!O16+'1.k._JupA_Chr'!N16+'1.k._JupA_Sla'!N16+'2.k._JupA_Kř.C'!N16+'2.k._JupA_Táb'!N16+'3.k._Kř.B_Jup.A'!O16+'3.k._Vod_Jup.A'!O16</f>
        <v>2057</v>
      </c>
      <c r="M6" s="23">
        <f>'1.k._Dou.D_JupA'!N16+'1.k._JupA_Chr'!O16+'1.k._JupA_Sla'!O16+'2.k._JupA_Kř.C'!O16+'2.k._JupA_Táb'!O16+'3.k._Kř.B_Jup.A'!N16+'3.k._Vod_Jup.A'!N16</f>
        <v>1632</v>
      </c>
      <c r="N6" s="24">
        <f>E6*3+F6*2+G6*1</f>
        <v>21</v>
      </c>
    </row>
    <row r="7" spans="2:14" ht="23.25" customHeight="1">
      <c r="B7" s="14" t="s">
        <v>16</v>
      </c>
      <c r="C7" s="15" t="s">
        <v>17</v>
      </c>
      <c r="D7" s="16">
        <v>7</v>
      </c>
      <c r="E7" s="17">
        <v>5</v>
      </c>
      <c r="F7" s="25">
        <v>0</v>
      </c>
      <c r="G7" s="19">
        <v>2</v>
      </c>
      <c r="H7" s="20">
        <v>34</v>
      </c>
      <c r="I7" s="26">
        <v>15</v>
      </c>
      <c r="J7" s="22">
        <f>'1.k._JupA_Chr'!Q16+'1.k._Sla_Chr'!Q16+'1.k._Dou.D_Chr'!Q16+'2.k._Chr_Táb'!P16+'2.k._Chr_Kř.C'!P16+'3.k._Vod_Chr'!Q16+'3.k._Kř.B_Chr'!Q16</f>
        <v>71</v>
      </c>
      <c r="K7" s="26">
        <f>'1.k._Dou.D_Chr'!P16+'1.k._Sla_Chr'!P16+'1.k._JupA_Chr'!P16+'2.k._Chr_Táb'!Q16+'2.k._Chr_Kř.C'!Q16+'3.k._Vod_Chr'!P16+'3.k._Kř.B_Chr'!P16</f>
        <v>38</v>
      </c>
      <c r="L7" s="22">
        <f>'1.k._Sla_Chr'!O16+'1.k._JupA_Chr'!O16+'1.k._Dou.D_Chr'!O16+'2.k._Chr_Táb'!N16+'2.k._Chr_Kř.C'!N16+'3.k._Vod_Chr'!O16+'3.k._Kř.B_Chr'!O16</f>
        <v>1991</v>
      </c>
      <c r="M7" s="27">
        <f>'1.k._Dou.D_Chr'!N16+'1.k._Sla_Chr'!N16+'1.k._JupA_Chr'!N16+'2.k._Chr_Táb'!O16+'2.k._Chr_Kř.C'!O16+'3.k._Vod_Chr'!N16+'3.k._Kř.B_Chr'!N16</f>
        <v>1661</v>
      </c>
      <c r="N7" s="24">
        <f>E7*3+F7*2+G7*1</f>
        <v>17</v>
      </c>
    </row>
    <row r="8" spans="2:14" ht="23.25" customHeight="1">
      <c r="B8" s="14" t="s">
        <v>18</v>
      </c>
      <c r="C8" s="15" t="s">
        <v>19</v>
      </c>
      <c r="D8" s="16">
        <v>7</v>
      </c>
      <c r="E8" s="17">
        <v>5</v>
      </c>
      <c r="F8" s="25">
        <v>0</v>
      </c>
      <c r="G8" s="19">
        <v>2</v>
      </c>
      <c r="H8" s="20">
        <v>27</v>
      </c>
      <c r="I8" s="26">
        <v>22</v>
      </c>
      <c r="J8" s="22">
        <f>'1.k._Táb_Vod'!P15+'1.k._Kř.C_Vod'!P15+'1.k._Vod_Kř.B'!O15+'2.k._Sla_Vod'!Q16+'2.k._Dou.D_Vod'!Q16+'3.k._Vod_Chr'!P16+'3.k._Vod_Jup.A'!P16</f>
        <v>59</v>
      </c>
      <c r="K8" s="26">
        <f>'1.k._Táb_Vod'!O15+'1.k._Kř.C_Vod'!O15+'1.k._Vod_Kř.B'!P15+'2.k._Sla_Vod'!P16+'2.k._Dou.D_Vod'!P16+'3.k._Vod_Chr'!Q16+'3.k._Vod_Jup.A'!Q16</f>
        <v>46</v>
      </c>
      <c r="L8" s="22">
        <f>'1.k._Táb_Vod'!N15+'1.k._Kř.C_Vod'!N15+'1.k._Vod_Kř.B'!M15+'2.k._Sla_Vod'!O16+'2.k._Dou.D_Vod'!O16+'3.k._Vod_Chr'!N16+'3.k._Vod_Jup.A'!N16</f>
        <v>1802</v>
      </c>
      <c r="M8" s="27">
        <f>'1.k._Táb_Vod'!M15+'1.k._Kř.C_Vod'!M15+'1.k._Vod_Kř.B'!N15+'2.k._Sla_Vod'!N16+'2.k._Dou.D_Vod'!N16+'3.k._Vod_Chr'!O16+'3.k._Vod_Jup.A'!O16</f>
        <v>1660</v>
      </c>
      <c r="N8" s="24">
        <f>E8*3+F8*2+G8*1</f>
        <v>17</v>
      </c>
    </row>
    <row r="9" spans="2:14" ht="23.25" customHeight="1">
      <c r="B9" s="14" t="s">
        <v>20</v>
      </c>
      <c r="C9" s="15" t="s">
        <v>21</v>
      </c>
      <c r="D9" s="16">
        <v>7</v>
      </c>
      <c r="E9" s="17">
        <v>5</v>
      </c>
      <c r="F9" s="25">
        <v>0</v>
      </c>
      <c r="G9" s="19">
        <v>2</v>
      </c>
      <c r="H9" s="20">
        <v>27</v>
      </c>
      <c r="I9" s="26">
        <v>22</v>
      </c>
      <c r="J9" s="22">
        <f>'1.k._Kř.B_Kř.C'!O15+'1.k._Vod_Kř.B'!P15+'1.k._Kř.B_Táb'!O15+'2.k._Sla_Kř.B'!Q16+'2.k._Dou.D_Kř.B'!Q16+'3.k._Kř.B_Jup.A'!P16+'3.k._Kř.B_Chr'!P16</f>
        <v>63</v>
      </c>
      <c r="K9" s="26">
        <f>'1.k._Kř.B_Kř.C'!P15+'1.k._Vod_Kř.B'!O15+'1.k._Kř.B_Táb'!P15+'2.k._Sla_Kř.B'!P16+'2.k._Dou.D_Kř.B'!P16+'3.k._Kř.B_Jup.A'!Q16+'3.k._Kř.B_Chr'!Q16</f>
        <v>49</v>
      </c>
      <c r="L9" s="22">
        <f>'1.k._Kř.B_Kř.C'!M15+'1.k._Vod_Kř.B'!N15+'1.k._Kř.B_Táb'!M15+'2.k._Sla_Kř.B'!O16+'2.k._Dou.D_Kř.B'!O16+'3.k._Kř.B_Jup.A'!N16+'3.k._Kř.B_Chr'!N16</f>
        <v>2002</v>
      </c>
      <c r="M9" s="27">
        <f>'1.k._Kř.B_Kř.C'!N15+'1.k._Vod_Kř.B'!M15+'1.k._Kř.B_Táb'!N15+'2.k._Sla_Kř.B'!N16+'2.k._Dou.D_Kř.B'!N16+'3.k._Kř.B_Jup.A'!O16+'3.k._Kř.B_Chr'!O16</f>
        <v>1767</v>
      </c>
      <c r="N9" s="24">
        <f>E9*3+F9*2+G9*1</f>
        <v>17</v>
      </c>
    </row>
    <row r="10" spans="2:14" ht="23.25" customHeight="1">
      <c r="B10" s="14" t="s">
        <v>22</v>
      </c>
      <c r="C10" s="15" t="s">
        <v>23</v>
      </c>
      <c r="D10" s="16">
        <v>7</v>
      </c>
      <c r="E10" s="17">
        <v>3</v>
      </c>
      <c r="F10" s="25">
        <v>0</v>
      </c>
      <c r="G10" s="19">
        <v>4</v>
      </c>
      <c r="H10" s="20">
        <v>27</v>
      </c>
      <c r="I10" s="26">
        <v>22</v>
      </c>
      <c r="J10" s="22">
        <f>'1.k._JupA_Sla'!Q16+'1.k._Sla_Dou.D'!P16+'1.k._Sla_Chr'!P16+'2.k._Sla_Kř.B'!P16+'2.k._Sla_Vod'!P16+'3.k._Kř.C_Sla'!Q16+'3.k._Táb_Sla'!Q16</f>
        <v>63</v>
      </c>
      <c r="K10" s="26">
        <f>'1.k._JupA_Sla'!P16+'1.k._Sla_Dou.D'!Q16+'1.k._Sla_Chr'!Q16+'2.k._Sla_Kř.B'!Q16+'2.k._Sla_Vod'!Q16+'3.k._Kř.C_Sla'!P16+'3.k._Táb_Sla'!P16</f>
        <v>45</v>
      </c>
      <c r="L10" s="22">
        <f>'1.k._JupA_Sla'!O16+'1.k._Sla_Dou.D'!N16+'1.k._Sla_Chr'!N16+'2.k._Sla_Kř.B'!N16+'2.k._Sla_Vod'!N16+'3.k._Kř.C_Sla'!O16+'3.k._Táb_Sla'!O16</f>
        <v>1927</v>
      </c>
      <c r="M10" s="27">
        <f>'1.k._JupA_Sla'!N16+'1.k._Sla_Dou.D'!O16+'1.k._Sla_Chr'!O16+'2.k._Sla_Kř.B'!O16+'2.k._Sla_Vod'!O16+'3.k._Kř.C_Sla'!N16+'3.k._Táb_Sla'!N16</f>
        <v>1651</v>
      </c>
      <c r="N10" s="24">
        <f>E10*3+F10*2+G10*1</f>
        <v>13</v>
      </c>
    </row>
    <row r="11" spans="2:14" ht="23.25" customHeight="1">
      <c r="B11" s="28" t="s">
        <v>24</v>
      </c>
      <c r="C11" s="29" t="s">
        <v>25</v>
      </c>
      <c r="D11" s="30">
        <v>7</v>
      </c>
      <c r="E11" s="31">
        <v>2</v>
      </c>
      <c r="F11" s="32">
        <v>0</v>
      </c>
      <c r="G11" s="33">
        <v>5</v>
      </c>
      <c r="H11" s="34">
        <v>23</v>
      </c>
      <c r="I11" s="35">
        <v>26</v>
      </c>
      <c r="J11" s="36">
        <f>'1.k._Táb_Vod'!O15+'1.k._Táb_Kř.C'!O15+'1.k._Kř.B_Táb'!P15+'2.k._Chr_Táb'!Q16+'2.k._JupA_Táb'!Q16+'3.k._Táb_Dou.D'!P16+'3.k._Táb_Sla'!P16</f>
        <v>51</v>
      </c>
      <c r="K11" s="35">
        <f>'1.k._Táb_Vod'!P15+'1.k._Táb_Kř.C'!P15+'1.k._Kř.B_Táb'!O15+'2.k._Chr_Táb'!P16+'2.k._JupA_Táb'!P16+'3.k._Táb_Dou.D'!Q16+'3.k._Táb_Sla'!Q16</f>
        <v>58</v>
      </c>
      <c r="L11" s="36">
        <f>'1.k._Táb_Vod'!M15+'1.k._Táb_Kř.C'!M15+'1.k._Kř.B_Táb'!N15+'2.k._Chr_Táb'!O16+'2.k._JupA_Táb'!O16+'3.k._Táb_Dou.D'!N16+'3.k._Táb_Sla'!N16</f>
        <v>1614</v>
      </c>
      <c r="M11" s="37">
        <f>'1.k._Táb_Vod'!N15+'1.k._Táb_Kř.C'!N15+'1.k._Kř.B_Táb'!M15+'2.k._Chr_Táb'!N16+'2.k._JupA_Táb'!N16+'3.k._Táb_Dou.D'!O16+'3.k._Táb_Sla'!O16</f>
        <v>1722</v>
      </c>
      <c r="N11" s="24">
        <f>E11*3+F11*2+G11*1</f>
        <v>11</v>
      </c>
    </row>
    <row r="12" spans="2:14" ht="23.25" customHeight="1">
      <c r="B12" s="38" t="s">
        <v>26</v>
      </c>
      <c r="C12" s="15" t="s">
        <v>27</v>
      </c>
      <c r="D12" s="16">
        <v>7</v>
      </c>
      <c r="E12" s="17">
        <v>1</v>
      </c>
      <c r="F12" s="25">
        <v>0</v>
      </c>
      <c r="G12" s="19">
        <v>6</v>
      </c>
      <c r="H12" s="20">
        <v>12</v>
      </c>
      <c r="I12" s="26">
        <v>37</v>
      </c>
      <c r="J12" s="22">
        <f>'1.k._Kř.B_Kř.C'!P15+'1.k._Kř.C_Vod'!O15+'1.k._Táb_Kř.C'!P15+'2.k._JupA_Kř.C'!Q16+'2.k._Chr_Kř.C'!Q16+'3.k._Kř.C_Sla'!P16+'3.k._Kř.C_Dou.D'!P16</f>
        <v>26</v>
      </c>
      <c r="K12" s="26">
        <f>'1.k._Kř.B_Kř.C'!O15+'1.k._Kř.C_Vod'!P15+'1.k._Táb_Kř.C'!O15+'2.k._JupA_Kř.C'!P16+'2.k._Chr_Kř.C'!P16+'3.k._Kř.C_Sla'!Q16+'3.k._Kř.C_Dou.D'!Q16</f>
        <v>76</v>
      </c>
      <c r="L12" s="22">
        <f>'1.k._Kř.B_Kř.C'!N15+'1.k._Kř.C_Vod'!M15+'1.k._Táb_Kř.C'!N15+'2.k._JupA_Kř.C'!O16+'2.k._Chr_Kř.C'!O16+'3.k._Kř.C_Sla'!N16+'3.k._Kř.C_Dou.D'!N16</f>
        <v>1356</v>
      </c>
      <c r="M12" s="27">
        <f>'1.k._Kř.B_Kř.C'!M15+'1.k._Kř.C_Vod'!N15+'1.k._Táb_Kř.C'!M15+'2.k._JupA_Kř.C'!N16+'2.k._Chr_Kř.C'!N16+'3.k._Kř.C_Sla'!O16+'3.k._Kř.C_Dou.D'!O16</f>
        <v>1739</v>
      </c>
      <c r="N12" s="24">
        <f>E12*3+F12*2+G12*1</f>
        <v>9</v>
      </c>
    </row>
    <row r="13" spans="2:14" ht="23.25" customHeight="1">
      <c r="B13" s="39" t="s">
        <v>28</v>
      </c>
      <c r="C13" s="40" t="s">
        <v>29</v>
      </c>
      <c r="D13" s="41">
        <v>7</v>
      </c>
      <c r="E13" s="42">
        <v>0</v>
      </c>
      <c r="F13" s="43">
        <v>0</v>
      </c>
      <c r="G13" s="44">
        <v>7</v>
      </c>
      <c r="H13" s="45">
        <v>10</v>
      </c>
      <c r="I13" s="46">
        <v>39</v>
      </c>
      <c r="J13" s="47">
        <f>'1.k._Sla_Dou.D'!Q16+'1.k._Dou.D_JupA'!P16+'1.k._Dou.D_Chr'!P16+'2.k._Dou.D_Vod'!P16+'2.k._Dou.D_Kř.B'!P16+'3.k._Táb_Dou.D'!Q16+'3.k._Kř.C_Dou.D'!Q16</f>
        <v>23</v>
      </c>
      <c r="K13" s="46">
        <f>'1.k._Sla_Dou.D'!P16+'1.k._Dou.D_JupA'!Q16+'1.k._Dou.D_Chr'!Q16+'2.k._Dou.D_Vod'!Q16+'2.k._Dou.D_Kř.B'!Q16+'3.k._Táb_Dou.D'!P16+'3.k._Kř.C_Dou.D'!P16</f>
        <v>85</v>
      </c>
      <c r="L13" s="47">
        <f>'1.k._Sla_Dou.D'!O16+'1.k._Dou.D_JupA'!N16+'1.k._Dou.D_Chr'!N16+'2.k._Dou.D_Vod'!N16+'2.k._Dou.D_Kř.B'!N16+'3.k._Táb_Dou.D'!O16+'3.k._Kř.C_Dou.D'!O16</f>
        <v>1197</v>
      </c>
      <c r="M13" s="48">
        <f>'1.k._Sla_Dou.D'!N16+'1.k._Dou.D_JupA'!O16+'1.k._Dou.D_Chr'!O16+'2.k._Dou.D_Vod'!O16+'2.k._Dou.D_Kř.B'!O16+'3.k._Táb_Dou.D'!N16+'3.k._Kř.C_Dou.D'!N16</f>
        <v>2114</v>
      </c>
      <c r="N13" s="49">
        <v>5</v>
      </c>
    </row>
    <row r="14" spans="2:14" ht="14.25" customHeight="1">
      <c r="B14" s="50"/>
      <c r="C14" s="51"/>
      <c r="D14" s="52"/>
      <c r="E14" s="53"/>
      <c r="F14" s="53"/>
      <c r="G14" s="53"/>
      <c r="H14" s="54"/>
      <c r="I14" s="54"/>
      <c r="J14" s="54"/>
      <c r="K14" s="54"/>
      <c r="L14" s="54"/>
      <c r="M14" s="54"/>
      <c r="N14" s="55"/>
    </row>
    <row r="15" ht="13.5" customHeight="1">
      <c r="C15" s="51"/>
    </row>
    <row r="16" spans="2:14" ht="13.5" customHeight="1">
      <c r="B16" s="3" t="s">
        <v>30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14" ht="13.5" customHeight="1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2:14" ht="23.25" customHeight="1">
      <c r="B18" s="5"/>
      <c r="C18" s="6" t="s">
        <v>2</v>
      </c>
      <c r="D18" s="7" t="s">
        <v>3</v>
      </c>
      <c r="E18" s="8" t="s">
        <v>4</v>
      </c>
      <c r="F18" s="8" t="s">
        <v>5</v>
      </c>
      <c r="G18" s="9" t="s">
        <v>6</v>
      </c>
      <c r="H18" s="10" t="s">
        <v>7</v>
      </c>
      <c r="I18" s="11" t="s">
        <v>8</v>
      </c>
      <c r="J18" s="11" t="s">
        <v>9</v>
      </c>
      <c r="K18" s="11" t="s">
        <v>10</v>
      </c>
      <c r="L18" s="11" t="s">
        <v>11</v>
      </c>
      <c r="M18" s="12" t="s">
        <v>12</v>
      </c>
      <c r="N18" s="13" t="s">
        <v>13</v>
      </c>
    </row>
    <row r="19" spans="2:14" ht="23.25" customHeight="1">
      <c r="B19" s="14" t="s">
        <v>14</v>
      </c>
      <c r="C19" s="15" t="s">
        <v>19</v>
      </c>
      <c r="D19" s="16">
        <v>5</v>
      </c>
      <c r="E19" s="17">
        <v>5</v>
      </c>
      <c r="F19" s="18">
        <v>0</v>
      </c>
      <c r="G19" s="19">
        <v>0</v>
      </c>
      <c r="H19" s="20">
        <v>25</v>
      </c>
      <c r="I19" s="21">
        <v>10</v>
      </c>
      <c r="J19" s="22">
        <v>52</v>
      </c>
      <c r="K19" s="21">
        <v>22</v>
      </c>
      <c r="L19" s="22">
        <v>1350</v>
      </c>
      <c r="M19" s="23">
        <v>1095</v>
      </c>
      <c r="N19" s="24">
        <f>E19*3+F19*2+G19*1</f>
        <v>15</v>
      </c>
    </row>
    <row r="20" spans="2:14" ht="23.25" customHeight="1">
      <c r="B20" s="14" t="s">
        <v>16</v>
      </c>
      <c r="C20" s="15" t="s">
        <v>15</v>
      </c>
      <c r="D20" s="16">
        <v>5</v>
      </c>
      <c r="E20" s="17">
        <v>5</v>
      </c>
      <c r="F20" s="25">
        <v>0</v>
      </c>
      <c r="G20" s="19">
        <v>0</v>
      </c>
      <c r="H20" s="20">
        <v>24</v>
      </c>
      <c r="I20" s="26">
        <v>11</v>
      </c>
      <c r="J20" s="22">
        <v>51</v>
      </c>
      <c r="K20" s="26">
        <v>26</v>
      </c>
      <c r="L20" s="22">
        <v>1442</v>
      </c>
      <c r="M20" s="27">
        <v>1130</v>
      </c>
      <c r="N20" s="24">
        <f>E20*3+F20*2+G20*1</f>
        <v>15</v>
      </c>
    </row>
    <row r="21" spans="2:14" ht="23.25" customHeight="1">
      <c r="B21" s="14" t="s">
        <v>18</v>
      </c>
      <c r="C21" s="15" t="s">
        <v>17</v>
      </c>
      <c r="D21" s="16">
        <v>5</v>
      </c>
      <c r="E21" s="17">
        <v>4</v>
      </c>
      <c r="F21" s="25">
        <v>0</v>
      </c>
      <c r="G21" s="19">
        <v>1</v>
      </c>
      <c r="H21" s="20">
        <v>25</v>
      </c>
      <c r="I21" s="26">
        <v>10</v>
      </c>
      <c r="J21" s="22">
        <v>52</v>
      </c>
      <c r="K21" s="26">
        <v>25</v>
      </c>
      <c r="L21" s="22">
        <v>1475</v>
      </c>
      <c r="M21" s="27">
        <v>1138</v>
      </c>
      <c r="N21" s="24">
        <f>E21*3+F21*2+G21*1</f>
        <v>13</v>
      </c>
    </row>
    <row r="22" spans="2:14" ht="23.25" customHeight="1">
      <c r="B22" s="14" t="s">
        <v>20</v>
      </c>
      <c r="C22" s="15" t="s">
        <v>21</v>
      </c>
      <c r="D22" s="16">
        <v>5</v>
      </c>
      <c r="E22" s="17">
        <v>4</v>
      </c>
      <c r="F22" s="25">
        <v>0</v>
      </c>
      <c r="G22" s="19">
        <v>1</v>
      </c>
      <c r="H22" s="20">
        <v>22</v>
      </c>
      <c r="I22" s="26">
        <v>13</v>
      </c>
      <c r="J22" s="22">
        <v>49</v>
      </c>
      <c r="K22" s="26">
        <v>30</v>
      </c>
      <c r="L22" s="22">
        <v>1429</v>
      </c>
      <c r="M22" s="27">
        <v>1201</v>
      </c>
      <c r="N22" s="24">
        <f>E22*3+F22*2+G22*1</f>
        <v>13</v>
      </c>
    </row>
    <row r="23" spans="2:14" ht="23.25" customHeight="1">
      <c r="B23" s="14" t="s">
        <v>22</v>
      </c>
      <c r="C23" s="15" t="s">
        <v>23</v>
      </c>
      <c r="D23" s="16">
        <v>5</v>
      </c>
      <c r="E23" s="17">
        <v>1</v>
      </c>
      <c r="F23" s="25">
        <v>0</v>
      </c>
      <c r="G23" s="19">
        <v>4</v>
      </c>
      <c r="H23" s="20">
        <v>15</v>
      </c>
      <c r="I23" s="26">
        <v>20</v>
      </c>
      <c r="J23" s="22">
        <v>37</v>
      </c>
      <c r="K23" s="26">
        <v>40</v>
      </c>
      <c r="L23" s="22">
        <v>1306</v>
      </c>
      <c r="M23" s="27">
        <v>1296</v>
      </c>
      <c r="N23" s="24">
        <f>E23*3+F23*2+G23*1</f>
        <v>7</v>
      </c>
    </row>
    <row r="24" spans="2:14" ht="23.25" customHeight="1">
      <c r="B24" s="28" t="s">
        <v>24</v>
      </c>
      <c r="C24" s="29" t="s">
        <v>25</v>
      </c>
      <c r="D24" s="30">
        <v>5</v>
      </c>
      <c r="E24" s="31">
        <v>1</v>
      </c>
      <c r="F24" s="32">
        <v>0</v>
      </c>
      <c r="G24" s="33">
        <v>4</v>
      </c>
      <c r="H24" s="34">
        <v>14</v>
      </c>
      <c r="I24" s="35">
        <v>21</v>
      </c>
      <c r="J24" s="36">
        <v>32</v>
      </c>
      <c r="K24" s="35">
        <v>46</v>
      </c>
      <c r="L24" s="36">
        <v>1098</v>
      </c>
      <c r="M24" s="37">
        <v>1395</v>
      </c>
      <c r="N24" s="24">
        <f>E24*3+F24*2+G24*1</f>
        <v>7</v>
      </c>
    </row>
    <row r="25" spans="2:14" ht="23.25" customHeight="1">
      <c r="B25" s="38" t="s">
        <v>26</v>
      </c>
      <c r="C25" s="15" t="s">
        <v>29</v>
      </c>
      <c r="D25" s="56">
        <v>5</v>
      </c>
      <c r="E25" s="17">
        <v>0</v>
      </c>
      <c r="F25" s="25">
        <v>0</v>
      </c>
      <c r="G25" s="19">
        <v>5</v>
      </c>
      <c r="H25" s="57">
        <v>10</v>
      </c>
      <c r="I25" s="58">
        <v>25</v>
      </c>
      <c r="J25" s="59">
        <v>23</v>
      </c>
      <c r="K25" s="58">
        <v>57</v>
      </c>
      <c r="L25" s="59">
        <v>1197</v>
      </c>
      <c r="M25" s="60">
        <v>1526</v>
      </c>
      <c r="N25" s="24">
        <f>E25*3+F25*2+G25*1</f>
        <v>5</v>
      </c>
    </row>
    <row r="26" spans="2:14" ht="21.75" customHeight="1">
      <c r="B26" s="39" t="s">
        <v>28</v>
      </c>
      <c r="C26" s="40" t="s">
        <v>27</v>
      </c>
      <c r="D26" s="61">
        <v>5</v>
      </c>
      <c r="E26" s="42">
        <v>0</v>
      </c>
      <c r="F26" s="43">
        <v>0</v>
      </c>
      <c r="G26" s="44">
        <v>5</v>
      </c>
      <c r="H26" s="62">
        <v>5</v>
      </c>
      <c r="I26" s="63">
        <v>30</v>
      </c>
      <c r="J26" s="64">
        <v>12</v>
      </c>
      <c r="K26" s="63">
        <v>62</v>
      </c>
      <c r="L26" s="64">
        <v>929</v>
      </c>
      <c r="M26" s="65">
        <v>1445</v>
      </c>
      <c r="N26" s="49">
        <f>E26*3+F26*2+G26*1</f>
        <v>5</v>
      </c>
    </row>
    <row r="27" spans="2:14" s="66" customFormat="1" ht="13.5" customHeight="1">
      <c r="B27" s="53"/>
      <c r="C27" s="51"/>
      <c r="D27" s="52"/>
      <c r="E27" s="53"/>
      <c r="F27" s="53"/>
      <c r="G27" s="53"/>
      <c r="H27" s="54"/>
      <c r="I27" s="54"/>
      <c r="J27" s="54"/>
      <c r="K27" s="54"/>
      <c r="L27" s="54"/>
      <c r="M27" s="54"/>
      <c r="N27" s="55"/>
    </row>
    <row r="29" spans="2:14" ht="12.75">
      <c r="B29" s="3" t="s">
        <v>31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2:14" ht="12.7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2:14" ht="12.75">
      <c r="B31" s="5"/>
      <c r="C31" s="6" t="s">
        <v>2</v>
      </c>
      <c r="D31" s="7" t="s">
        <v>3</v>
      </c>
      <c r="E31" s="8" t="s">
        <v>4</v>
      </c>
      <c r="F31" s="8" t="s">
        <v>5</v>
      </c>
      <c r="G31" s="9" t="s">
        <v>6</v>
      </c>
      <c r="H31" s="10" t="s">
        <v>7</v>
      </c>
      <c r="I31" s="11" t="s">
        <v>8</v>
      </c>
      <c r="J31" s="11" t="s">
        <v>9</v>
      </c>
      <c r="K31" s="11" t="s">
        <v>10</v>
      </c>
      <c r="L31" s="11" t="s">
        <v>11</v>
      </c>
      <c r="M31" s="12" t="s">
        <v>12</v>
      </c>
      <c r="N31" s="13" t="s">
        <v>13</v>
      </c>
    </row>
    <row r="32" spans="2:14" ht="23.25" customHeight="1">
      <c r="B32" s="14" t="s">
        <v>14</v>
      </c>
      <c r="C32" s="15" t="s">
        <v>19</v>
      </c>
      <c r="D32" s="16">
        <v>3</v>
      </c>
      <c r="E32" s="17">
        <v>3</v>
      </c>
      <c r="F32" s="18">
        <v>0</v>
      </c>
      <c r="G32" s="19">
        <v>0</v>
      </c>
      <c r="H32" s="20">
        <v>15</v>
      </c>
      <c r="I32" s="21">
        <v>6</v>
      </c>
      <c r="J32" s="22">
        <v>32</v>
      </c>
      <c r="K32" s="21">
        <v>14</v>
      </c>
      <c r="L32" s="22">
        <v>841</v>
      </c>
      <c r="M32" s="23">
        <v>651</v>
      </c>
      <c r="N32" s="24">
        <f>E32*3+F32*2+G32*1</f>
        <v>9</v>
      </c>
    </row>
    <row r="33" spans="2:14" ht="23.25" customHeight="1">
      <c r="B33" s="14" t="s">
        <v>16</v>
      </c>
      <c r="C33" s="15" t="s">
        <v>15</v>
      </c>
      <c r="D33" s="16">
        <v>3</v>
      </c>
      <c r="E33" s="17">
        <v>3</v>
      </c>
      <c r="F33" s="25">
        <v>0</v>
      </c>
      <c r="G33" s="19">
        <v>0</v>
      </c>
      <c r="H33" s="20">
        <v>13</v>
      </c>
      <c r="I33" s="26">
        <v>8</v>
      </c>
      <c r="J33" s="22">
        <v>28</v>
      </c>
      <c r="K33" s="26">
        <v>18</v>
      </c>
      <c r="L33" s="22">
        <v>830</v>
      </c>
      <c r="M33" s="27">
        <v>726</v>
      </c>
      <c r="N33" s="24">
        <f>E33*3+F33*2+G33*1</f>
        <v>9</v>
      </c>
    </row>
    <row r="34" spans="2:14" ht="23.25" customHeight="1">
      <c r="B34" s="14" t="s">
        <v>18</v>
      </c>
      <c r="C34" s="15" t="s">
        <v>21</v>
      </c>
      <c r="D34" s="16">
        <v>3</v>
      </c>
      <c r="E34" s="17">
        <v>2</v>
      </c>
      <c r="F34" s="25">
        <v>0</v>
      </c>
      <c r="G34" s="19">
        <v>1</v>
      </c>
      <c r="H34" s="20">
        <v>13</v>
      </c>
      <c r="I34" s="26">
        <v>8</v>
      </c>
      <c r="J34" s="22">
        <v>29</v>
      </c>
      <c r="K34" s="26">
        <v>18</v>
      </c>
      <c r="L34" s="22">
        <v>872</v>
      </c>
      <c r="M34" s="27">
        <v>681</v>
      </c>
      <c r="N34" s="24">
        <f>E34*3+F34*2+G34*1</f>
        <v>7</v>
      </c>
    </row>
    <row r="35" spans="2:14" ht="23.25" customHeight="1">
      <c r="B35" s="14" t="s">
        <v>20</v>
      </c>
      <c r="C35" s="15" t="s">
        <v>17</v>
      </c>
      <c r="D35" s="16">
        <v>3</v>
      </c>
      <c r="E35" s="17">
        <v>2</v>
      </c>
      <c r="F35" s="25">
        <v>0</v>
      </c>
      <c r="G35" s="19">
        <v>1</v>
      </c>
      <c r="H35" s="20">
        <v>13</v>
      </c>
      <c r="I35" s="26">
        <v>8</v>
      </c>
      <c r="J35" s="22">
        <v>27</v>
      </c>
      <c r="K35" s="26">
        <v>20</v>
      </c>
      <c r="L35" s="22">
        <v>872</v>
      </c>
      <c r="M35" s="27">
        <v>759</v>
      </c>
      <c r="N35" s="24">
        <f>E35*3+F35*2+G35*1</f>
        <v>7</v>
      </c>
    </row>
    <row r="36" spans="2:14" ht="23.25" customHeight="1">
      <c r="B36" s="28" t="s">
        <v>22</v>
      </c>
      <c r="C36" s="29" t="s">
        <v>25</v>
      </c>
      <c r="D36" s="30">
        <v>3</v>
      </c>
      <c r="E36" s="31">
        <v>1</v>
      </c>
      <c r="F36" s="32">
        <v>0</v>
      </c>
      <c r="G36" s="33">
        <v>2</v>
      </c>
      <c r="H36" s="34">
        <v>10</v>
      </c>
      <c r="I36" s="35">
        <v>11</v>
      </c>
      <c r="J36" s="36">
        <v>22</v>
      </c>
      <c r="K36" s="35">
        <v>25</v>
      </c>
      <c r="L36" s="36">
        <v>671</v>
      </c>
      <c r="M36" s="37">
        <v>802</v>
      </c>
      <c r="N36" s="24">
        <f>E36*3+F36*2+G36*1</f>
        <v>5</v>
      </c>
    </row>
    <row r="37" spans="2:14" ht="23.25" customHeight="1">
      <c r="B37" s="28" t="s">
        <v>24</v>
      </c>
      <c r="C37" s="15" t="s">
        <v>23</v>
      </c>
      <c r="D37" s="16">
        <v>3</v>
      </c>
      <c r="E37" s="17">
        <v>1</v>
      </c>
      <c r="F37" s="25">
        <v>0</v>
      </c>
      <c r="G37" s="19">
        <v>2</v>
      </c>
      <c r="H37" s="20">
        <v>9</v>
      </c>
      <c r="I37" s="26">
        <v>12</v>
      </c>
      <c r="J37" s="22">
        <v>23</v>
      </c>
      <c r="K37" s="26">
        <v>24</v>
      </c>
      <c r="L37" s="22">
        <v>777</v>
      </c>
      <c r="M37" s="27">
        <v>803</v>
      </c>
      <c r="N37" s="24">
        <f>E37*3+F37*2+G37*1</f>
        <v>5</v>
      </c>
    </row>
    <row r="38" spans="2:14" ht="23.25" customHeight="1">
      <c r="B38" s="38" t="s">
        <v>26</v>
      </c>
      <c r="C38" s="15" t="s">
        <v>29</v>
      </c>
      <c r="D38" s="56">
        <v>3</v>
      </c>
      <c r="E38" s="17">
        <v>0</v>
      </c>
      <c r="F38" s="25">
        <v>0</v>
      </c>
      <c r="G38" s="19">
        <v>3</v>
      </c>
      <c r="H38" s="57">
        <v>7</v>
      </c>
      <c r="I38" s="58">
        <v>14</v>
      </c>
      <c r="J38" s="59">
        <v>17</v>
      </c>
      <c r="K38" s="58">
        <v>33</v>
      </c>
      <c r="L38" s="59">
        <v>762</v>
      </c>
      <c r="M38" s="60">
        <v>953</v>
      </c>
      <c r="N38" s="24">
        <f>E38*3+F38*2+G38*1</f>
        <v>3</v>
      </c>
    </row>
    <row r="39" spans="2:14" ht="22.5" customHeight="1">
      <c r="B39" s="39" t="s">
        <v>28</v>
      </c>
      <c r="C39" s="40" t="s">
        <v>27</v>
      </c>
      <c r="D39" s="61">
        <v>3</v>
      </c>
      <c r="E39" s="42">
        <v>0</v>
      </c>
      <c r="F39" s="43">
        <v>0</v>
      </c>
      <c r="G39" s="44">
        <v>3</v>
      </c>
      <c r="H39" s="62">
        <v>4</v>
      </c>
      <c r="I39" s="63">
        <v>17</v>
      </c>
      <c r="J39" s="64">
        <v>9</v>
      </c>
      <c r="K39" s="63">
        <v>35</v>
      </c>
      <c r="L39" s="64">
        <v>573</v>
      </c>
      <c r="M39" s="65">
        <v>823</v>
      </c>
      <c r="N39" s="49">
        <f>E39*3+F39*2+G39*1</f>
        <v>3</v>
      </c>
    </row>
  </sheetData>
  <sheetProtection password="CC26" sheet="1" objects="1" scenarios="1"/>
  <mergeCells count="4">
    <mergeCell ref="B2:N2"/>
    <mergeCell ref="B3:N3"/>
    <mergeCell ref="B16:N16"/>
    <mergeCell ref="B29:N29"/>
  </mergeCells>
  <printOptions/>
  <pageMargins left="0.5902777777777778" right="0.5902777777777778" top="0.9840277777777777" bottom="0.984027777777777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28"/>
  <sheetViews>
    <sheetView workbookViewId="0" topLeftCell="A1">
      <selection activeCell="C1" sqref="C1"/>
    </sheetView>
  </sheetViews>
  <sheetFormatPr defaultColWidth="9.00390625" defaultRowHeight="12.75"/>
  <cols>
    <col min="1" max="1" width="1.37890625" style="99" customWidth="1"/>
    <col min="2" max="2" width="10.25390625" style="99" customWidth="1"/>
    <col min="3" max="3" width="34.875" style="99" customWidth="1"/>
    <col min="4" max="4" width="34.00390625" style="99" customWidth="1"/>
    <col min="5" max="5" width="3.75390625" style="99" customWidth="1"/>
    <col min="6" max="6" width="0.875" style="99" customWidth="1"/>
    <col min="7" max="8" width="3.75390625" style="99" customWidth="1"/>
    <col min="9" max="9" width="0.875" style="99" customWidth="1"/>
    <col min="10" max="11" width="3.75390625" style="99" customWidth="1"/>
    <col min="12" max="12" width="0.875" style="99" customWidth="1"/>
    <col min="13" max="13" width="3.75390625" style="99" customWidth="1"/>
    <col min="14" max="19" width="5.75390625" style="99" customWidth="1"/>
    <col min="20" max="20" width="12.125" style="99" customWidth="1"/>
    <col min="21" max="21" width="2.25390625" style="99" customWidth="1"/>
    <col min="22" max="16384" width="9.125" style="99" customWidth="1"/>
  </cols>
  <sheetData>
    <row r="1" ht="8.25" customHeight="1"/>
    <row r="2" spans="2:20" ht="12.75">
      <c r="B2" s="100" t="s">
        <v>48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2:20" ht="19.5" customHeight="1">
      <c r="B3" s="101" t="s">
        <v>49</v>
      </c>
      <c r="C3" s="102"/>
      <c r="D3" s="103" t="s">
        <v>50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2:20" ht="19.5" customHeight="1">
      <c r="B4" s="104" t="s">
        <v>51</v>
      </c>
      <c r="C4" s="105"/>
      <c r="D4" s="106" t="s">
        <v>119</v>
      </c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7" t="s">
        <v>53</v>
      </c>
      <c r="R4" s="107"/>
      <c r="S4" s="108" t="s">
        <v>54</v>
      </c>
      <c r="T4" s="108"/>
    </row>
    <row r="5" spans="2:20" ht="19.5" customHeight="1">
      <c r="B5" s="104" t="s">
        <v>55</v>
      </c>
      <c r="C5" s="109"/>
      <c r="D5" s="106" t="s">
        <v>109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10" t="s">
        <v>56</v>
      </c>
      <c r="R5" s="110"/>
      <c r="S5" s="111" t="s">
        <v>57</v>
      </c>
      <c r="T5" s="111"/>
    </row>
    <row r="6" spans="2:20" ht="19.5" customHeight="1">
      <c r="B6" s="112" t="s">
        <v>58</v>
      </c>
      <c r="C6" s="113"/>
      <c r="D6" s="114" t="s">
        <v>59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  <c r="R6" s="116"/>
      <c r="S6" s="117" t="s">
        <v>18</v>
      </c>
      <c r="T6" s="118" t="s">
        <v>60</v>
      </c>
    </row>
    <row r="7" spans="2:20" ht="24.75" customHeight="1">
      <c r="B7" s="119"/>
      <c r="C7" s="120" t="str">
        <f>D4</f>
        <v>TJ Sokol Křemže C</v>
      </c>
      <c r="D7" s="120" t="str">
        <f>D5</f>
        <v>TJ Sokol Doubravka D</v>
      </c>
      <c r="E7" s="121" t="s">
        <v>61</v>
      </c>
      <c r="F7" s="121"/>
      <c r="G7" s="121"/>
      <c r="H7" s="121"/>
      <c r="I7" s="121"/>
      <c r="J7" s="121"/>
      <c r="K7" s="121"/>
      <c r="L7" s="121"/>
      <c r="M7" s="121"/>
      <c r="N7" s="122" t="s">
        <v>62</v>
      </c>
      <c r="O7" s="122"/>
      <c r="P7" s="122" t="s">
        <v>63</v>
      </c>
      <c r="Q7" s="122"/>
      <c r="R7" s="122" t="s">
        <v>64</v>
      </c>
      <c r="S7" s="122"/>
      <c r="T7" s="123" t="s">
        <v>65</v>
      </c>
    </row>
    <row r="8" spans="2:20" ht="9.75" customHeight="1">
      <c r="B8" s="124"/>
      <c r="C8" s="125"/>
      <c r="D8" s="126"/>
      <c r="E8" s="127">
        <v>1</v>
      </c>
      <c r="F8" s="127"/>
      <c r="G8" s="127"/>
      <c r="H8" s="127">
        <v>2</v>
      </c>
      <c r="I8" s="127"/>
      <c r="J8" s="127"/>
      <c r="K8" s="127">
        <v>3</v>
      </c>
      <c r="L8" s="127"/>
      <c r="M8" s="127"/>
      <c r="N8" s="128"/>
      <c r="O8" s="129"/>
      <c r="P8" s="128"/>
      <c r="Q8" s="129"/>
      <c r="R8" s="128"/>
      <c r="S8" s="129"/>
      <c r="T8" s="130"/>
    </row>
    <row r="9" spans="2:20" ht="30" customHeight="1">
      <c r="B9" s="131" t="s">
        <v>66</v>
      </c>
      <c r="C9" s="132" t="s">
        <v>120</v>
      </c>
      <c r="D9" s="133" t="s">
        <v>111</v>
      </c>
      <c r="E9" s="134">
        <v>21</v>
      </c>
      <c r="F9" s="135" t="s">
        <v>69</v>
      </c>
      <c r="G9" s="136">
        <v>0</v>
      </c>
      <c r="H9" s="134">
        <v>21</v>
      </c>
      <c r="I9" s="135" t="s">
        <v>69</v>
      </c>
      <c r="J9" s="136">
        <v>0</v>
      </c>
      <c r="K9" s="134"/>
      <c r="L9" s="135" t="s">
        <v>69</v>
      </c>
      <c r="M9" s="136"/>
      <c r="N9" s="137">
        <f>E9+H9+K9</f>
        <v>42</v>
      </c>
      <c r="O9" s="138">
        <f>G9+J9+M9</f>
        <v>0</v>
      </c>
      <c r="P9" s="139">
        <f>IF(E9&gt;G9,1,0)+IF(H9&gt;J9,1,0)+IF(K9&gt;M9,1,0)</f>
        <v>2</v>
      </c>
      <c r="Q9" s="140">
        <f>IF(E9&lt;G9,1,0)+IF(H9&lt;J9,1,0)+IF(K9&lt;M9,1,0)</f>
        <v>0</v>
      </c>
      <c r="R9" s="141">
        <f>IF(P9=2,1,0)</f>
        <v>1</v>
      </c>
      <c r="S9" s="142">
        <f>IF(Q9=2,1,0)</f>
        <v>0</v>
      </c>
      <c r="T9" s="143" t="str">
        <f>D4</f>
        <v>TJ Sokol Křemže C</v>
      </c>
    </row>
    <row r="10" spans="2:20" ht="30" customHeight="1">
      <c r="B10" s="131" t="s">
        <v>70</v>
      </c>
      <c r="C10" s="132" t="s">
        <v>122</v>
      </c>
      <c r="D10" s="132" t="s">
        <v>111</v>
      </c>
      <c r="E10" s="134">
        <v>21</v>
      </c>
      <c r="F10" s="140" t="s">
        <v>69</v>
      </c>
      <c r="G10" s="136">
        <v>0</v>
      </c>
      <c r="H10" s="134">
        <v>21</v>
      </c>
      <c r="I10" s="140" t="s">
        <v>69</v>
      </c>
      <c r="J10" s="136">
        <v>0</v>
      </c>
      <c r="K10" s="134"/>
      <c r="L10" s="140" t="s">
        <v>69</v>
      </c>
      <c r="M10" s="136"/>
      <c r="N10" s="137">
        <f>E10+H10+K10</f>
        <v>42</v>
      </c>
      <c r="O10" s="138">
        <f>G10+J10+M10</f>
        <v>0</v>
      </c>
      <c r="P10" s="139">
        <f>IF(E10&gt;G10,1,0)+IF(H10&gt;J10,1,0)+IF(K10&gt;M10,1,0)</f>
        <v>2</v>
      </c>
      <c r="Q10" s="140">
        <f>IF(E10&lt;G10,1,0)+IF(H10&lt;J10,1,0)+IF(K10&lt;M10,1,0)</f>
        <v>0</v>
      </c>
      <c r="R10" s="144">
        <f>IF(P10=2,1,0)</f>
        <v>1</v>
      </c>
      <c r="S10" s="142">
        <f>IF(Q10=2,1,0)</f>
        <v>0</v>
      </c>
      <c r="T10" s="143" t="str">
        <f>D5</f>
        <v>TJ Sokol Doubravka D</v>
      </c>
    </row>
    <row r="11" spans="2:20" ht="30" customHeight="1">
      <c r="B11" s="131" t="s">
        <v>73</v>
      </c>
      <c r="C11" s="132" t="s">
        <v>124</v>
      </c>
      <c r="D11" s="132" t="s">
        <v>111</v>
      </c>
      <c r="E11" s="134">
        <v>21</v>
      </c>
      <c r="F11" s="140" t="s">
        <v>69</v>
      </c>
      <c r="G11" s="136">
        <v>0</v>
      </c>
      <c r="H11" s="134">
        <v>21</v>
      </c>
      <c r="I11" s="140" t="s">
        <v>69</v>
      </c>
      <c r="J11" s="136">
        <v>0</v>
      </c>
      <c r="K11" s="134"/>
      <c r="L11" s="140" t="s">
        <v>69</v>
      </c>
      <c r="M11" s="136"/>
      <c r="N11" s="137">
        <f>E11+H11+K11</f>
        <v>42</v>
      </c>
      <c r="O11" s="138">
        <f>G11+J11+M11</f>
        <v>0</v>
      </c>
      <c r="P11" s="139">
        <f>IF(E11&gt;G11,1,0)+IF(H11&gt;J11,1,0)+IF(K11&gt;M11,1,0)</f>
        <v>2</v>
      </c>
      <c r="Q11" s="140">
        <f>IF(E11&lt;G11,1,0)+IF(H11&lt;J11,1,0)+IF(K11&lt;M11,1,0)</f>
        <v>0</v>
      </c>
      <c r="R11" s="144">
        <f>IF(P11=2,1,0)</f>
        <v>1</v>
      </c>
      <c r="S11" s="142">
        <f>IF(Q11=2,1,0)</f>
        <v>0</v>
      </c>
      <c r="T11" s="143" t="str">
        <f>T9</f>
        <v>TJ Sokol Křemže C</v>
      </c>
    </row>
    <row r="12" spans="2:20" ht="30" customHeight="1">
      <c r="B12" s="131" t="s">
        <v>76</v>
      </c>
      <c r="C12" s="132" t="s">
        <v>126</v>
      </c>
      <c r="D12" s="132" t="s">
        <v>111</v>
      </c>
      <c r="E12" s="134">
        <v>21</v>
      </c>
      <c r="F12" s="140" t="s">
        <v>69</v>
      </c>
      <c r="G12" s="136">
        <v>0</v>
      </c>
      <c r="H12" s="134">
        <v>21</v>
      </c>
      <c r="I12" s="140" t="s">
        <v>69</v>
      </c>
      <c r="J12" s="136">
        <v>0</v>
      </c>
      <c r="K12" s="134"/>
      <c r="L12" s="140" t="s">
        <v>69</v>
      </c>
      <c r="M12" s="136"/>
      <c r="N12" s="137">
        <f>E12+H12+K12</f>
        <v>42</v>
      </c>
      <c r="O12" s="138">
        <f>G12+J12+M12</f>
        <v>0</v>
      </c>
      <c r="P12" s="139">
        <f>IF(E12&gt;G12,1,0)+IF(H12&gt;J12,1,0)+IF(K12&gt;M12,1,0)</f>
        <v>2</v>
      </c>
      <c r="Q12" s="140">
        <f>IF(E12&lt;G12,1,0)+IF(H12&lt;J12,1,0)+IF(K12&lt;M12,1,0)</f>
        <v>0</v>
      </c>
      <c r="R12" s="144">
        <f>IF(P12=2,1,0)</f>
        <v>1</v>
      </c>
      <c r="S12" s="142">
        <f>IF(Q12=2,1,0)</f>
        <v>0</v>
      </c>
      <c r="T12" s="143" t="str">
        <f>T10</f>
        <v>TJ Sokol Doubravka D</v>
      </c>
    </row>
    <row r="13" spans="2:20" ht="30" customHeight="1">
      <c r="B13" s="131" t="s">
        <v>79</v>
      </c>
      <c r="C13" s="132" t="s">
        <v>128</v>
      </c>
      <c r="D13" s="132" t="s">
        <v>111</v>
      </c>
      <c r="E13" s="134">
        <v>21</v>
      </c>
      <c r="F13" s="140" t="s">
        <v>69</v>
      </c>
      <c r="G13" s="136">
        <v>0</v>
      </c>
      <c r="H13" s="134">
        <v>21</v>
      </c>
      <c r="I13" s="140" t="s">
        <v>69</v>
      </c>
      <c r="J13" s="136">
        <v>0</v>
      </c>
      <c r="K13" s="134"/>
      <c r="L13" s="140" t="s">
        <v>69</v>
      </c>
      <c r="M13" s="136"/>
      <c r="N13" s="137">
        <f>E13+H13+K13</f>
        <v>42</v>
      </c>
      <c r="O13" s="138">
        <f>G13+J13+M13</f>
        <v>0</v>
      </c>
      <c r="P13" s="139">
        <f>IF(E13&gt;G13,1,0)+IF(H13&gt;J13,1,0)+IF(K13&gt;M13,1,0)</f>
        <v>2</v>
      </c>
      <c r="Q13" s="140">
        <f>IF(E13&lt;G13,1,0)+IF(H13&lt;J13,1,0)+IF(K13&lt;M13,1,0)</f>
        <v>0</v>
      </c>
      <c r="R13" s="144">
        <f>IF(P13=2,1,0)</f>
        <v>1</v>
      </c>
      <c r="S13" s="142">
        <f>IF(Q13=2,1,0)</f>
        <v>0</v>
      </c>
      <c r="T13" s="143" t="str">
        <f>T11</f>
        <v>TJ Sokol Křemže C</v>
      </c>
    </row>
    <row r="14" spans="2:20" ht="30" customHeight="1">
      <c r="B14" s="131" t="s">
        <v>82</v>
      </c>
      <c r="C14" s="132" t="s">
        <v>130</v>
      </c>
      <c r="D14" s="132" t="s">
        <v>111</v>
      </c>
      <c r="E14" s="134">
        <v>21</v>
      </c>
      <c r="F14" s="140" t="s">
        <v>69</v>
      </c>
      <c r="G14" s="136">
        <v>0</v>
      </c>
      <c r="H14" s="134">
        <v>21</v>
      </c>
      <c r="I14" s="140" t="s">
        <v>69</v>
      </c>
      <c r="J14" s="136">
        <v>0</v>
      </c>
      <c r="K14" s="134"/>
      <c r="L14" s="140" t="s">
        <v>69</v>
      </c>
      <c r="M14" s="136"/>
      <c r="N14" s="137">
        <f>E14+H14+K14</f>
        <v>42</v>
      </c>
      <c r="O14" s="138">
        <f>G14+J14+M14</f>
        <v>0</v>
      </c>
      <c r="P14" s="139">
        <f>IF(E14&gt;G14,1,0)+IF(H14&gt;J14,1,0)+IF(K14&gt;M14,1,0)</f>
        <v>2</v>
      </c>
      <c r="Q14" s="140">
        <f>IF(E14&lt;G14,1,0)+IF(H14&lt;J14,1,0)+IF(K14&lt;M14,1,0)</f>
        <v>0</v>
      </c>
      <c r="R14" s="144">
        <f>IF(P14=2,1,0)</f>
        <v>1</v>
      </c>
      <c r="S14" s="142">
        <f>IF(Q14=2,1,0)</f>
        <v>0</v>
      </c>
      <c r="T14" s="143" t="str">
        <f>T12</f>
        <v>TJ Sokol Doubravka D</v>
      </c>
    </row>
    <row r="15" spans="2:20" ht="30" customHeight="1">
      <c r="B15" s="131" t="s">
        <v>85</v>
      </c>
      <c r="C15" s="132" t="s">
        <v>132</v>
      </c>
      <c r="D15" s="132" t="s">
        <v>111</v>
      </c>
      <c r="E15" s="134">
        <v>21</v>
      </c>
      <c r="F15" s="140" t="s">
        <v>69</v>
      </c>
      <c r="G15" s="136">
        <v>0</v>
      </c>
      <c r="H15" s="134">
        <v>21</v>
      </c>
      <c r="I15" s="140" t="s">
        <v>69</v>
      </c>
      <c r="J15" s="136">
        <v>0</v>
      </c>
      <c r="K15" s="134"/>
      <c r="L15" s="140" t="s">
        <v>69</v>
      </c>
      <c r="M15" s="136"/>
      <c r="N15" s="137">
        <f>E15+H15+K15</f>
        <v>42</v>
      </c>
      <c r="O15" s="138">
        <f>G15+J15+M15</f>
        <v>0</v>
      </c>
      <c r="P15" s="139">
        <f>IF(E15&gt;G15,1,0)+IF(H15&gt;J15,1,0)+IF(K15&gt;M15,1,0)</f>
        <v>2</v>
      </c>
      <c r="Q15" s="140">
        <f>IF(E15&lt;G15,1,0)+IF(H15&lt;J15,1,0)+IF(K15&lt;M15,1,0)</f>
        <v>0</v>
      </c>
      <c r="R15" s="144">
        <f>IF(P15=2,1,0)</f>
        <v>1</v>
      </c>
      <c r="S15" s="142">
        <f>IF(Q15=2,1,0)</f>
        <v>0</v>
      </c>
      <c r="T15" s="143" t="str">
        <f>T13</f>
        <v>TJ Sokol Křemže C</v>
      </c>
    </row>
    <row r="16" spans="2:23" ht="34.5" customHeight="1">
      <c r="B16" s="145" t="s">
        <v>88</v>
      </c>
      <c r="C16" s="146" t="s">
        <v>119</v>
      </c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7">
        <f>SUM(N9:N15)</f>
        <v>294</v>
      </c>
      <c r="O16" s="148">
        <f>SUM(O9:O15)</f>
        <v>0</v>
      </c>
      <c r="P16" s="147">
        <f>SUM(P9:P15)</f>
        <v>14</v>
      </c>
      <c r="Q16" s="149">
        <f>SUM(Q9:Q15)</f>
        <v>0</v>
      </c>
      <c r="R16" s="147">
        <f>SUM(R9:R15)</f>
        <v>7</v>
      </c>
      <c r="S16" s="148">
        <f>SUM(S9:S15)</f>
        <v>0</v>
      </c>
      <c r="T16" s="150"/>
      <c r="W16" s="151"/>
    </row>
    <row r="17" spans="2:20" ht="12.75">
      <c r="B17" s="152"/>
      <c r="C17" s="153"/>
      <c r="D17" s="153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5" t="s">
        <v>89</v>
      </c>
    </row>
    <row r="18" spans="2:20" ht="12.75">
      <c r="B18" s="156" t="s">
        <v>90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</row>
    <row r="19" spans="2:20" ht="12.75"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</row>
    <row r="20" spans="2:20" ht="19.5" customHeight="1">
      <c r="B20" s="157" t="s">
        <v>91</v>
      </c>
      <c r="C20" s="158" t="s">
        <v>118</v>
      </c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</row>
    <row r="21" spans="2:20" ht="19.5" customHeight="1">
      <c r="B21" s="159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</row>
    <row r="22" spans="2:20" ht="12.75"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</row>
    <row r="23" spans="2:21" ht="12.75">
      <c r="B23" s="161" t="s">
        <v>92</v>
      </c>
      <c r="C23" s="153"/>
      <c r="D23" s="162"/>
      <c r="E23" s="161" t="s">
        <v>93</v>
      </c>
      <c r="F23" s="161"/>
      <c r="G23" s="161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3"/>
    </row>
    <row r="24" spans="2:21" ht="12.75">
      <c r="B24" s="164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</row>
    <row r="25" spans="2:21" ht="12.75">
      <c r="B25" s="164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</row>
    <row r="26" spans="2:21" ht="12.75">
      <c r="B26" s="164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</row>
    <row r="27" spans="2:21" ht="12.75">
      <c r="B27" s="165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</row>
    <row r="28" spans="2:21" ht="12.75">
      <c r="B28" s="164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</row>
  </sheetData>
  <sheetProtection password="CC26" sheet="1"/>
  <mergeCells count="17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6:M16"/>
  </mergeCells>
  <printOptions horizontalCentered="1"/>
  <pageMargins left="0.11805555555555555" right="0.11805555555555555" top="0.39375" bottom="0.39375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99" customWidth="1"/>
    <col min="2" max="2" width="10.25390625" style="99" customWidth="1"/>
    <col min="3" max="3" width="34.875" style="99" customWidth="1"/>
    <col min="4" max="4" width="34.00390625" style="99" customWidth="1"/>
    <col min="5" max="5" width="3.75390625" style="99" customWidth="1"/>
    <col min="6" max="6" width="0.875" style="99" customWidth="1"/>
    <col min="7" max="8" width="3.75390625" style="99" customWidth="1"/>
    <col min="9" max="9" width="0.875" style="99" customWidth="1"/>
    <col min="10" max="11" width="3.75390625" style="99" customWidth="1"/>
    <col min="12" max="12" width="0.875" style="99" customWidth="1"/>
    <col min="13" max="13" width="3.75390625" style="99" customWidth="1"/>
    <col min="14" max="19" width="5.75390625" style="99" customWidth="1"/>
    <col min="20" max="20" width="12.125" style="99" customWidth="1"/>
    <col min="21" max="21" width="2.25390625" style="99" customWidth="1"/>
    <col min="22" max="16384" width="9.125" style="99" customWidth="1"/>
  </cols>
  <sheetData>
    <row r="1" ht="8.25" customHeight="1"/>
    <row r="2" spans="2:20" ht="12.75">
      <c r="B2" s="100" t="s">
        <v>48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2:20" ht="19.5" customHeight="1">
      <c r="B3" s="101" t="s">
        <v>49</v>
      </c>
      <c r="C3" s="102"/>
      <c r="D3" s="103" t="s">
        <v>50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2:20" ht="19.5" customHeight="1">
      <c r="B4" s="104" t="s">
        <v>51</v>
      </c>
      <c r="C4" s="105"/>
      <c r="D4" s="166" t="s">
        <v>23</v>
      </c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07" t="s">
        <v>53</v>
      </c>
      <c r="R4" s="107"/>
      <c r="S4" s="108" t="s">
        <v>141</v>
      </c>
      <c r="T4" s="108"/>
    </row>
    <row r="5" spans="2:20" ht="19.5" customHeight="1">
      <c r="B5" s="104" t="s">
        <v>55</v>
      </c>
      <c r="C5" s="109"/>
      <c r="D5" s="106" t="s">
        <v>52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10" t="s">
        <v>56</v>
      </c>
      <c r="R5" s="110"/>
      <c r="S5" s="111" t="s">
        <v>142</v>
      </c>
      <c r="T5" s="111"/>
    </row>
    <row r="6" spans="2:20" ht="19.5" customHeight="1">
      <c r="B6" s="112" t="s">
        <v>58</v>
      </c>
      <c r="C6" s="113"/>
      <c r="D6" s="114" t="s">
        <v>143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  <c r="R6" s="116"/>
      <c r="S6" s="117" t="s">
        <v>16</v>
      </c>
      <c r="T6" s="118" t="s">
        <v>60</v>
      </c>
    </row>
    <row r="7" spans="2:20" ht="24.75" customHeight="1">
      <c r="B7" s="119"/>
      <c r="C7" s="120">
        <f>D4</f>
        <v>0</v>
      </c>
      <c r="D7" s="120">
        <f>D5</f>
        <v>0</v>
      </c>
      <c r="E7" s="121" t="s">
        <v>61</v>
      </c>
      <c r="F7" s="121"/>
      <c r="G7" s="121"/>
      <c r="H7" s="121"/>
      <c r="I7" s="121"/>
      <c r="J7" s="121"/>
      <c r="K7" s="121"/>
      <c r="L7" s="121"/>
      <c r="M7" s="121"/>
      <c r="N7" s="122" t="s">
        <v>62</v>
      </c>
      <c r="O7" s="122"/>
      <c r="P7" s="122" t="s">
        <v>63</v>
      </c>
      <c r="Q7" s="122"/>
      <c r="R7" s="122" t="s">
        <v>64</v>
      </c>
      <c r="S7" s="122"/>
      <c r="T7" s="123" t="s">
        <v>65</v>
      </c>
    </row>
    <row r="8" spans="2:20" ht="9.75" customHeight="1">
      <c r="B8" s="124"/>
      <c r="C8" s="125"/>
      <c r="D8" s="126"/>
      <c r="E8" s="127">
        <v>1</v>
      </c>
      <c r="F8" s="127"/>
      <c r="G8" s="127"/>
      <c r="H8" s="127">
        <v>2</v>
      </c>
      <c r="I8" s="127"/>
      <c r="J8" s="127"/>
      <c r="K8" s="127">
        <v>3</v>
      </c>
      <c r="L8" s="127"/>
      <c r="M8" s="127"/>
      <c r="N8" s="128"/>
      <c r="O8" s="129"/>
      <c r="P8" s="128"/>
      <c r="Q8" s="129"/>
      <c r="R8" s="128"/>
      <c r="S8" s="129"/>
      <c r="T8" s="130"/>
    </row>
    <row r="9" spans="2:20" ht="30" customHeight="1">
      <c r="B9" s="131" t="s">
        <v>66</v>
      </c>
      <c r="C9" s="132" t="s">
        <v>144</v>
      </c>
      <c r="D9" s="133" t="s">
        <v>145</v>
      </c>
      <c r="E9" s="134">
        <v>21</v>
      </c>
      <c r="F9" s="135" t="s">
        <v>69</v>
      </c>
      <c r="G9" s="136">
        <v>9</v>
      </c>
      <c r="H9" s="134">
        <v>21</v>
      </c>
      <c r="I9" s="135" t="s">
        <v>69</v>
      </c>
      <c r="J9" s="136">
        <v>12</v>
      </c>
      <c r="K9" s="134"/>
      <c r="L9" s="135" t="s">
        <v>69</v>
      </c>
      <c r="M9" s="136"/>
      <c r="N9" s="137">
        <f>E9+H9+K9</f>
        <v>42</v>
      </c>
      <c r="O9" s="138">
        <f>G9+J9+M9</f>
        <v>21</v>
      </c>
      <c r="P9" s="139">
        <f>IF(E9&gt;G9,1,0)+IF(H9&gt;J9,1,0)+IF(K9&gt;M9,1,0)</f>
        <v>2</v>
      </c>
      <c r="Q9" s="140">
        <f>IF(E9&lt;G9,1,0)+IF(H9&lt;J9,1,0)+IF(K9&lt;M9,1,0)</f>
        <v>0</v>
      </c>
      <c r="R9" s="141">
        <f>IF(P9=2,1,0)</f>
        <v>1</v>
      </c>
      <c r="S9" s="142">
        <f>IF(Q9=2,1,0)</f>
        <v>0</v>
      </c>
      <c r="T9" s="168"/>
    </row>
    <row r="10" spans="2:20" ht="30" customHeight="1">
      <c r="B10" s="131" t="s">
        <v>70</v>
      </c>
      <c r="C10" s="132" t="s">
        <v>146</v>
      </c>
      <c r="D10" s="132" t="s">
        <v>147</v>
      </c>
      <c r="E10" s="134">
        <v>14</v>
      </c>
      <c r="F10" s="140" t="s">
        <v>69</v>
      </c>
      <c r="G10" s="136">
        <v>21</v>
      </c>
      <c r="H10" s="134">
        <v>9</v>
      </c>
      <c r="I10" s="140" t="s">
        <v>69</v>
      </c>
      <c r="J10" s="136">
        <v>21</v>
      </c>
      <c r="K10" s="134"/>
      <c r="L10" s="140" t="s">
        <v>69</v>
      </c>
      <c r="M10" s="136"/>
      <c r="N10" s="137">
        <f>E10+H10+K10</f>
        <v>23</v>
      </c>
      <c r="O10" s="138">
        <f>G10+J10+M10</f>
        <v>42</v>
      </c>
      <c r="P10" s="139">
        <f>IF(E10&gt;G10,1,0)+IF(H10&gt;J10,1,0)+IF(K10&gt;M10,1,0)</f>
        <v>0</v>
      </c>
      <c r="Q10" s="140">
        <f>IF(E10&lt;G10,1,0)+IF(H10&lt;J10,1,0)+IF(K10&lt;M10,1,0)</f>
        <v>2</v>
      </c>
      <c r="R10" s="144">
        <f>IF(P10=2,1,0)</f>
        <v>0</v>
      </c>
      <c r="S10" s="142">
        <f>IF(Q10=2,1,0)</f>
        <v>1</v>
      </c>
      <c r="T10" s="168"/>
    </row>
    <row r="11" spans="2:20" ht="30" customHeight="1">
      <c r="B11" s="131" t="s">
        <v>73</v>
      </c>
      <c r="C11" s="132" t="s">
        <v>148</v>
      </c>
      <c r="D11" s="132" t="s">
        <v>149</v>
      </c>
      <c r="E11" s="134">
        <v>21</v>
      </c>
      <c r="F11" s="140" t="s">
        <v>69</v>
      </c>
      <c r="G11" s="136">
        <v>15</v>
      </c>
      <c r="H11" s="134">
        <v>21</v>
      </c>
      <c r="I11" s="140" t="s">
        <v>69</v>
      </c>
      <c r="J11" s="136">
        <v>15</v>
      </c>
      <c r="K11" s="134"/>
      <c r="L11" s="140" t="s">
        <v>69</v>
      </c>
      <c r="M11" s="136"/>
      <c r="N11" s="137">
        <f>E11+H11+K11</f>
        <v>42</v>
      </c>
      <c r="O11" s="138">
        <f>G11+J11+M11</f>
        <v>30</v>
      </c>
      <c r="P11" s="139">
        <f>IF(E11&gt;G11,1,0)+IF(H11&gt;J11,1,0)+IF(K11&gt;M11,1,0)</f>
        <v>2</v>
      </c>
      <c r="Q11" s="140">
        <f>IF(E11&lt;G11,1,0)+IF(H11&lt;J11,1,0)+IF(K11&lt;M11,1,0)</f>
        <v>0</v>
      </c>
      <c r="R11" s="144">
        <f>IF(P11=2,1,0)</f>
        <v>1</v>
      </c>
      <c r="S11" s="142">
        <f>IF(Q11=2,1,0)</f>
        <v>0</v>
      </c>
      <c r="T11" s="168"/>
    </row>
    <row r="12" spans="2:20" ht="30" customHeight="1">
      <c r="B12" s="131" t="s">
        <v>76</v>
      </c>
      <c r="C12" s="132" t="s">
        <v>150</v>
      </c>
      <c r="D12" s="132" t="s">
        <v>151</v>
      </c>
      <c r="E12" s="134">
        <v>17</v>
      </c>
      <c r="F12" s="140" t="s">
        <v>69</v>
      </c>
      <c r="G12" s="136">
        <v>21</v>
      </c>
      <c r="H12" s="134">
        <v>16</v>
      </c>
      <c r="I12" s="140" t="s">
        <v>69</v>
      </c>
      <c r="J12" s="136">
        <v>21</v>
      </c>
      <c r="K12" s="134"/>
      <c r="L12" s="140" t="s">
        <v>69</v>
      </c>
      <c r="M12" s="136"/>
      <c r="N12" s="137">
        <f>E12+H12+K12</f>
        <v>33</v>
      </c>
      <c r="O12" s="138">
        <f>G12+J12+M12</f>
        <v>42</v>
      </c>
      <c r="P12" s="139">
        <f>IF(E12&gt;G12,1,0)+IF(H12&gt;J12,1,0)+IF(K12&gt;M12,1,0)</f>
        <v>0</v>
      </c>
      <c r="Q12" s="140">
        <f>IF(E12&lt;G12,1,0)+IF(H12&lt;J12,1,0)+IF(K12&lt;M12,1,0)</f>
        <v>2</v>
      </c>
      <c r="R12" s="144">
        <f>IF(P12=2,1,0)</f>
        <v>0</v>
      </c>
      <c r="S12" s="142">
        <f>IF(Q12=2,1,0)</f>
        <v>1</v>
      </c>
      <c r="T12" s="168"/>
    </row>
    <row r="13" spans="2:20" ht="30" customHeight="1">
      <c r="B13" s="131" t="s">
        <v>79</v>
      </c>
      <c r="C13" s="132" t="s">
        <v>152</v>
      </c>
      <c r="D13" s="132" t="s">
        <v>153</v>
      </c>
      <c r="E13" s="134">
        <v>17</v>
      </c>
      <c r="F13" s="140" t="s">
        <v>69</v>
      </c>
      <c r="G13" s="136">
        <v>21</v>
      </c>
      <c r="H13" s="134">
        <v>21</v>
      </c>
      <c r="I13" s="140" t="s">
        <v>69</v>
      </c>
      <c r="J13" s="136">
        <v>23</v>
      </c>
      <c r="K13" s="134"/>
      <c r="L13" s="140" t="s">
        <v>69</v>
      </c>
      <c r="M13" s="136"/>
      <c r="N13" s="137">
        <f>E13+H13+K13</f>
        <v>38</v>
      </c>
      <c r="O13" s="138">
        <f>G13+J13+M13</f>
        <v>44</v>
      </c>
      <c r="P13" s="139">
        <f>IF(E13&gt;G13,1,0)+IF(H13&gt;J13,1,0)+IF(K13&gt;M13,1,0)</f>
        <v>0</v>
      </c>
      <c r="Q13" s="140">
        <f>IF(E13&lt;G13,1,0)+IF(H13&lt;J13,1,0)+IF(K13&lt;M13,1,0)</f>
        <v>2</v>
      </c>
      <c r="R13" s="144">
        <f>IF(P13=2,1,0)</f>
        <v>0</v>
      </c>
      <c r="S13" s="142">
        <f>IF(Q13=2,1,0)</f>
        <v>1</v>
      </c>
      <c r="T13" s="168"/>
    </row>
    <row r="14" spans="2:20" ht="30" customHeight="1">
      <c r="B14" s="131" t="s">
        <v>82</v>
      </c>
      <c r="C14" s="132" t="s">
        <v>154</v>
      </c>
      <c r="D14" s="132" t="s">
        <v>155</v>
      </c>
      <c r="E14" s="134">
        <v>21</v>
      </c>
      <c r="F14" s="140" t="s">
        <v>69</v>
      </c>
      <c r="G14" s="136">
        <v>2</v>
      </c>
      <c r="H14" s="134">
        <v>21</v>
      </c>
      <c r="I14" s="140" t="s">
        <v>69</v>
      </c>
      <c r="J14" s="136">
        <v>9</v>
      </c>
      <c r="K14" s="134"/>
      <c r="L14" s="140" t="s">
        <v>69</v>
      </c>
      <c r="M14" s="136"/>
      <c r="N14" s="137">
        <f>E14+H14+K14</f>
        <v>42</v>
      </c>
      <c r="O14" s="138">
        <f>G14+J14+M14</f>
        <v>11</v>
      </c>
      <c r="P14" s="139">
        <f>IF(E14&gt;G14,1,0)+IF(H14&gt;J14,1,0)+IF(K14&gt;M14,1,0)</f>
        <v>2</v>
      </c>
      <c r="Q14" s="140">
        <f>IF(E14&lt;G14,1,0)+IF(H14&lt;J14,1,0)+IF(K14&lt;M14,1,0)</f>
        <v>0</v>
      </c>
      <c r="R14" s="144">
        <f>IF(P14=2,1,0)</f>
        <v>1</v>
      </c>
      <c r="S14" s="142">
        <f>IF(Q14=2,1,0)</f>
        <v>0</v>
      </c>
      <c r="T14" s="168"/>
    </row>
    <row r="15" spans="2:20" ht="30" customHeight="1">
      <c r="B15" s="131" t="s">
        <v>85</v>
      </c>
      <c r="C15" s="132" t="s">
        <v>156</v>
      </c>
      <c r="D15" s="132" t="s">
        <v>157</v>
      </c>
      <c r="E15" s="134">
        <v>13</v>
      </c>
      <c r="F15" s="140" t="s">
        <v>69</v>
      </c>
      <c r="G15" s="136">
        <v>21</v>
      </c>
      <c r="H15" s="134">
        <v>5</v>
      </c>
      <c r="I15" s="140" t="s">
        <v>69</v>
      </c>
      <c r="J15" s="136">
        <v>21</v>
      </c>
      <c r="K15" s="134"/>
      <c r="L15" s="140" t="s">
        <v>69</v>
      </c>
      <c r="M15" s="136"/>
      <c r="N15" s="137">
        <f>E15+H15+K15</f>
        <v>18</v>
      </c>
      <c r="O15" s="138">
        <f>G15+J15+M15</f>
        <v>42</v>
      </c>
      <c r="P15" s="139">
        <f>IF(E15&gt;G15,1,0)+IF(H15&gt;J15,1,0)+IF(K15&gt;M15,1,0)</f>
        <v>0</v>
      </c>
      <c r="Q15" s="140">
        <f>IF(E15&lt;G15,1,0)+IF(H15&lt;J15,1,0)+IF(K15&lt;M15,1,0)</f>
        <v>2</v>
      </c>
      <c r="R15" s="144">
        <f>IF(P15=2,1,0)</f>
        <v>0</v>
      </c>
      <c r="S15" s="142">
        <f>IF(Q15=2,1,0)</f>
        <v>1</v>
      </c>
      <c r="T15" s="168"/>
    </row>
    <row r="16" spans="2:20" ht="34.5" customHeight="1">
      <c r="B16" s="145" t="s">
        <v>88</v>
      </c>
      <c r="C16" s="146">
        <f>IF(R16&gt;S16,D4,IF(S16&gt;R16,D5,"remíza"))</f>
        <v>0</v>
      </c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7">
        <f>SUM(N9:N15)</f>
        <v>238</v>
      </c>
      <c r="O16" s="148">
        <f>SUM(O9:O15)</f>
        <v>232</v>
      </c>
      <c r="P16" s="147">
        <f>SUM(P9:P15)</f>
        <v>6</v>
      </c>
      <c r="Q16" s="149">
        <f>SUM(Q9:Q15)</f>
        <v>8</v>
      </c>
      <c r="R16" s="147">
        <f>SUM(R9:R15)</f>
        <v>3</v>
      </c>
      <c r="S16" s="148">
        <f>SUM(S9:S15)</f>
        <v>4</v>
      </c>
      <c r="T16" s="150"/>
    </row>
    <row r="17" spans="2:20" ht="12.75">
      <c r="B17" s="152"/>
      <c r="C17" s="153"/>
      <c r="D17" s="153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5" t="s">
        <v>89</v>
      </c>
    </row>
    <row r="18" spans="2:20" ht="12.75">
      <c r="B18" s="156" t="s">
        <v>90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</row>
    <row r="19" spans="2:20" ht="12.75"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</row>
    <row r="20" spans="2:20" ht="19.5" customHeight="1">
      <c r="B20" s="157" t="s">
        <v>91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</row>
    <row r="21" spans="2:20" ht="19.5" customHeight="1">
      <c r="B21" s="159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</row>
    <row r="22" spans="2:20" ht="12.75"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</row>
    <row r="23" spans="2:21" ht="12.75">
      <c r="B23" s="161" t="s">
        <v>92</v>
      </c>
      <c r="C23" s="153"/>
      <c r="D23" s="162"/>
      <c r="E23" s="161" t="s">
        <v>93</v>
      </c>
      <c r="F23" s="161"/>
      <c r="G23" s="161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3"/>
    </row>
    <row r="24" spans="2:21" ht="12.75">
      <c r="B24" s="164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</row>
    <row r="25" spans="2:21" ht="12.75">
      <c r="B25" s="164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</row>
    <row r="26" spans="2:21" ht="12.75">
      <c r="B26" s="164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</row>
    <row r="27" spans="2:21" ht="12.75">
      <c r="B27" s="165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</row>
    <row r="28" spans="2:21" ht="12.75">
      <c r="B28" s="164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</row>
  </sheetData>
  <sheetProtection password="CC26" sheet="1"/>
  <mergeCells count="17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6:M16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99" customWidth="1"/>
    <col min="2" max="2" width="10.25390625" style="99" customWidth="1"/>
    <col min="3" max="3" width="34.875" style="99" customWidth="1"/>
    <col min="4" max="4" width="34.00390625" style="99" customWidth="1"/>
    <col min="5" max="5" width="3.75390625" style="99" customWidth="1"/>
    <col min="6" max="6" width="0.875" style="99" customWidth="1"/>
    <col min="7" max="8" width="3.75390625" style="99" customWidth="1"/>
    <col min="9" max="9" width="0.875" style="99" customWidth="1"/>
    <col min="10" max="11" width="3.75390625" style="99" customWidth="1"/>
    <col min="12" max="12" width="0.875" style="99" customWidth="1"/>
    <col min="13" max="13" width="3.75390625" style="99" customWidth="1"/>
    <col min="14" max="19" width="5.75390625" style="99" customWidth="1"/>
    <col min="20" max="20" width="12.125" style="99" customWidth="1"/>
    <col min="21" max="21" width="2.25390625" style="99" customWidth="1"/>
    <col min="22" max="16384" width="9.125" style="99" customWidth="1"/>
  </cols>
  <sheetData>
    <row r="1" ht="8.25" customHeight="1"/>
    <row r="2" spans="2:20" ht="12.75">
      <c r="B2" s="100" t="s">
        <v>48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2:20" ht="19.5" customHeight="1">
      <c r="B3" s="101" t="s">
        <v>49</v>
      </c>
      <c r="C3" s="102"/>
      <c r="D3" s="103" t="s">
        <v>50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2:20" ht="19.5" customHeight="1">
      <c r="B4" s="104" t="s">
        <v>51</v>
      </c>
      <c r="C4" s="105"/>
      <c r="D4" s="166" t="s">
        <v>17</v>
      </c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07" t="s">
        <v>53</v>
      </c>
      <c r="R4" s="107"/>
      <c r="S4" s="108" t="s">
        <v>141</v>
      </c>
      <c r="T4" s="108"/>
    </row>
    <row r="5" spans="2:20" ht="19.5" customHeight="1">
      <c r="B5" s="104" t="s">
        <v>55</v>
      </c>
      <c r="C5" s="109"/>
      <c r="D5" s="106" t="s">
        <v>119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10" t="s">
        <v>56</v>
      </c>
      <c r="R5" s="110"/>
      <c r="S5" s="111" t="s">
        <v>142</v>
      </c>
      <c r="T5" s="111"/>
    </row>
    <row r="6" spans="2:20" ht="19.5" customHeight="1">
      <c r="B6" s="112" t="s">
        <v>58</v>
      </c>
      <c r="C6" s="113"/>
      <c r="D6" s="114" t="s">
        <v>143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  <c r="R6" s="116"/>
      <c r="S6" s="117" t="s">
        <v>16</v>
      </c>
      <c r="T6" s="118" t="s">
        <v>60</v>
      </c>
    </row>
    <row r="7" spans="2:20" ht="24.75" customHeight="1">
      <c r="B7" s="119"/>
      <c r="C7" s="120">
        <f>D4</f>
        <v>0</v>
      </c>
      <c r="D7" s="120">
        <f>D5</f>
        <v>0</v>
      </c>
      <c r="E7" s="121" t="s">
        <v>61</v>
      </c>
      <c r="F7" s="121"/>
      <c r="G7" s="121"/>
      <c r="H7" s="121"/>
      <c r="I7" s="121"/>
      <c r="J7" s="121"/>
      <c r="K7" s="121"/>
      <c r="L7" s="121"/>
      <c r="M7" s="121"/>
      <c r="N7" s="122" t="s">
        <v>62</v>
      </c>
      <c r="O7" s="122"/>
      <c r="P7" s="122" t="s">
        <v>63</v>
      </c>
      <c r="Q7" s="122"/>
      <c r="R7" s="122" t="s">
        <v>64</v>
      </c>
      <c r="S7" s="122"/>
      <c r="T7" s="123" t="s">
        <v>65</v>
      </c>
    </row>
    <row r="8" spans="2:20" ht="9.75" customHeight="1">
      <c r="B8" s="124"/>
      <c r="C8" s="125"/>
      <c r="D8" s="126"/>
      <c r="E8" s="127">
        <v>1</v>
      </c>
      <c r="F8" s="127"/>
      <c r="G8" s="127"/>
      <c r="H8" s="127">
        <v>2</v>
      </c>
      <c r="I8" s="127"/>
      <c r="J8" s="127"/>
      <c r="K8" s="127">
        <v>3</v>
      </c>
      <c r="L8" s="127"/>
      <c r="M8" s="127"/>
      <c r="N8" s="128"/>
      <c r="O8" s="129"/>
      <c r="P8" s="128"/>
      <c r="Q8" s="129"/>
      <c r="R8" s="128"/>
      <c r="S8" s="129"/>
      <c r="T8" s="130"/>
    </row>
    <row r="9" spans="2:20" ht="30" customHeight="1">
      <c r="B9" s="131" t="s">
        <v>66</v>
      </c>
      <c r="C9" s="132" t="s">
        <v>158</v>
      </c>
      <c r="D9" s="133" t="s">
        <v>159</v>
      </c>
      <c r="E9" s="134">
        <v>21</v>
      </c>
      <c r="F9" s="135" t="s">
        <v>69</v>
      </c>
      <c r="G9" s="136">
        <v>9</v>
      </c>
      <c r="H9" s="134">
        <v>21</v>
      </c>
      <c r="I9" s="135" t="s">
        <v>69</v>
      </c>
      <c r="J9" s="136">
        <v>11</v>
      </c>
      <c r="K9" s="134"/>
      <c r="L9" s="135" t="s">
        <v>69</v>
      </c>
      <c r="M9" s="136"/>
      <c r="N9" s="137">
        <f>E9+H9+K9</f>
        <v>42</v>
      </c>
      <c r="O9" s="138">
        <f>G9+J9+M9</f>
        <v>20</v>
      </c>
      <c r="P9" s="139">
        <f>IF(E9&gt;G9,1,0)+IF(H9&gt;J9,1,0)+IF(K9&gt;M9,1,0)</f>
        <v>2</v>
      </c>
      <c r="Q9" s="140">
        <f>IF(E9&lt;G9,1,0)+IF(H9&lt;J9,1,0)+IF(K9&lt;M9,1,0)</f>
        <v>0</v>
      </c>
      <c r="R9" s="141">
        <f>IF(P9=2,1,0)</f>
        <v>1</v>
      </c>
      <c r="S9" s="142">
        <f>IF(Q9=2,1,0)</f>
        <v>0</v>
      </c>
      <c r="T9" s="168"/>
    </row>
    <row r="10" spans="2:20" ht="30" customHeight="1">
      <c r="B10" s="131" t="s">
        <v>70</v>
      </c>
      <c r="C10" s="132" t="s">
        <v>160</v>
      </c>
      <c r="D10" s="132" t="s">
        <v>161</v>
      </c>
      <c r="E10" s="134">
        <v>21</v>
      </c>
      <c r="F10" s="140" t="s">
        <v>69</v>
      </c>
      <c r="G10" s="136">
        <v>13</v>
      </c>
      <c r="H10" s="134">
        <v>21</v>
      </c>
      <c r="I10" s="140" t="s">
        <v>69</v>
      </c>
      <c r="J10" s="136">
        <v>17</v>
      </c>
      <c r="K10" s="134"/>
      <c r="L10" s="140" t="s">
        <v>69</v>
      </c>
      <c r="M10" s="136"/>
      <c r="N10" s="137">
        <f>E10+H10+K10</f>
        <v>42</v>
      </c>
      <c r="O10" s="138">
        <f>G10+J10+M10</f>
        <v>30</v>
      </c>
      <c r="P10" s="139">
        <f>IF(E10&gt;G10,1,0)+IF(H10&gt;J10,1,0)+IF(K10&gt;M10,1,0)</f>
        <v>2</v>
      </c>
      <c r="Q10" s="140">
        <f>IF(E10&lt;G10,1,0)+IF(H10&lt;J10,1,0)+IF(K10&lt;M10,1,0)</f>
        <v>0</v>
      </c>
      <c r="R10" s="144">
        <f>IF(P10=2,1,0)</f>
        <v>1</v>
      </c>
      <c r="S10" s="142">
        <f>IF(Q10=2,1,0)</f>
        <v>0</v>
      </c>
      <c r="T10" s="168"/>
    </row>
    <row r="11" spans="2:20" ht="30" customHeight="1">
      <c r="B11" s="131" t="s">
        <v>73</v>
      </c>
      <c r="C11" s="132" t="s">
        <v>162</v>
      </c>
      <c r="D11" s="132" t="s">
        <v>163</v>
      </c>
      <c r="E11" s="134">
        <v>21</v>
      </c>
      <c r="F11" s="140" t="s">
        <v>69</v>
      </c>
      <c r="G11" s="136">
        <v>9</v>
      </c>
      <c r="H11" s="134">
        <v>21</v>
      </c>
      <c r="I11" s="140" t="s">
        <v>69</v>
      </c>
      <c r="J11" s="136">
        <v>15</v>
      </c>
      <c r="K11" s="134"/>
      <c r="L11" s="140" t="s">
        <v>69</v>
      </c>
      <c r="M11" s="136"/>
      <c r="N11" s="137">
        <f>E11+H11+K11</f>
        <v>42</v>
      </c>
      <c r="O11" s="138">
        <f>G11+J11+M11</f>
        <v>24</v>
      </c>
      <c r="P11" s="139">
        <f>IF(E11&gt;G11,1,0)+IF(H11&gt;J11,1,0)+IF(K11&gt;M11,1,0)</f>
        <v>2</v>
      </c>
      <c r="Q11" s="140">
        <f>IF(E11&lt;G11,1,0)+IF(H11&lt;J11,1,0)+IF(K11&lt;M11,1,0)</f>
        <v>0</v>
      </c>
      <c r="R11" s="144">
        <f>IF(P11=2,1,0)</f>
        <v>1</v>
      </c>
      <c r="S11" s="142">
        <f>IF(Q11=2,1,0)</f>
        <v>0</v>
      </c>
      <c r="T11" s="168"/>
    </row>
    <row r="12" spans="2:20" ht="30" customHeight="1">
      <c r="B12" s="131" t="s">
        <v>76</v>
      </c>
      <c r="C12" s="132" t="s">
        <v>164</v>
      </c>
      <c r="D12" s="132" t="s">
        <v>165</v>
      </c>
      <c r="E12" s="134">
        <v>21</v>
      </c>
      <c r="F12" s="140" t="s">
        <v>69</v>
      </c>
      <c r="G12" s="136">
        <v>14</v>
      </c>
      <c r="H12" s="134">
        <v>21</v>
      </c>
      <c r="I12" s="140" t="s">
        <v>69</v>
      </c>
      <c r="J12" s="136">
        <v>3</v>
      </c>
      <c r="K12" s="134"/>
      <c r="L12" s="140" t="s">
        <v>69</v>
      </c>
      <c r="M12" s="136"/>
      <c r="N12" s="137">
        <f>E12+H12+K12</f>
        <v>42</v>
      </c>
      <c r="O12" s="138">
        <f>G12+J12+M12</f>
        <v>17</v>
      </c>
      <c r="P12" s="139">
        <f>IF(E12&gt;G12,1,0)+IF(H12&gt;J12,1,0)+IF(K12&gt;M12,1,0)</f>
        <v>2</v>
      </c>
      <c r="Q12" s="140">
        <f>IF(E12&lt;G12,1,0)+IF(H12&lt;J12,1,0)+IF(K12&lt;M12,1,0)</f>
        <v>0</v>
      </c>
      <c r="R12" s="144">
        <f>IF(P12=2,1,0)</f>
        <v>1</v>
      </c>
      <c r="S12" s="142">
        <f>IF(Q12=2,1,0)</f>
        <v>0</v>
      </c>
      <c r="T12" s="168"/>
    </row>
    <row r="13" spans="2:20" ht="30" customHeight="1">
      <c r="B13" s="131" t="s">
        <v>79</v>
      </c>
      <c r="C13" s="132" t="s">
        <v>166</v>
      </c>
      <c r="D13" s="132" t="s">
        <v>167</v>
      </c>
      <c r="E13" s="134">
        <v>21</v>
      </c>
      <c r="F13" s="140" t="s">
        <v>69</v>
      </c>
      <c r="G13" s="136">
        <v>9</v>
      </c>
      <c r="H13" s="134">
        <v>21</v>
      </c>
      <c r="I13" s="140" t="s">
        <v>69</v>
      </c>
      <c r="J13" s="136">
        <v>11</v>
      </c>
      <c r="K13" s="134"/>
      <c r="L13" s="140" t="s">
        <v>69</v>
      </c>
      <c r="M13" s="136"/>
      <c r="N13" s="137">
        <f>E13+H13+K13</f>
        <v>42</v>
      </c>
      <c r="O13" s="138">
        <f>G13+J13+M13</f>
        <v>20</v>
      </c>
      <c r="P13" s="139">
        <f>IF(E13&gt;G13,1,0)+IF(H13&gt;J13,1,0)+IF(K13&gt;M13,1,0)</f>
        <v>2</v>
      </c>
      <c r="Q13" s="140">
        <f>IF(E13&lt;G13,1,0)+IF(H13&lt;J13,1,0)+IF(K13&lt;M13,1,0)</f>
        <v>0</v>
      </c>
      <c r="R13" s="144">
        <f>IF(P13=2,1,0)</f>
        <v>1</v>
      </c>
      <c r="S13" s="142">
        <f>IF(Q13=2,1,0)</f>
        <v>0</v>
      </c>
      <c r="T13" s="168"/>
    </row>
    <row r="14" spans="2:20" ht="30" customHeight="1">
      <c r="B14" s="131" t="s">
        <v>82</v>
      </c>
      <c r="C14" s="132" t="s">
        <v>168</v>
      </c>
      <c r="D14" s="132" t="s">
        <v>169</v>
      </c>
      <c r="E14" s="134">
        <v>21</v>
      </c>
      <c r="F14" s="140" t="s">
        <v>69</v>
      </c>
      <c r="G14" s="136">
        <v>12</v>
      </c>
      <c r="H14" s="134">
        <v>21</v>
      </c>
      <c r="I14" s="140" t="s">
        <v>69</v>
      </c>
      <c r="J14" s="136">
        <v>13</v>
      </c>
      <c r="K14" s="134"/>
      <c r="L14" s="140" t="s">
        <v>69</v>
      </c>
      <c r="M14" s="136"/>
      <c r="N14" s="137">
        <f>E14+H14+K14</f>
        <v>42</v>
      </c>
      <c r="O14" s="138">
        <f>G14+J14+M14</f>
        <v>25</v>
      </c>
      <c r="P14" s="139">
        <f>IF(E14&gt;G14,1,0)+IF(H14&gt;J14,1,0)+IF(K14&gt;M14,1,0)</f>
        <v>2</v>
      </c>
      <c r="Q14" s="140">
        <f>IF(E14&lt;G14,1,0)+IF(H14&lt;J14,1,0)+IF(K14&lt;M14,1,0)</f>
        <v>0</v>
      </c>
      <c r="R14" s="144">
        <f>IF(P14=2,1,0)</f>
        <v>1</v>
      </c>
      <c r="S14" s="142">
        <f>IF(Q14=2,1,0)</f>
        <v>0</v>
      </c>
      <c r="T14" s="168"/>
    </row>
    <row r="15" spans="2:20" ht="30" customHeight="1">
      <c r="B15" s="131" t="s">
        <v>85</v>
      </c>
      <c r="C15" s="132" t="s">
        <v>170</v>
      </c>
      <c r="D15" s="132" t="s">
        <v>171</v>
      </c>
      <c r="E15" s="134">
        <v>21</v>
      </c>
      <c r="F15" s="140" t="s">
        <v>69</v>
      </c>
      <c r="G15" s="136">
        <v>9</v>
      </c>
      <c r="H15" s="134">
        <v>21</v>
      </c>
      <c r="I15" s="140" t="s">
        <v>69</v>
      </c>
      <c r="J15" s="136">
        <v>4</v>
      </c>
      <c r="K15" s="134"/>
      <c r="L15" s="140" t="s">
        <v>69</v>
      </c>
      <c r="M15" s="136"/>
      <c r="N15" s="137">
        <f>E15+H15+K15</f>
        <v>42</v>
      </c>
      <c r="O15" s="138">
        <f>G15+J15+M15</f>
        <v>13</v>
      </c>
      <c r="P15" s="139">
        <f>IF(E15&gt;G15,1,0)+IF(H15&gt;J15,1,0)+IF(K15&gt;M15,1,0)</f>
        <v>2</v>
      </c>
      <c r="Q15" s="140">
        <f>IF(E15&lt;G15,1,0)+IF(H15&lt;J15,1,0)+IF(K15&lt;M15,1,0)</f>
        <v>0</v>
      </c>
      <c r="R15" s="144">
        <f>IF(P15=2,1,0)</f>
        <v>1</v>
      </c>
      <c r="S15" s="142">
        <f>IF(Q15=2,1,0)</f>
        <v>0</v>
      </c>
      <c r="T15" s="168"/>
    </row>
    <row r="16" spans="2:20" ht="34.5" customHeight="1">
      <c r="B16" s="145" t="s">
        <v>88</v>
      </c>
      <c r="C16" s="146">
        <f>IF(R16&gt;S16,D4,IF(S16&gt;R16,D5,"remíza"))</f>
        <v>0</v>
      </c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7">
        <f>SUM(N9:N15)</f>
        <v>294</v>
      </c>
      <c r="O16" s="148">
        <f>SUM(O9:O15)</f>
        <v>149</v>
      </c>
      <c r="P16" s="147">
        <f>SUM(P9:P15)</f>
        <v>14</v>
      </c>
      <c r="Q16" s="149">
        <f>SUM(Q9:Q15)</f>
        <v>0</v>
      </c>
      <c r="R16" s="147">
        <f>SUM(R9:R15)</f>
        <v>7</v>
      </c>
      <c r="S16" s="148">
        <f>SUM(S9:S15)</f>
        <v>0</v>
      </c>
      <c r="T16" s="150"/>
    </row>
    <row r="17" spans="2:20" ht="12.75">
      <c r="B17" s="152"/>
      <c r="C17" s="153"/>
      <c r="D17" s="153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5" t="s">
        <v>89</v>
      </c>
    </row>
    <row r="18" spans="2:20" ht="12.75">
      <c r="B18" s="156" t="s">
        <v>90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</row>
    <row r="19" spans="2:20" ht="12.75"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</row>
    <row r="20" spans="2:20" ht="19.5" customHeight="1">
      <c r="B20" s="157" t="s">
        <v>91</v>
      </c>
      <c r="C20" s="158" t="s">
        <v>172</v>
      </c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</row>
    <row r="21" spans="2:20" ht="19.5" customHeight="1">
      <c r="B21" s="159"/>
      <c r="C21" s="160" t="s">
        <v>173</v>
      </c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</row>
    <row r="22" spans="2:20" ht="12.75"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</row>
    <row r="23" spans="2:21" ht="12.75">
      <c r="B23" s="161" t="s">
        <v>92</v>
      </c>
      <c r="C23" s="153"/>
      <c r="D23" s="162"/>
      <c r="E23" s="161" t="s">
        <v>93</v>
      </c>
      <c r="F23" s="161"/>
      <c r="G23" s="161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3"/>
    </row>
    <row r="24" spans="2:21" ht="12.75">
      <c r="B24" s="164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</row>
    <row r="25" spans="2:21" ht="12.75">
      <c r="B25" s="164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</row>
    <row r="26" spans="2:21" ht="12.75">
      <c r="B26" s="164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</row>
    <row r="27" spans="2:21" ht="12.75">
      <c r="B27" s="165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</row>
    <row r="28" spans="2:21" ht="12.75">
      <c r="B28" s="164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</row>
  </sheetData>
  <sheetProtection password="CC26" sheet="1"/>
  <mergeCells count="17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6:M16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99" customWidth="1"/>
    <col min="2" max="2" width="10.25390625" style="99" customWidth="1"/>
    <col min="3" max="3" width="34.875" style="99" customWidth="1"/>
    <col min="4" max="4" width="34.00390625" style="99" customWidth="1"/>
    <col min="5" max="5" width="3.75390625" style="99" customWidth="1"/>
    <col min="6" max="6" width="0.875" style="99" customWidth="1"/>
    <col min="7" max="8" width="3.75390625" style="99" customWidth="1"/>
    <col min="9" max="9" width="0.875" style="99" customWidth="1"/>
    <col min="10" max="11" width="3.75390625" style="99" customWidth="1"/>
    <col min="12" max="12" width="0.875" style="99" customWidth="1"/>
    <col min="13" max="13" width="3.75390625" style="99" customWidth="1"/>
    <col min="14" max="19" width="5.75390625" style="99" customWidth="1"/>
    <col min="20" max="20" width="12.125" style="99" customWidth="1"/>
    <col min="21" max="21" width="2.25390625" style="99" customWidth="1"/>
    <col min="22" max="16384" width="9.125" style="99" customWidth="1"/>
  </cols>
  <sheetData>
    <row r="1" ht="8.25" customHeight="1"/>
    <row r="2" spans="2:20" ht="12.75">
      <c r="B2" s="100" t="s">
        <v>48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2:20" ht="19.5" customHeight="1">
      <c r="B3" s="101" t="s">
        <v>49</v>
      </c>
      <c r="C3" s="102"/>
      <c r="D3" s="103" t="s">
        <v>50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2:20" ht="19.5" customHeight="1">
      <c r="B4" s="104" t="s">
        <v>51</v>
      </c>
      <c r="C4" s="105"/>
      <c r="D4" s="166" t="s">
        <v>109</v>
      </c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07" t="s">
        <v>53</v>
      </c>
      <c r="R4" s="107"/>
      <c r="S4" s="108" t="s">
        <v>141</v>
      </c>
      <c r="T4" s="108"/>
    </row>
    <row r="5" spans="2:20" ht="19.5" customHeight="1">
      <c r="B5" s="104" t="s">
        <v>55</v>
      </c>
      <c r="C5" s="109"/>
      <c r="D5" s="106" t="s">
        <v>94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10" t="s">
        <v>56</v>
      </c>
      <c r="R5" s="110"/>
      <c r="S5" s="111" t="s">
        <v>142</v>
      </c>
      <c r="T5" s="111"/>
    </row>
    <row r="6" spans="2:20" ht="19.5" customHeight="1">
      <c r="B6" s="112" t="s">
        <v>58</v>
      </c>
      <c r="C6" s="113"/>
      <c r="D6" s="114" t="s">
        <v>143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  <c r="R6" s="116"/>
      <c r="S6" s="117" t="s">
        <v>16</v>
      </c>
      <c r="T6" s="118" t="s">
        <v>60</v>
      </c>
    </row>
    <row r="7" spans="2:20" ht="24.75" customHeight="1">
      <c r="B7" s="119"/>
      <c r="C7" s="120">
        <f>D4</f>
        <v>0</v>
      </c>
      <c r="D7" s="120">
        <f>D5</f>
        <v>0</v>
      </c>
      <c r="E7" s="121" t="s">
        <v>61</v>
      </c>
      <c r="F7" s="121"/>
      <c r="G7" s="121"/>
      <c r="H7" s="121"/>
      <c r="I7" s="121"/>
      <c r="J7" s="121"/>
      <c r="K7" s="121"/>
      <c r="L7" s="121"/>
      <c r="M7" s="121"/>
      <c r="N7" s="122" t="s">
        <v>62</v>
      </c>
      <c r="O7" s="122"/>
      <c r="P7" s="122" t="s">
        <v>63</v>
      </c>
      <c r="Q7" s="122"/>
      <c r="R7" s="122" t="s">
        <v>64</v>
      </c>
      <c r="S7" s="122"/>
      <c r="T7" s="123" t="s">
        <v>65</v>
      </c>
    </row>
    <row r="8" spans="2:20" ht="9.75" customHeight="1">
      <c r="B8" s="124"/>
      <c r="C8" s="125"/>
      <c r="D8" s="126"/>
      <c r="E8" s="127">
        <v>1</v>
      </c>
      <c r="F8" s="127"/>
      <c r="G8" s="127"/>
      <c r="H8" s="127">
        <v>2</v>
      </c>
      <c r="I8" s="127"/>
      <c r="J8" s="127"/>
      <c r="K8" s="127">
        <v>3</v>
      </c>
      <c r="L8" s="127"/>
      <c r="M8" s="127"/>
      <c r="N8" s="128"/>
      <c r="O8" s="129"/>
      <c r="P8" s="128"/>
      <c r="Q8" s="129"/>
      <c r="R8" s="128"/>
      <c r="S8" s="129"/>
      <c r="T8" s="130"/>
    </row>
    <row r="9" spans="2:20" ht="30" customHeight="1">
      <c r="B9" s="131" t="s">
        <v>66</v>
      </c>
      <c r="C9" s="132" t="s">
        <v>174</v>
      </c>
      <c r="D9" s="133" t="s">
        <v>175</v>
      </c>
      <c r="E9" s="134">
        <v>21</v>
      </c>
      <c r="F9" s="135" t="s">
        <v>69</v>
      </c>
      <c r="G9" s="136">
        <v>13</v>
      </c>
      <c r="H9" s="134">
        <v>12</v>
      </c>
      <c r="I9" s="135" t="s">
        <v>69</v>
      </c>
      <c r="J9" s="136">
        <v>21</v>
      </c>
      <c r="K9" s="134">
        <v>21</v>
      </c>
      <c r="L9" s="135" t="s">
        <v>69</v>
      </c>
      <c r="M9" s="136">
        <v>10</v>
      </c>
      <c r="N9" s="137">
        <f>E9+H9+K9</f>
        <v>54</v>
      </c>
      <c r="O9" s="138">
        <f>G9+J9+M9</f>
        <v>44</v>
      </c>
      <c r="P9" s="139">
        <f>IF(E9&gt;G9,1,0)+IF(H9&gt;J9,1,0)+IF(K9&gt;M9,1,0)</f>
        <v>2</v>
      </c>
      <c r="Q9" s="140">
        <f>IF(E9&lt;G9,1,0)+IF(H9&lt;J9,1,0)+IF(K9&lt;M9,1,0)</f>
        <v>1</v>
      </c>
      <c r="R9" s="141">
        <f>IF(P9=2,1,0)</f>
        <v>1</v>
      </c>
      <c r="S9" s="142">
        <f>IF(Q9=2,1,0)</f>
        <v>0</v>
      </c>
      <c r="T9" s="168"/>
    </row>
    <row r="10" spans="2:20" ht="30" customHeight="1">
      <c r="B10" s="131" t="s">
        <v>70</v>
      </c>
      <c r="C10" s="132" t="s">
        <v>176</v>
      </c>
      <c r="D10" s="132" t="s">
        <v>177</v>
      </c>
      <c r="E10" s="134">
        <v>11</v>
      </c>
      <c r="F10" s="140" t="s">
        <v>69</v>
      </c>
      <c r="G10" s="136">
        <v>21</v>
      </c>
      <c r="H10" s="134">
        <v>12</v>
      </c>
      <c r="I10" s="140" t="s">
        <v>69</v>
      </c>
      <c r="J10" s="136">
        <v>21</v>
      </c>
      <c r="K10" s="134"/>
      <c r="L10" s="140" t="s">
        <v>69</v>
      </c>
      <c r="M10" s="136"/>
      <c r="N10" s="137">
        <f>E10+H10+K10</f>
        <v>23</v>
      </c>
      <c r="O10" s="138">
        <f>G10+J10+M10</f>
        <v>42</v>
      </c>
      <c r="P10" s="139">
        <f>IF(E10&gt;G10,1,0)+IF(H10&gt;J10,1,0)+IF(K10&gt;M10,1,0)</f>
        <v>0</v>
      </c>
      <c r="Q10" s="140">
        <f>IF(E10&lt;G10,1,0)+IF(H10&lt;J10,1,0)+IF(K10&lt;M10,1,0)</f>
        <v>2</v>
      </c>
      <c r="R10" s="144">
        <f>IF(P10=2,1,0)</f>
        <v>0</v>
      </c>
      <c r="S10" s="142">
        <f>IF(Q10=2,1,0)</f>
        <v>1</v>
      </c>
      <c r="T10" s="168"/>
    </row>
    <row r="11" spans="2:20" ht="30" customHeight="1">
      <c r="B11" s="131" t="s">
        <v>73</v>
      </c>
      <c r="C11" s="132" t="s">
        <v>178</v>
      </c>
      <c r="D11" s="132" t="s">
        <v>179</v>
      </c>
      <c r="E11" s="134">
        <v>15</v>
      </c>
      <c r="F11" s="140" t="s">
        <v>69</v>
      </c>
      <c r="G11" s="136">
        <v>21</v>
      </c>
      <c r="H11" s="134">
        <v>12</v>
      </c>
      <c r="I11" s="140" t="s">
        <v>69</v>
      </c>
      <c r="J11" s="136">
        <v>21</v>
      </c>
      <c r="K11" s="134"/>
      <c r="L11" s="140" t="s">
        <v>69</v>
      </c>
      <c r="M11" s="136"/>
      <c r="N11" s="137">
        <f>E11+H11+K11</f>
        <v>27</v>
      </c>
      <c r="O11" s="138">
        <f>G11+J11+M11</f>
        <v>42</v>
      </c>
      <c r="P11" s="139">
        <f>IF(E11&gt;G11,1,0)+IF(H11&gt;J11,1,0)+IF(K11&gt;M11,1,0)</f>
        <v>0</v>
      </c>
      <c r="Q11" s="140">
        <f>IF(E11&lt;G11,1,0)+IF(H11&lt;J11,1,0)+IF(K11&lt;M11,1,0)</f>
        <v>2</v>
      </c>
      <c r="R11" s="144">
        <f>IF(P11=2,1,0)</f>
        <v>0</v>
      </c>
      <c r="S11" s="142">
        <f>IF(Q11=2,1,0)</f>
        <v>1</v>
      </c>
      <c r="T11" s="168"/>
    </row>
    <row r="12" spans="2:20" ht="30" customHeight="1">
      <c r="B12" s="131" t="s">
        <v>76</v>
      </c>
      <c r="C12" s="132" t="s">
        <v>180</v>
      </c>
      <c r="D12" s="132" t="s">
        <v>181</v>
      </c>
      <c r="E12" s="134">
        <v>21</v>
      </c>
      <c r="F12" s="140" t="s">
        <v>69</v>
      </c>
      <c r="G12" s="136">
        <v>15</v>
      </c>
      <c r="H12" s="134">
        <v>19</v>
      </c>
      <c r="I12" s="140" t="s">
        <v>69</v>
      </c>
      <c r="J12" s="136">
        <v>21</v>
      </c>
      <c r="K12" s="134">
        <v>21</v>
      </c>
      <c r="L12" s="140" t="s">
        <v>69</v>
      </c>
      <c r="M12" s="136">
        <v>6</v>
      </c>
      <c r="N12" s="137">
        <f>E12+H12+K12</f>
        <v>61</v>
      </c>
      <c r="O12" s="138">
        <f>G12+J12+M12</f>
        <v>42</v>
      </c>
      <c r="P12" s="139">
        <f>IF(E12&gt;G12,1,0)+IF(H12&gt;J12,1,0)+IF(K12&gt;M12,1,0)</f>
        <v>2</v>
      </c>
      <c r="Q12" s="140">
        <f>IF(E12&lt;G12,1,0)+IF(H12&lt;J12,1,0)+IF(K12&lt;M12,1,0)</f>
        <v>1</v>
      </c>
      <c r="R12" s="144">
        <f>IF(P12=2,1,0)</f>
        <v>1</v>
      </c>
      <c r="S12" s="142">
        <f>IF(Q12=2,1,0)</f>
        <v>0</v>
      </c>
      <c r="T12" s="168"/>
    </row>
    <row r="13" spans="2:20" ht="30" customHeight="1">
      <c r="B13" s="131" t="s">
        <v>79</v>
      </c>
      <c r="C13" s="132" t="s">
        <v>182</v>
      </c>
      <c r="D13" s="132" t="s">
        <v>183</v>
      </c>
      <c r="E13" s="134">
        <v>6</v>
      </c>
      <c r="F13" s="140" t="s">
        <v>69</v>
      </c>
      <c r="G13" s="136">
        <v>21</v>
      </c>
      <c r="H13" s="134">
        <v>10</v>
      </c>
      <c r="I13" s="140" t="s">
        <v>69</v>
      </c>
      <c r="J13" s="136">
        <v>21</v>
      </c>
      <c r="K13" s="134"/>
      <c r="L13" s="140" t="s">
        <v>69</v>
      </c>
      <c r="M13" s="136"/>
      <c r="N13" s="137">
        <f>E13+H13+K13</f>
        <v>16</v>
      </c>
      <c r="O13" s="138">
        <f>G13+J13+M13</f>
        <v>42</v>
      </c>
      <c r="P13" s="139">
        <f>IF(E13&gt;G13,1,0)+IF(H13&gt;J13,1,0)+IF(K13&gt;M13,1,0)</f>
        <v>0</v>
      </c>
      <c r="Q13" s="140">
        <f>IF(E13&lt;G13,1,0)+IF(H13&lt;J13,1,0)+IF(K13&lt;M13,1,0)</f>
        <v>2</v>
      </c>
      <c r="R13" s="144">
        <f>IF(P13=2,1,0)</f>
        <v>0</v>
      </c>
      <c r="S13" s="142">
        <f>IF(Q13=2,1,0)</f>
        <v>1</v>
      </c>
      <c r="T13" s="168"/>
    </row>
    <row r="14" spans="2:20" ht="30" customHeight="1">
      <c r="B14" s="131" t="s">
        <v>82</v>
      </c>
      <c r="C14" s="132" t="s">
        <v>184</v>
      </c>
      <c r="D14" s="132" t="s">
        <v>185</v>
      </c>
      <c r="E14" s="134">
        <v>11</v>
      </c>
      <c r="F14" s="140" t="s">
        <v>69</v>
      </c>
      <c r="G14" s="136">
        <v>21</v>
      </c>
      <c r="H14" s="134">
        <v>12</v>
      </c>
      <c r="I14" s="140" t="s">
        <v>69</v>
      </c>
      <c r="J14" s="136">
        <v>21</v>
      </c>
      <c r="K14" s="134"/>
      <c r="L14" s="140" t="s">
        <v>69</v>
      </c>
      <c r="M14" s="136"/>
      <c r="N14" s="137">
        <f>E14+H14+K14</f>
        <v>23</v>
      </c>
      <c r="O14" s="138">
        <f>G14+J14+M14</f>
        <v>42</v>
      </c>
      <c r="P14" s="139">
        <f>IF(E14&gt;G14,1,0)+IF(H14&gt;J14,1,0)+IF(K14&gt;M14,1,0)</f>
        <v>0</v>
      </c>
      <c r="Q14" s="140">
        <f>IF(E14&lt;G14,1,0)+IF(H14&lt;J14,1,0)+IF(K14&lt;M14,1,0)</f>
        <v>2</v>
      </c>
      <c r="R14" s="144">
        <f>IF(P14=2,1,0)</f>
        <v>0</v>
      </c>
      <c r="S14" s="142">
        <f>IF(Q14=2,1,0)</f>
        <v>1</v>
      </c>
      <c r="T14" s="168"/>
    </row>
    <row r="15" spans="2:20" ht="30" customHeight="1">
      <c r="B15" s="131" t="s">
        <v>85</v>
      </c>
      <c r="C15" s="132" t="s">
        <v>186</v>
      </c>
      <c r="D15" s="132" t="s">
        <v>187</v>
      </c>
      <c r="E15" s="134">
        <v>9</v>
      </c>
      <c r="F15" s="140" t="s">
        <v>69</v>
      </c>
      <c r="G15" s="136">
        <v>21</v>
      </c>
      <c r="H15" s="134">
        <v>16</v>
      </c>
      <c r="I15" s="140" t="s">
        <v>69</v>
      </c>
      <c r="J15" s="136">
        <v>21</v>
      </c>
      <c r="K15" s="134"/>
      <c r="L15" s="140" t="s">
        <v>69</v>
      </c>
      <c r="M15" s="136"/>
      <c r="N15" s="137">
        <f>E15+H15+K15</f>
        <v>25</v>
      </c>
      <c r="O15" s="138">
        <f>G15+J15+M15</f>
        <v>42</v>
      </c>
      <c r="P15" s="139">
        <f>IF(E15&gt;G15,1,0)+IF(H15&gt;J15,1,0)+IF(K15&gt;M15,1,0)</f>
        <v>0</v>
      </c>
      <c r="Q15" s="140">
        <f>IF(E15&lt;G15,1,0)+IF(H15&lt;J15,1,0)+IF(K15&lt;M15,1,0)</f>
        <v>2</v>
      </c>
      <c r="R15" s="144">
        <f>IF(P15=2,1,0)</f>
        <v>0</v>
      </c>
      <c r="S15" s="142">
        <f>IF(Q15=2,1,0)</f>
        <v>1</v>
      </c>
      <c r="T15" s="168"/>
    </row>
    <row r="16" spans="2:20" ht="34.5" customHeight="1">
      <c r="B16" s="145" t="s">
        <v>88</v>
      </c>
      <c r="C16" s="146">
        <f>IF(R16&gt;S16,D4,IF(S16&gt;R16,D5,"remíza"))</f>
        <v>0</v>
      </c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7">
        <f>SUM(N9:N15)</f>
        <v>229</v>
      </c>
      <c r="O16" s="148">
        <f>SUM(O9:O15)</f>
        <v>296</v>
      </c>
      <c r="P16" s="147">
        <f>SUM(P9:P15)</f>
        <v>4</v>
      </c>
      <c r="Q16" s="149">
        <f>SUM(Q9:Q15)</f>
        <v>12</v>
      </c>
      <c r="R16" s="147">
        <f>SUM(R9:R15)</f>
        <v>2</v>
      </c>
      <c r="S16" s="148">
        <f>SUM(S9:S15)</f>
        <v>5</v>
      </c>
      <c r="T16" s="150"/>
    </row>
    <row r="17" spans="2:20" ht="12.75">
      <c r="B17" s="152"/>
      <c r="C17" s="153"/>
      <c r="D17" s="153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5" t="s">
        <v>89</v>
      </c>
    </row>
    <row r="18" spans="2:20" ht="12.75">
      <c r="B18" s="156" t="s">
        <v>90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</row>
    <row r="19" spans="2:20" ht="12.75"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</row>
    <row r="20" spans="2:20" ht="19.5" customHeight="1">
      <c r="B20" s="157" t="s">
        <v>91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</row>
    <row r="21" spans="2:20" ht="19.5" customHeight="1">
      <c r="B21" s="159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</row>
    <row r="22" spans="2:20" ht="12.75"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</row>
    <row r="23" spans="2:21" ht="12.75">
      <c r="B23" s="161" t="s">
        <v>92</v>
      </c>
      <c r="C23" s="153"/>
      <c r="D23" s="162"/>
      <c r="E23" s="161" t="s">
        <v>93</v>
      </c>
      <c r="F23" s="161"/>
      <c r="G23" s="161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3"/>
    </row>
    <row r="24" spans="2:21" ht="12.75">
      <c r="B24" s="164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</row>
    <row r="25" spans="2:21" ht="12.75">
      <c r="B25" s="164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</row>
    <row r="26" spans="2:21" ht="12.75">
      <c r="B26" s="164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</row>
    <row r="27" spans="2:21" ht="12.75">
      <c r="B27" s="165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</row>
    <row r="28" spans="2:21" ht="12.75">
      <c r="B28" s="164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</row>
  </sheetData>
  <sheetProtection password="CC26" sheet="1"/>
  <mergeCells count="17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6:M16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zoomScale="90" zoomScaleNormal="90" workbookViewId="0" topLeftCell="A1">
      <selection activeCell="C9" sqref="C9"/>
    </sheetView>
  </sheetViews>
  <sheetFormatPr defaultColWidth="9.00390625" defaultRowHeight="12.75"/>
  <cols>
    <col min="1" max="1" width="1.37890625" style="99" customWidth="1"/>
    <col min="2" max="2" width="10.25390625" style="99" customWidth="1"/>
    <col min="3" max="3" width="35.75390625" style="99" customWidth="1"/>
    <col min="4" max="4" width="34.00390625" style="99" customWidth="1"/>
    <col min="5" max="5" width="3.75390625" style="99" customWidth="1"/>
    <col min="6" max="6" width="0.875" style="99" customWidth="1"/>
    <col min="7" max="8" width="3.75390625" style="99" customWidth="1"/>
    <col min="9" max="9" width="0.875" style="99" customWidth="1"/>
    <col min="10" max="11" width="3.75390625" style="99" customWidth="1"/>
    <col min="12" max="12" width="0.875" style="99" customWidth="1"/>
    <col min="13" max="13" width="3.75390625" style="99" customWidth="1"/>
    <col min="14" max="19" width="5.75390625" style="99" customWidth="1"/>
    <col min="20" max="20" width="11.75390625" style="99" customWidth="1"/>
    <col min="21" max="21" width="2.25390625" style="99" customWidth="1"/>
    <col min="22" max="16384" width="9.125" style="99" customWidth="1"/>
  </cols>
  <sheetData>
    <row r="1" ht="8.25" customHeight="1"/>
    <row r="2" spans="2:20" ht="12.75">
      <c r="B2" s="100" t="s">
        <v>48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2:20" ht="19.5" customHeight="1">
      <c r="B3" s="101" t="s">
        <v>49</v>
      </c>
      <c r="C3" s="102"/>
      <c r="D3" s="103" t="s">
        <v>50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2:20" ht="19.5" customHeight="1">
      <c r="B4" s="104" t="s">
        <v>51</v>
      </c>
      <c r="C4" s="105"/>
      <c r="D4" s="166" t="s">
        <v>15</v>
      </c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07" t="s">
        <v>53</v>
      </c>
      <c r="R4" s="107"/>
      <c r="S4" s="108" t="s">
        <v>141</v>
      </c>
      <c r="T4" s="108"/>
    </row>
    <row r="5" spans="2:20" ht="19.5" customHeight="1">
      <c r="B5" s="104" t="s">
        <v>55</v>
      </c>
      <c r="C5" s="109"/>
      <c r="D5" s="106" t="s">
        <v>25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10" t="s">
        <v>56</v>
      </c>
      <c r="R5" s="110"/>
      <c r="S5" s="111" t="s">
        <v>142</v>
      </c>
      <c r="T5" s="111"/>
    </row>
    <row r="6" spans="2:20" ht="19.5" customHeight="1">
      <c r="B6" s="112" t="s">
        <v>58</v>
      </c>
      <c r="C6" s="113"/>
      <c r="D6" s="114" t="s">
        <v>143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  <c r="R6" s="116"/>
      <c r="S6" s="117" t="s">
        <v>16</v>
      </c>
      <c r="T6" s="118" t="s">
        <v>60</v>
      </c>
    </row>
    <row r="7" spans="2:20" ht="24.75" customHeight="1">
      <c r="B7" s="119"/>
      <c r="C7" s="120">
        <f>D4</f>
        <v>0</v>
      </c>
      <c r="D7" s="120">
        <f>D5</f>
        <v>0</v>
      </c>
      <c r="E7" s="121" t="s">
        <v>61</v>
      </c>
      <c r="F7" s="121"/>
      <c r="G7" s="121"/>
      <c r="H7" s="121"/>
      <c r="I7" s="121"/>
      <c r="J7" s="121"/>
      <c r="K7" s="121"/>
      <c r="L7" s="121"/>
      <c r="M7" s="121"/>
      <c r="N7" s="122" t="s">
        <v>62</v>
      </c>
      <c r="O7" s="122"/>
      <c r="P7" s="122" t="s">
        <v>63</v>
      </c>
      <c r="Q7" s="122"/>
      <c r="R7" s="122" t="s">
        <v>64</v>
      </c>
      <c r="S7" s="122"/>
      <c r="T7" s="123" t="s">
        <v>65</v>
      </c>
    </row>
    <row r="8" spans="2:20" ht="9.75" customHeight="1">
      <c r="B8" s="124"/>
      <c r="C8" s="125"/>
      <c r="D8" s="126"/>
      <c r="E8" s="127">
        <v>1</v>
      </c>
      <c r="F8" s="127"/>
      <c r="G8" s="127"/>
      <c r="H8" s="127">
        <v>2</v>
      </c>
      <c r="I8" s="127"/>
      <c r="J8" s="127"/>
      <c r="K8" s="127">
        <v>3</v>
      </c>
      <c r="L8" s="127"/>
      <c r="M8" s="127"/>
      <c r="N8" s="128"/>
      <c r="O8" s="129"/>
      <c r="P8" s="128"/>
      <c r="Q8" s="129"/>
      <c r="R8" s="128"/>
      <c r="S8" s="129"/>
      <c r="T8" s="130"/>
    </row>
    <row r="9" spans="2:20" ht="30" customHeight="1">
      <c r="B9" s="131" t="s">
        <v>66</v>
      </c>
      <c r="C9" s="132" t="s">
        <v>188</v>
      </c>
      <c r="D9" s="133" t="s">
        <v>189</v>
      </c>
      <c r="E9" s="134">
        <v>21</v>
      </c>
      <c r="F9" s="135" t="s">
        <v>69</v>
      </c>
      <c r="G9" s="136">
        <v>7</v>
      </c>
      <c r="H9" s="134">
        <v>21</v>
      </c>
      <c r="I9" s="135" t="s">
        <v>69</v>
      </c>
      <c r="J9" s="136">
        <v>6</v>
      </c>
      <c r="K9" s="134"/>
      <c r="L9" s="135" t="s">
        <v>69</v>
      </c>
      <c r="M9" s="136"/>
      <c r="N9" s="137">
        <f>E9+H9+K9</f>
        <v>42</v>
      </c>
      <c r="O9" s="138">
        <f>G9+J9+M9</f>
        <v>13</v>
      </c>
      <c r="P9" s="139">
        <f>IF(E9&gt;G9,1,0)+IF(H9&gt;J9,1,0)+IF(K9&gt;M9,1,0)</f>
        <v>2</v>
      </c>
      <c r="Q9" s="140">
        <f>IF(E9&lt;G9,1,0)+IF(H9&lt;J9,1,0)+IF(K9&lt;M9,1,0)</f>
        <v>0</v>
      </c>
      <c r="R9" s="141">
        <f>IF(P9=2,1,0)</f>
        <v>1</v>
      </c>
      <c r="S9" s="142">
        <f>IF(Q9=2,1,0)</f>
        <v>0</v>
      </c>
      <c r="T9" s="168"/>
    </row>
    <row r="10" spans="2:20" ht="30" customHeight="1">
      <c r="B10" s="131" t="s">
        <v>70</v>
      </c>
      <c r="C10" s="132" t="s">
        <v>190</v>
      </c>
      <c r="D10" s="132" t="s">
        <v>191</v>
      </c>
      <c r="E10" s="134">
        <v>21</v>
      </c>
      <c r="F10" s="140" t="s">
        <v>69</v>
      </c>
      <c r="G10" s="136">
        <v>13</v>
      </c>
      <c r="H10" s="134">
        <v>22</v>
      </c>
      <c r="I10" s="140" t="s">
        <v>69</v>
      </c>
      <c r="J10" s="136">
        <v>20</v>
      </c>
      <c r="K10" s="134"/>
      <c r="L10" s="140" t="s">
        <v>69</v>
      </c>
      <c r="M10" s="136"/>
      <c r="N10" s="137">
        <f>E10+H10+K10</f>
        <v>43</v>
      </c>
      <c r="O10" s="138">
        <f>G10+J10+M10</f>
        <v>33</v>
      </c>
      <c r="P10" s="139">
        <f>IF(E10&gt;G10,1,0)+IF(H10&gt;J10,1,0)+IF(K10&gt;M10,1,0)</f>
        <v>2</v>
      </c>
      <c r="Q10" s="140">
        <f>IF(E10&lt;G10,1,0)+IF(H10&lt;J10,1,0)+IF(K10&lt;M10,1,0)</f>
        <v>0</v>
      </c>
      <c r="R10" s="144">
        <f>IF(P10=2,1,0)</f>
        <v>1</v>
      </c>
      <c r="S10" s="142">
        <f>IF(Q10=2,1,0)</f>
        <v>0</v>
      </c>
      <c r="T10" s="168"/>
    </row>
    <row r="11" spans="2:20" ht="30" customHeight="1">
      <c r="B11" s="131" t="s">
        <v>73</v>
      </c>
      <c r="C11" s="132" t="s">
        <v>192</v>
      </c>
      <c r="D11" s="132" t="s">
        <v>75</v>
      </c>
      <c r="E11" s="134">
        <v>21</v>
      </c>
      <c r="F11" s="140" t="s">
        <v>69</v>
      </c>
      <c r="G11" s="136">
        <v>0</v>
      </c>
      <c r="H11" s="134">
        <v>21</v>
      </c>
      <c r="I11" s="140" t="s">
        <v>69</v>
      </c>
      <c r="J11" s="136">
        <v>0</v>
      </c>
      <c r="K11" s="134"/>
      <c r="L11" s="140" t="s">
        <v>69</v>
      </c>
      <c r="M11" s="136"/>
      <c r="N11" s="137">
        <f>E11+H11+K11</f>
        <v>42</v>
      </c>
      <c r="O11" s="138">
        <f>G11+J11+M11</f>
        <v>0</v>
      </c>
      <c r="P11" s="139">
        <f>IF(E11&gt;G11,1,0)+IF(H11&gt;J11,1,0)+IF(K11&gt;M11,1,0)</f>
        <v>2</v>
      </c>
      <c r="Q11" s="140">
        <f>IF(E11&lt;G11,1,0)+IF(H11&lt;J11,1,0)+IF(K11&lt;M11,1,0)</f>
        <v>0</v>
      </c>
      <c r="R11" s="144">
        <f>IF(P11=2,1,0)</f>
        <v>1</v>
      </c>
      <c r="S11" s="142">
        <f>IF(Q11=2,1,0)</f>
        <v>0</v>
      </c>
      <c r="T11" s="168"/>
    </row>
    <row r="12" spans="2:20" ht="30" customHeight="1">
      <c r="B12" s="131" t="s">
        <v>76</v>
      </c>
      <c r="C12" s="132" t="s">
        <v>193</v>
      </c>
      <c r="D12" s="132" t="s">
        <v>194</v>
      </c>
      <c r="E12" s="134">
        <v>18</v>
      </c>
      <c r="F12" s="140" t="s">
        <v>69</v>
      </c>
      <c r="G12" s="136">
        <v>21</v>
      </c>
      <c r="H12" s="134">
        <v>15</v>
      </c>
      <c r="I12" s="140" t="s">
        <v>69</v>
      </c>
      <c r="J12" s="136">
        <v>21</v>
      </c>
      <c r="K12" s="134"/>
      <c r="L12" s="140" t="s">
        <v>69</v>
      </c>
      <c r="M12" s="136"/>
      <c r="N12" s="137">
        <f>E12+H12+K12</f>
        <v>33</v>
      </c>
      <c r="O12" s="138">
        <f>G12+J12+M12</f>
        <v>42</v>
      </c>
      <c r="P12" s="139">
        <f>IF(E12&gt;G12,1,0)+IF(H12&gt;J12,1,0)+IF(K12&gt;M12,1,0)</f>
        <v>0</v>
      </c>
      <c r="Q12" s="140">
        <f>IF(E12&lt;G12,1,0)+IF(H12&lt;J12,1,0)+IF(K12&lt;M12,1,0)</f>
        <v>2</v>
      </c>
      <c r="R12" s="144">
        <f>IF(P12=2,1,0)</f>
        <v>0</v>
      </c>
      <c r="S12" s="142">
        <f>IF(Q12=2,1,0)</f>
        <v>1</v>
      </c>
      <c r="T12" s="168"/>
    </row>
    <row r="13" spans="2:20" ht="30" customHeight="1">
      <c r="B13" s="131" t="s">
        <v>79</v>
      </c>
      <c r="C13" s="132" t="s">
        <v>195</v>
      </c>
      <c r="D13" s="132" t="s">
        <v>196</v>
      </c>
      <c r="E13" s="134">
        <v>15</v>
      </c>
      <c r="F13" s="140" t="s">
        <v>69</v>
      </c>
      <c r="G13" s="136">
        <v>21</v>
      </c>
      <c r="H13" s="134">
        <v>21</v>
      </c>
      <c r="I13" s="140" t="s">
        <v>69</v>
      </c>
      <c r="J13" s="136">
        <v>14</v>
      </c>
      <c r="K13" s="134">
        <v>21</v>
      </c>
      <c r="L13" s="140" t="s">
        <v>69</v>
      </c>
      <c r="M13" s="136">
        <v>14</v>
      </c>
      <c r="N13" s="137">
        <f>E13+H13+K13</f>
        <v>57</v>
      </c>
      <c r="O13" s="138">
        <f>G13+J13+M13</f>
        <v>49</v>
      </c>
      <c r="P13" s="139">
        <f>IF(E13&gt;G13,1,0)+IF(H13&gt;J13,1,0)+IF(K13&gt;M13,1,0)</f>
        <v>2</v>
      </c>
      <c r="Q13" s="140">
        <f>IF(E13&lt;G13,1,0)+IF(H13&lt;J13,1,0)+IF(K13&lt;M13,1,0)</f>
        <v>1</v>
      </c>
      <c r="R13" s="144">
        <f>IF(P13=2,1,0)</f>
        <v>1</v>
      </c>
      <c r="S13" s="142">
        <f>IF(Q13=2,1,0)</f>
        <v>0</v>
      </c>
      <c r="T13" s="168"/>
    </row>
    <row r="14" spans="2:20" ht="30" customHeight="1">
      <c r="B14" s="131" t="s">
        <v>82</v>
      </c>
      <c r="C14" s="132" t="s">
        <v>197</v>
      </c>
      <c r="D14" s="132" t="s">
        <v>198</v>
      </c>
      <c r="E14" s="134">
        <v>21</v>
      </c>
      <c r="F14" s="140" t="s">
        <v>69</v>
      </c>
      <c r="G14" s="136">
        <v>9</v>
      </c>
      <c r="H14" s="134">
        <v>21</v>
      </c>
      <c r="I14" s="140" t="s">
        <v>69</v>
      </c>
      <c r="J14" s="136">
        <v>9</v>
      </c>
      <c r="K14" s="134"/>
      <c r="L14" s="140" t="s">
        <v>69</v>
      </c>
      <c r="M14" s="136"/>
      <c r="N14" s="137">
        <f>E14+H14+K14</f>
        <v>42</v>
      </c>
      <c r="O14" s="138">
        <f>G14+J14+M14</f>
        <v>18</v>
      </c>
      <c r="P14" s="139">
        <f>IF(E14&gt;G14,1,0)+IF(H14&gt;J14,1,0)+IF(K14&gt;M14,1,0)</f>
        <v>2</v>
      </c>
      <c r="Q14" s="140">
        <f>IF(E14&lt;G14,1,0)+IF(H14&lt;J14,1,0)+IF(K14&lt;M14,1,0)</f>
        <v>0</v>
      </c>
      <c r="R14" s="144">
        <f>IF(P14=2,1,0)</f>
        <v>1</v>
      </c>
      <c r="S14" s="142">
        <f>IF(Q14=2,1,0)</f>
        <v>0</v>
      </c>
      <c r="T14" s="168"/>
    </row>
    <row r="15" spans="2:20" ht="30" customHeight="1">
      <c r="B15" s="131" t="s">
        <v>85</v>
      </c>
      <c r="C15" s="132" t="s">
        <v>199</v>
      </c>
      <c r="D15" s="132" t="s">
        <v>200</v>
      </c>
      <c r="E15" s="134">
        <v>13</v>
      </c>
      <c r="F15" s="140" t="s">
        <v>69</v>
      </c>
      <c r="G15" s="136">
        <v>21</v>
      </c>
      <c r="H15" s="134">
        <v>12</v>
      </c>
      <c r="I15" s="140" t="s">
        <v>69</v>
      </c>
      <c r="J15" s="136">
        <v>21</v>
      </c>
      <c r="K15" s="134"/>
      <c r="L15" s="140" t="s">
        <v>69</v>
      </c>
      <c r="M15" s="136"/>
      <c r="N15" s="137">
        <f>E15+H15+K15</f>
        <v>25</v>
      </c>
      <c r="O15" s="138">
        <f>G15+J15+M15</f>
        <v>42</v>
      </c>
      <c r="P15" s="139">
        <f>IF(E15&gt;G15,1,0)+IF(H15&gt;J15,1,0)+IF(K15&gt;M15,1,0)</f>
        <v>0</v>
      </c>
      <c r="Q15" s="140">
        <f>IF(E15&lt;G15,1,0)+IF(H15&lt;J15,1,0)+IF(K15&lt;M15,1,0)</f>
        <v>2</v>
      </c>
      <c r="R15" s="144">
        <f>IF(P15=2,1,0)</f>
        <v>0</v>
      </c>
      <c r="S15" s="142">
        <f>IF(Q15=2,1,0)</f>
        <v>1</v>
      </c>
      <c r="T15" s="168"/>
    </row>
    <row r="16" spans="2:20" ht="34.5" customHeight="1">
      <c r="B16" s="145" t="s">
        <v>88</v>
      </c>
      <c r="C16" s="146">
        <f>IF(R16&gt;S16,D4,IF(S16&gt;R16,D5,"remíza"))</f>
        <v>0</v>
      </c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7">
        <f>SUM(N9:N15)</f>
        <v>284</v>
      </c>
      <c r="O16" s="148">
        <f>SUM(O9:O15)</f>
        <v>197</v>
      </c>
      <c r="P16" s="147">
        <f>SUM(P9:P15)</f>
        <v>10</v>
      </c>
      <c r="Q16" s="149">
        <f>SUM(Q9:Q15)</f>
        <v>5</v>
      </c>
      <c r="R16" s="147">
        <f>SUM(R9:R15)</f>
        <v>5</v>
      </c>
      <c r="S16" s="148">
        <f>SUM(S9:S15)</f>
        <v>2</v>
      </c>
      <c r="T16" s="150"/>
    </row>
    <row r="17" spans="2:20" ht="12.75">
      <c r="B17" s="152"/>
      <c r="C17" s="153"/>
      <c r="D17" s="153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5" t="s">
        <v>89</v>
      </c>
    </row>
    <row r="18" spans="2:20" ht="12.75">
      <c r="B18" s="156" t="s">
        <v>90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</row>
    <row r="19" spans="2:20" ht="12.75"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</row>
    <row r="20" spans="2:20" ht="19.5" customHeight="1">
      <c r="B20" s="157" t="s">
        <v>91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</row>
    <row r="21" spans="2:20" ht="19.5" customHeight="1">
      <c r="B21" s="159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</row>
    <row r="22" spans="2:20" ht="12.75"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</row>
    <row r="23" spans="2:21" ht="12.75">
      <c r="B23" s="161" t="s">
        <v>92</v>
      </c>
      <c r="C23" s="153"/>
      <c r="D23" s="162"/>
      <c r="E23" s="161" t="s">
        <v>93</v>
      </c>
      <c r="F23" s="161"/>
      <c r="G23" s="161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3"/>
    </row>
    <row r="24" spans="2:21" ht="12.75">
      <c r="B24" s="164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</row>
    <row r="25" spans="2:21" ht="12.75">
      <c r="B25" s="164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</row>
    <row r="26" spans="2:21" ht="12.75">
      <c r="B26" s="164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</row>
    <row r="27" spans="2:21" ht="12.75">
      <c r="B27" s="165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</row>
    <row r="28" spans="2:21" ht="12.75">
      <c r="B28" s="164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</row>
  </sheetData>
  <sheetProtection password="CC26" sheet="1"/>
  <mergeCells count="17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6:M16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99" customWidth="1"/>
    <col min="2" max="2" width="10.25390625" style="99" customWidth="1"/>
    <col min="3" max="3" width="34.875" style="99" customWidth="1"/>
    <col min="4" max="4" width="34.00390625" style="99" customWidth="1"/>
    <col min="5" max="5" width="3.75390625" style="99" customWidth="1"/>
    <col min="6" max="6" width="0.875" style="99" customWidth="1"/>
    <col min="7" max="8" width="3.75390625" style="99" customWidth="1"/>
    <col min="9" max="9" width="0.875" style="99" customWidth="1"/>
    <col min="10" max="11" width="3.75390625" style="99" customWidth="1"/>
    <col min="12" max="12" width="0.875" style="99" customWidth="1"/>
    <col min="13" max="13" width="3.75390625" style="99" customWidth="1"/>
    <col min="14" max="19" width="5.75390625" style="99" customWidth="1"/>
    <col min="20" max="20" width="12.125" style="99" customWidth="1"/>
    <col min="21" max="21" width="2.25390625" style="99" customWidth="1"/>
    <col min="22" max="16384" width="9.125" style="99" customWidth="1"/>
  </cols>
  <sheetData>
    <row r="1" ht="8.25" customHeight="1"/>
    <row r="2" spans="2:20" ht="12.75">
      <c r="B2" s="100" t="s">
        <v>48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2:20" ht="19.5" customHeight="1">
      <c r="B3" s="101" t="s">
        <v>49</v>
      </c>
      <c r="C3" s="102"/>
      <c r="D3" s="103" t="s">
        <v>50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2:20" ht="19.5" customHeight="1">
      <c r="B4" s="104" t="s">
        <v>51</v>
      </c>
      <c r="C4" s="105"/>
      <c r="D4" s="166" t="s">
        <v>23</v>
      </c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07" t="s">
        <v>53</v>
      </c>
      <c r="R4" s="107"/>
      <c r="S4" s="108" t="s">
        <v>141</v>
      </c>
      <c r="T4" s="108"/>
    </row>
    <row r="5" spans="2:20" ht="19.5" customHeight="1">
      <c r="B5" s="104" t="s">
        <v>55</v>
      </c>
      <c r="C5" s="109"/>
      <c r="D5" s="106" t="s">
        <v>94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10" t="s">
        <v>56</v>
      </c>
      <c r="R5" s="110"/>
      <c r="S5" s="111" t="s">
        <v>142</v>
      </c>
      <c r="T5" s="111"/>
    </row>
    <row r="6" spans="2:20" ht="19.5" customHeight="1">
      <c r="B6" s="112" t="s">
        <v>58</v>
      </c>
      <c r="C6" s="113"/>
      <c r="D6" s="114" t="s">
        <v>143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  <c r="R6" s="116"/>
      <c r="S6" s="117" t="s">
        <v>16</v>
      </c>
      <c r="T6" s="118" t="s">
        <v>60</v>
      </c>
    </row>
    <row r="7" spans="2:20" ht="24.75" customHeight="1">
      <c r="B7" s="119"/>
      <c r="C7" s="120">
        <f>D4</f>
        <v>0</v>
      </c>
      <c r="D7" s="120">
        <f>D5</f>
        <v>0</v>
      </c>
      <c r="E7" s="121" t="s">
        <v>61</v>
      </c>
      <c r="F7" s="121"/>
      <c r="G7" s="121"/>
      <c r="H7" s="121"/>
      <c r="I7" s="121"/>
      <c r="J7" s="121"/>
      <c r="K7" s="121"/>
      <c r="L7" s="121"/>
      <c r="M7" s="121"/>
      <c r="N7" s="122" t="s">
        <v>62</v>
      </c>
      <c r="O7" s="122"/>
      <c r="P7" s="122" t="s">
        <v>63</v>
      </c>
      <c r="Q7" s="122"/>
      <c r="R7" s="122" t="s">
        <v>64</v>
      </c>
      <c r="S7" s="122"/>
      <c r="T7" s="123" t="s">
        <v>65</v>
      </c>
    </row>
    <row r="8" spans="2:20" ht="9.75" customHeight="1">
      <c r="B8" s="124"/>
      <c r="C8" s="125"/>
      <c r="D8" s="126"/>
      <c r="E8" s="127">
        <v>1</v>
      </c>
      <c r="F8" s="127"/>
      <c r="G8" s="127"/>
      <c r="H8" s="127">
        <v>2</v>
      </c>
      <c r="I8" s="127"/>
      <c r="J8" s="127"/>
      <c r="K8" s="127">
        <v>3</v>
      </c>
      <c r="L8" s="127"/>
      <c r="M8" s="127"/>
      <c r="N8" s="128"/>
      <c r="O8" s="129"/>
      <c r="P8" s="128"/>
      <c r="Q8" s="129"/>
      <c r="R8" s="128"/>
      <c r="S8" s="129"/>
      <c r="T8" s="130"/>
    </row>
    <row r="9" spans="2:20" ht="30" customHeight="1">
      <c r="B9" s="131" t="s">
        <v>66</v>
      </c>
      <c r="C9" s="132" t="s">
        <v>144</v>
      </c>
      <c r="D9" s="133" t="s">
        <v>201</v>
      </c>
      <c r="E9" s="134">
        <v>21</v>
      </c>
      <c r="F9" s="135" t="s">
        <v>69</v>
      </c>
      <c r="G9" s="136">
        <v>6</v>
      </c>
      <c r="H9" s="134">
        <v>21</v>
      </c>
      <c r="I9" s="135" t="s">
        <v>69</v>
      </c>
      <c r="J9" s="136">
        <v>5</v>
      </c>
      <c r="K9" s="134"/>
      <c r="L9" s="135" t="s">
        <v>69</v>
      </c>
      <c r="M9" s="136"/>
      <c r="N9" s="137">
        <f>E9+H9+K9</f>
        <v>42</v>
      </c>
      <c r="O9" s="138">
        <f>G9+J9+M9</f>
        <v>11</v>
      </c>
      <c r="P9" s="139">
        <f>IF(E9&gt;G9,1,0)+IF(H9&gt;J9,1,0)+IF(K9&gt;M9,1,0)</f>
        <v>2</v>
      </c>
      <c r="Q9" s="140">
        <f>IF(E9&lt;G9,1,0)+IF(H9&lt;J9,1,0)+IF(K9&lt;M9,1,0)</f>
        <v>0</v>
      </c>
      <c r="R9" s="141">
        <f>IF(P9=2,1,0)</f>
        <v>1</v>
      </c>
      <c r="S9" s="142">
        <f>IF(Q9=2,1,0)</f>
        <v>0</v>
      </c>
      <c r="T9" s="168"/>
    </row>
    <row r="10" spans="2:20" ht="30" customHeight="1">
      <c r="B10" s="131" t="s">
        <v>70</v>
      </c>
      <c r="C10" s="132" t="s">
        <v>146</v>
      </c>
      <c r="D10" s="132" t="s">
        <v>177</v>
      </c>
      <c r="E10" s="134">
        <v>21</v>
      </c>
      <c r="F10" s="140" t="s">
        <v>69</v>
      </c>
      <c r="G10" s="136">
        <v>16</v>
      </c>
      <c r="H10" s="134">
        <v>14</v>
      </c>
      <c r="I10" s="140" t="s">
        <v>69</v>
      </c>
      <c r="J10" s="136">
        <v>21</v>
      </c>
      <c r="K10" s="134">
        <v>15</v>
      </c>
      <c r="L10" s="140" t="s">
        <v>69</v>
      </c>
      <c r="M10" s="136">
        <v>21</v>
      </c>
      <c r="N10" s="137">
        <f>E10+H10+K10</f>
        <v>50</v>
      </c>
      <c r="O10" s="138">
        <f>G10+J10+M10</f>
        <v>58</v>
      </c>
      <c r="P10" s="139">
        <f>IF(E10&gt;G10,1,0)+IF(H10&gt;J10,1,0)+IF(K10&gt;M10,1,0)</f>
        <v>1</v>
      </c>
      <c r="Q10" s="140">
        <f>IF(E10&lt;G10,1,0)+IF(H10&lt;J10,1,0)+IF(K10&lt;M10,1,0)</f>
        <v>2</v>
      </c>
      <c r="R10" s="144">
        <f>IF(P10=2,1,0)</f>
        <v>0</v>
      </c>
      <c r="S10" s="142">
        <f>IF(Q10=2,1,0)</f>
        <v>1</v>
      </c>
      <c r="T10" s="168"/>
    </row>
    <row r="11" spans="2:20" ht="30" customHeight="1">
      <c r="B11" s="131" t="s">
        <v>73</v>
      </c>
      <c r="C11" s="132" t="s">
        <v>148</v>
      </c>
      <c r="D11" s="132" t="s">
        <v>179</v>
      </c>
      <c r="E11" s="134">
        <v>19</v>
      </c>
      <c r="F11" s="140" t="s">
        <v>69</v>
      </c>
      <c r="G11" s="136">
        <v>21</v>
      </c>
      <c r="H11" s="134">
        <v>11</v>
      </c>
      <c r="I11" s="140" t="s">
        <v>69</v>
      </c>
      <c r="J11" s="136">
        <v>21</v>
      </c>
      <c r="K11" s="134"/>
      <c r="L11" s="140" t="s">
        <v>69</v>
      </c>
      <c r="M11" s="136"/>
      <c r="N11" s="137">
        <f>E11+H11+K11</f>
        <v>30</v>
      </c>
      <c r="O11" s="138">
        <f>G11+J11+M11</f>
        <v>42</v>
      </c>
      <c r="P11" s="139">
        <f>IF(E11&gt;G11,1,0)+IF(H11&gt;J11,1,0)+IF(K11&gt;M11,1,0)</f>
        <v>0</v>
      </c>
      <c r="Q11" s="140">
        <f>IF(E11&lt;G11,1,0)+IF(H11&lt;J11,1,0)+IF(K11&lt;M11,1,0)</f>
        <v>2</v>
      </c>
      <c r="R11" s="144">
        <f>IF(P11=2,1,0)</f>
        <v>0</v>
      </c>
      <c r="S11" s="142">
        <f>IF(Q11=2,1,0)</f>
        <v>1</v>
      </c>
      <c r="T11" s="168"/>
    </row>
    <row r="12" spans="2:20" ht="30" customHeight="1">
      <c r="B12" s="131" t="s">
        <v>76</v>
      </c>
      <c r="C12" s="132" t="s">
        <v>150</v>
      </c>
      <c r="D12" s="132" t="s">
        <v>181</v>
      </c>
      <c r="E12" s="134">
        <v>21</v>
      </c>
      <c r="F12" s="140" t="s">
        <v>69</v>
      </c>
      <c r="G12" s="136">
        <v>16</v>
      </c>
      <c r="H12" s="134">
        <v>21</v>
      </c>
      <c r="I12" s="140" t="s">
        <v>69</v>
      </c>
      <c r="J12" s="136">
        <v>13</v>
      </c>
      <c r="K12" s="134"/>
      <c r="L12" s="140" t="s">
        <v>69</v>
      </c>
      <c r="M12" s="136"/>
      <c r="N12" s="137">
        <f>E12+H12+K12</f>
        <v>42</v>
      </c>
      <c r="O12" s="138">
        <f>G12+J12+M12</f>
        <v>29</v>
      </c>
      <c r="P12" s="139">
        <f>IF(E12&gt;G12,1,0)+IF(H12&gt;J12,1,0)+IF(K12&gt;M12,1,0)</f>
        <v>2</v>
      </c>
      <c r="Q12" s="140">
        <f>IF(E12&lt;G12,1,0)+IF(H12&lt;J12,1,0)+IF(K12&lt;M12,1,0)</f>
        <v>0</v>
      </c>
      <c r="R12" s="144">
        <f>IF(P12=2,1,0)</f>
        <v>1</v>
      </c>
      <c r="S12" s="142">
        <f>IF(Q12=2,1,0)</f>
        <v>0</v>
      </c>
      <c r="T12" s="168"/>
    </row>
    <row r="13" spans="2:20" ht="30" customHeight="1">
      <c r="B13" s="131" t="s">
        <v>79</v>
      </c>
      <c r="C13" s="132" t="s">
        <v>152</v>
      </c>
      <c r="D13" s="132" t="s">
        <v>183</v>
      </c>
      <c r="E13" s="134">
        <v>19</v>
      </c>
      <c r="F13" s="140" t="s">
        <v>69</v>
      </c>
      <c r="G13" s="136">
        <v>21</v>
      </c>
      <c r="H13" s="134">
        <v>10</v>
      </c>
      <c r="I13" s="140" t="s">
        <v>69</v>
      </c>
      <c r="J13" s="136">
        <v>21</v>
      </c>
      <c r="K13" s="134"/>
      <c r="L13" s="140" t="s">
        <v>69</v>
      </c>
      <c r="M13" s="136"/>
      <c r="N13" s="137">
        <f>E13+H13+K13</f>
        <v>29</v>
      </c>
      <c r="O13" s="138">
        <f>G13+J13+M13</f>
        <v>42</v>
      </c>
      <c r="P13" s="139">
        <f>IF(E13&gt;G13,1,0)+IF(H13&gt;J13,1,0)+IF(K13&gt;M13,1,0)</f>
        <v>0</v>
      </c>
      <c r="Q13" s="140">
        <f>IF(E13&lt;G13,1,0)+IF(H13&lt;J13,1,0)+IF(K13&lt;M13,1,0)</f>
        <v>2</v>
      </c>
      <c r="R13" s="144">
        <f>IF(P13=2,1,0)</f>
        <v>0</v>
      </c>
      <c r="S13" s="142">
        <f>IF(Q13=2,1,0)</f>
        <v>1</v>
      </c>
      <c r="T13" s="168"/>
    </row>
    <row r="14" spans="2:20" ht="30" customHeight="1">
      <c r="B14" s="131" t="s">
        <v>82</v>
      </c>
      <c r="C14" s="132" t="s">
        <v>154</v>
      </c>
      <c r="D14" s="132" t="s">
        <v>202</v>
      </c>
      <c r="E14" s="134">
        <v>21</v>
      </c>
      <c r="F14" s="140" t="s">
        <v>69</v>
      </c>
      <c r="G14" s="136">
        <v>15</v>
      </c>
      <c r="H14" s="134">
        <v>21</v>
      </c>
      <c r="I14" s="140" t="s">
        <v>69</v>
      </c>
      <c r="J14" s="136">
        <v>7</v>
      </c>
      <c r="K14" s="134"/>
      <c r="L14" s="140" t="s">
        <v>69</v>
      </c>
      <c r="M14" s="136"/>
      <c r="N14" s="137">
        <f>E14+H14+K14</f>
        <v>42</v>
      </c>
      <c r="O14" s="138">
        <f>G14+J14+M14</f>
        <v>22</v>
      </c>
      <c r="P14" s="139">
        <f>IF(E14&gt;G14,1,0)+IF(H14&gt;J14,1,0)+IF(K14&gt;M14,1,0)</f>
        <v>2</v>
      </c>
      <c r="Q14" s="140">
        <f>IF(E14&lt;G14,1,0)+IF(H14&lt;J14,1,0)+IF(K14&lt;M14,1,0)</f>
        <v>0</v>
      </c>
      <c r="R14" s="144">
        <f>IF(P14=2,1,0)</f>
        <v>1</v>
      </c>
      <c r="S14" s="142">
        <f>IF(Q14=2,1,0)</f>
        <v>0</v>
      </c>
      <c r="T14" s="168"/>
    </row>
    <row r="15" spans="2:20" ht="30" customHeight="1">
      <c r="B15" s="131" t="s">
        <v>85</v>
      </c>
      <c r="C15" s="132" t="s">
        <v>156</v>
      </c>
      <c r="D15" s="132" t="s">
        <v>187</v>
      </c>
      <c r="E15" s="134">
        <v>17</v>
      </c>
      <c r="F15" s="140" t="s">
        <v>69</v>
      </c>
      <c r="G15" s="136">
        <v>21</v>
      </c>
      <c r="H15" s="134">
        <v>21</v>
      </c>
      <c r="I15" s="140" t="s">
        <v>69</v>
      </c>
      <c r="J15" s="136">
        <v>15</v>
      </c>
      <c r="K15" s="134">
        <v>18</v>
      </c>
      <c r="L15" s="140" t="s">
        <v>69</v>
      </c>
      <c r="M15" s="136">
        <v>21</v>
      </c>
      <c r="N15" s="137">
        <f>E15+H15+K15</f>
        <v>56</v>
      </c>
      <c r="O15" s="138">
        <f>G15+J15+M15</f>
        <v>57</v>
      </c>
      <c r="P15" s="139">
        <f>IF(E15&gt;G15,1,0)+IF(H15&gt;J15,1,0)+IF(K15&gt;M15,1,0)</f>
        <v>1</v>
      </c>
      <c r="Q15" s="140">
        <f>IF(E15&lt;G15,1,0)+IF(H15&lt;J15,1,0)+IF(K15&lt;M15,1,0)</f>
        <v>2</v>
      </c>
      <c r="R15" s="144">
        <f>IF(P15=2,1,0)</f>
        <v>0</v>
      </c>
      <c r="S15" s="142">
        <f>IF(Q15=2,1,0)</f>
        <v>1</v>
      </c>
      <c r="T15" s="168"/>
    </row>
    <row r="16" spans="2:20" ht="34.5" customHeight="1">
      <c r="B16" s="145" t="s">
        <v>88</v>
      </c>
      <c r="C16" s="146">
        <f>IF(R16&gt;S16,D4,IF(S16&gt;R16,D5,"remíza"))</f>
        <v>0</v>
      </c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7">
        <f>SUM(N9:N15)</f>
        <v>291</v>
      </c>
      <c r="O16" s="148">
        <f>SUM(O9:O15)</f>
        <v>261</v>
      </c>
      <c r="P16" s="147">
        <f>SUM(P9:P15)</f>
        <v>8</v>
      </c>
      <c r="Q16" s="149">
        <f>SUM(Q9:Q15)</f>
        <v>8</v>
      </c>
      <c r="R16" s="147">
        <f>SUM(R9:R15)</f>
        <v>3</v>
      </c>
      <c r="S16" s="148">
        <f>SUM(S9:S15)</f>
        <v>4</v>
      </c>
      <c r="T16" s="150"/>
    </row>
    <row r="17" spans="2:20" ht="12.75">
      <c r="B17" s="152"/>
      <c r="C17" s="153"/>
      <c r="D17" s="153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5" t="s">
        <v>89</v>
      </c>
    </row>
    <row r="18" spans="2:20" ht="12.75">
      <c r="B18" s="156" t="s">
        <v>90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</row>
    <row r="19" spans="2:20" ht="12.75"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</row>
    <row r="20" spans="2:20" ht="19.5" customHeight="1">
      <c r="B20" s="157" t="s">
        <v>91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</row>
    <row r="21" spans="2:20" ht="19.5" customHeight="1">
      <c r="B21" s="159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</row>
    <row r="22" spans="2:20" ht="12.75"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</row>
    <row r="23" spans="2:21" ht="12.75">
      <c r="B23" s="161" t="s">
        <v>92</v>
      </c>
      <c r="C23" s="153"/>
      <c r="D23" s="162"/>
      <c r="E23" s="161" t="s">
        <v>93</v>
      </c>
      <c r="F23" s="161"/>
      <c r="G23" s="161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3"/>
    </row>
    <row r="24" spans="2:21" ht="12.75">
      <c r="B24" s="164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</row>
    <row r="25" spans="2:21" ht="12.75">
      <c r="B25" s="164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</row>
    <row r="26" spans="2:21" ht="12.75">
      <c r="B26" s="164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</row>
    <row r="27" spans="2:21" ht="12.75">
      <c r="B27" s="165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</row>
    <row r="28" spans="2:21" ht="12.75">
      <c r="B28" s="164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</row>
  </sheetData>
  <sheetProtection password="CC26" sheet="1"/>
  <mergeCells count="17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6:M16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99" customWidth="1"/>
    <col min="2" max="2" width="10.25390625" style="99" customWidth="1"/>
    <col min="3" max="3" width="34.875" style="99" customWidth="1"/>
    <col min="4" max="4" width="34.00390625" style="99" customWidth="1"/>
    <col min="5" max="5" width="3.75390625" style="99" customWidth="1"/>
    <col min="6" max="6" width="0.875" style="99" customWidth="1"/>
    <col min="7" max="8" width="3.75390625" style="99" customWidth="1"/>
    <col min="9" max="9" width="0.875" style="99" customWidth="1"/>
    <col min="10" max="11" width="3.75390625" style="99" customWidth="1"/>
    <col min="12" max="12" width="0.875" style="99" customWidth="1"/>
    <col min="13" max="13" width="3.75390625" style="99" customWidth="1"/>
    <col min="14" max="19" width="5.75390625" style="99" customWidth="1"/>
    <col min="20" max="20" width="12.125" style="99" customWidth="1"/>
    <col min="21" max="21" width="2.25390625" style="99" customWidth="1"/>
    <col min="22" max="16384" width="9.125" style="99" customWidth="1"/>
  </cols>
  <sheetData>
    <row r="1" ht="8.25" customHeight="1"/>
    <row r="2" spans="2:20" ht="12.75">
      <c r="B2" s="100" t="s">
        <v>48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2:20" ht="19.5" customHeight="1">
      <c r="B3" s="101" t="s">
        <v>49</v>
      </c>
      <c r="C3" s="102"/>
      <c r="D3" s="103" t="s">
        <v>50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2:20" ht="19.5" customHeight="1">
      <c r="B4" s="104" t="s">
        <v>51</v>
      </c>
      <c r="C4" s="105"/>
      <c r="D4" s="166" t="s">
        <v>109</v>
      </c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07" t="s">
        <v>53</v>
      </c>
      <c r="R4" s="107"/>
      <c r="S4" s="108" t="s">
        <v>141</v>
      </c>
      <c r="T4" s="108"/>
    </row>
    <row r="5" spans="2:20" ht="19.5" customHeight="1">
      <c r="B5" s="104" t="s">
        <v>55</v>
      </c>
      <c r="C5" s="109"/>
      <c r="D5" s="106" t="s">
        <v>52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10" t="s">
        <v>56</v>
      </c>
      <c r="R5" s="110"/>
      <c r="S5" s="111" t="s">
        <v>142</v>
      </c>
      <c r="T5" s="111"/>
    </row>
    <row r="6" spans="2:20" ht="19.5" customHeight="1">
      <c r="B6" s="112" t="s">
        <v>58</v>
      </c>
      <c r="C6" s="113"/>
      <c r="D6" s="114" t="s">
        <v>143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  <c r="R6" s="116"/>
      <c r="S6" s="117" t="s">
        <v>16</v>
      </c>
      <c r="T6" s="118" t="s">
        <v>60</v>
      </c>
    </row>
    <row r="7" spans="2:20" ht="24.75" customHeight="1">
      <c r="B7" s="119"/>
      <c r="C7" s="120">
        <f>D4</f>
        <v>0</v>
      </c>
      <c r="D7" s="120">
        <f>D5</f>
        <v>0</v>
      </c>
      <c r="E7" s="121" t="s">
        <v>61</v>
      </c>
      <c r="F7" s="121"/>
      <c r="G7" s="121"/>
      <c r="H7" s="121"/>
      <c r="I7" s="121"/>
      <c r="J7" s="121"/>
      <c r="K7" s="121"/>
      <c r="L7" s="121"/>
      <c r="M7" s="121"/>
      <c r="N7" s="122" t="s">
        <v>62</v>
      </c>
      <c r="O7" s="122"/>
      <c r="P7" s="122" t="s">
        <v>63</v>
      </c>
      <c r="Q7" s="122"/>
      <c r="R7" s="122" t="s">
        <v>64</v>
      </c>
      <c r="S7" s="122"/>
      <c r="T7" s="123" t="s">
        <v>65</v>
      </c>
    </row>
    <row r="8" spans="2:20" ht="9.75" customHeight="1">
      <c r="B8" s="124"/>
      <c r="C8" s="125"/>
      <c r="D8" s="126"/>
      <c r="E8" s="127">
        <v>1</v>
      </c>
      <c r="F8" s="127"/>
      <c r="G8" s="127"/>
      <c r="H8" s="127">
        <v>2</v>
      </c>
      <c r="I8" s="127"/>
      <c r="J8" s="127"/>
      <c r="K8" s="127">
        <v>3</v>
      </c>
      <c r="L8" s="127"/>
      <c r="M8" s="127"/>
      <c r="N8" s="128"/>
      <c r="O8" s="129"/>
      <c r="P8" s="128"/>
      <c r="Q8" s="129"/>
      <c r="R8" s="128"/>
      <c r="S8" s="129"/>
      <c r="T8" s="130"/>
    </row>
    <row r="9" spans="2:20" ht="30" customHeight="1">
      <c r="B9" s="131" t="s">
        <v>66</v>
      </c>
      <c r="C9" s="132" t="s">
        <v>203</v>
      </c>
      <c r="D9" s="133" t="s">
        <v>204</v>
      </c>
      <c r="E9" s="134">
        <v>19</v>
      </c>
      <c r="F9" s="135" t="s">
        <v>69</v>
      </c>
      <c r="G9" s="136">
        <v>21</v>
      </c>
      <c r="H9" s="134">
        <v>19</v>
      </c>
      <c r="I9" s="135" t="s">
        <v>69</v>
      </c>
      <c r="J9" s="136">
        <v>21</v>
      </c>
      <c r="K9" s="134"/>
      <c r="L9" s="135" t="s">
        <v>69</v>
      </c>
      <c r="M9" s="136"/>
      <c r="N9" s="137">
        <f>E9+H9+K9</f>
        <v>38</v>
      </c>
      <c r="O9" s="138">
        <f>G9+J9+M9</f>
        <v>42</v>
      </c>
      <c r="P9" s="139">
        <f>IF(E9&gt;G9,1,0)+IF(H9&gt;J9,1,0)+IF(K9&gt;M9,1,0)</f>
        <v>0</v>
      </c>
      <c r="Q9" s="140">
        <f>IF(E9&lt;G9,1,0)+IF(H9&lt;J9,1,0)+IF(K9&lt;M9,1,0)</f>
        <v>2</v>
      </c>
      <c r="R9" s="141">
        <f>IF(P9=2,1,0)</f>
        <v>0</v>
      </c>
      <c r="S9" s="142">
        <f>IF(Q9=2,1,0)</f>
        <v>1</v>
      </c>
      <c r="T9" s="168"/>
    </row>
    <row r="10" spans="2:20" ht="30" customHeight="1">
      <c r="B10" s="131" t="s">
        <v>70</v>
      </c>
      <c r="C10" s="132" t="s">
        <v>176</v>
      </c>
      <c r="D10" s="132" t="s">
        <v>147</v>
      </c>
      <c r="E10" s="134">
        <v>19</v>
      </c>
      <c r="F10" s="140" t="s">
        <v>69</v>
      </c>
      <c r="G10" s="136">
        <v>21</v>
      </c>
      <c r="H10" s="134">
        <v>19</v>
      </c>
      <c r="I10" s="140" t="s">
        <v>69</v>
      </c>
      <c r="J10" s="136">
        <v>21</v>
      </c>
      <c r="K10" s="134"/>
      <c r="L10" s="140" t="s">
        <v>69</v>
      </c>
      <c r="M10" s="136"/>
      <c r="N10" s="137">
        <f>E10+H10+K10</f>
        <v>38</v>
      </c>
      <c r="O10" s="138">
        <f>G10+J10+M10</f>
        <v>42</v>
      </c>
      <c r="P10" s="139">
        <f>IF(E10&gt;G10,1,0)+IF(H10&gt;J10,1,0)+IF(K10&gt;M10,1,0)</f>
        <v>0</v>
      </c>
      <c r="Q10" s="140">
        <f>IF(E10&lt;G10,1,0)+IF(H10&lt;J10,1,0)+IF(K10&lt;M10,1,0)</f>
        <v>2</v>
      </c>
      <c r="R10" s="144">
        <f>IF(P10=2,1,0)</f>
        <v>0</v>
      </c>
      <c r="S10" s="142">
        <f>IF(Q10=2,1,0)</f>
        <v>1</v>
      </c>
      <c r="T10" s="168"/>
    </row>
    <row r="11" spans="2:20" ht="30" customHeight="1">
      <c r="B11" s="131" t="s">
        <v>73</v>
      </c>
      <c r="C11" s="132" t="s">
        <v>178</v>
      </c>
      <c r="D11" s="132" t="s">
        <v>149</v>
      </c>
      <c r="E11" s="134">
        <v>14</v>
      </c>
      <c r="F11" s="140" t="s">
        <v>69</v>
      </c>
      <c r="G11" s="136">
        <v>21</v>
      </c>
      <c r="H11" s="134">
        <v>18</v>
      </c>
      <c r="I11" s="140" t="s">
        <v>69</v>
      </c>
      <c r="J11" s="136">
        <v>21</v>
      </c>
      <c r="K11" s="134"/>
      <c r="L11" s="140" t="s">
        <v>69</v>
      </c>
      <c r="M11" s="136"/>
      <c r="N11" s="137">
        <f>E11+H11+K11</f>
        <v>32</v>
      </c>
      <c r="O11" s="138">
        <f>G11+J11+M11</f>
        <v>42</v>
      </c>
      <c r="P11" s="139">
        <f>IF(E11&gt;G11,1,0)+IF(H11&gt;J11,1,0)+IF(K11&gt;M11,1,0)</f>
        <v>0</v>
      </c>
      <c r="Q11" s="140">
        <f>IF(E11&lt;G11,1,0)+IF(H11&lt;J11,1,0)+IF(K11&lt;M11,1,0)</f>
        <v>2</v>
      </c>
      <c r="R11" s="144">
        <f>IF(P11=2,1,0)</f>
        <v>0</v>
      </c>
      <c r="S11" s="142">
        <f>IF(Q11=2,1,0)</f>
        <v>1</v>
      </c>
      <c r="T11" s="168"/>
    </row>
    <row r="12" spans="2:20" ht="30" customHeight="1">
      <c r="B12" s="131" t="s">
        <v>76</v>
      </c>
      <c r="C12" s="132" t="s">
        <v>180</v>
      </c>
      <c r="D12" s="132" t="s">
        <v>151</v>
      </c>
      <c r="E12" s="134">
        <v>21</v>
      </c>
      <c r="F12" s="140" t="s">
        <v>69</v>
      </c>
      <c r="G12" s="136">
        <v>6</v>
      </c>
      <c r="H12" s="134">
        <v>21</v>
      </c>
      <c r="I12" s="140" t="s">
        <v>69</v>
      </c>
      <c r="J12" s="136">
        <v>19</v>
      </c>
      <c r="K12" s="134"/>
      <c r="L12" s="140" t="s">
        <v>69</v>
      </c>
      <c r="M12" s="136"/>
      <c r="N12" s="137">
        <f>E12+H12+K12</f>
        <v>42</v>
      </c>
      <c r="O12" s="138">
        <f>G12+J12+M12</f>
        <v>25</v>
      </c>
      <c r="P12" s="139">
        <f>IF(E12&gt;G12,1,0)+IF(H12&gt;J12,1,0)+IF(K12&gt;M12,1,0)</f>
        <v>2</v>
      </c>
      <c r="Q12" s="140">
        <f>IF(E12&lt;G12,1,0)+IF(H12&lt;J12,1,0)+IF(K12&lt;M12,1,0)</f>
        <v>0</v>
      </c>
      <c r="R12" s="144">
        <f>IF(P12=2,1,0)</f>
        <v>1</v>
      </c>
      <c r="S12" s="142">
        <f>IF(Q12=2,1,0)</f>
        <v>0</v>
      </c>
      <c r="T12" s="168"/>
    </row>
    <row r="13" spans="2:20" ht="30" customHeight="1">
      <c r="B13" s="131" t="s">
        <v>79</v>
      </c>
      <c r="C13" s="132" t="s">
        <v>182</v>
      </c>
      <c r="D13" s="132" t="s">
        <v>153</v>
      </c>
      <c r="E13" s="134">
        <v>11</v>
      </c>
      <c r="F13" s="140" t="s">
        <v>69</v>
      </c>
      <c r="G13" s="136">
        <v>21</v>
      </c>
      <c r="H13" s="134">
        <v>15</v>
      </c>
      <c r="I13" s="140" t="s">
        <v>69</v>
      </c>
      <c r="J13" s="136">
        <v>21</v>
      </c>
      <c r="K13" s="134"/>
      <c r="L13" s="140" t="s">
        <v>69</v>
      </c>
      <c r="M13" s="136"/>
      <c r="N13" s="137">
        <f>E13+H13+K13</f>
        <v>26</v>
      </c>
      <c r="O13" s="138">
        <f>G13+J13+M13</f>
        <v>42</v>
      </c>
      <c r="P13" s="139">
        <f>IF(E13&gt;G13,1,0)+IF(H13&gt;J13,1,0)+IF(K13&gt;M13,1,0)</f>
        <v>0</v>
      </c>
      <c r="Q13" s="140">
        <f>IF(E13&lt;G13,1,0)+IF(H13&lt;J13,1,0)+IF(K13&lt;M13,1,0)</f>
        <v>2</v>
      </c>
      <c r="R13" s="144">
        <f>IF(P13=2,1,0)</f>
        <v>0</v>
      </c>
      <c r="S13" s="142">
        <f>IF(Q13=2,1,0)</f>
        <v>1</v>
      </c>
      <c r="T13" s="168"/>
    </row>
    <row r="14" spans="2:20" ht="30" customHeight="1">
      <c r="B14" s="131" t="s">
        <v>82</v>
      </c>
      <c r="C14" s="132" t="s">
        <v>75</v>
      </c>
      <c r="D14" s="132" t="s">
        <v>155</v>
      </c>
      <c r="E14" s="134">
        <v>0</v>
      </c>
      <c r="F14" s="140" t="s">
        <v>69</v>
      </c>
      <c r="G14" s="136">
        <v>21</v>
      </c>
      <c r="H14" s="134">
        <v>0</v>
      </c>
      <c r="I14" s="140" t="s">
        <v>69</v>
      </c>
      <c r="J14" s="136">
        <v>21</v>
      </c>
      <c r="K14" s="134"/>
      <c r="L14" s="140" t="s">
        <v>69</v>
      </c>
      <c r="M14" s="136"/>
      <c r="N14" s="137">
        <f>E14+H14+K14</f>
        <v>0</v>
      </c>
      <c r="O14" s="138">
        <f>G14+J14+M14</f>
        <v>42</v>
      </c>
      <c r="P14" s="139">
        <f>IF(E14&gt;G14,1,0)+IF(H14&gt;J14,1,0)+IF(K14&gt;M14,1,0)</f>
        <v>0</v>
      </c>
      <c r="Q14" s="140">
        <f>IF(E14&lt;G14,1,0)+IF(H14&lt;J14,1,0)+IF(K14&lt;M14,1,0)</f>
        <v>2</v>
      </c>
      <c r="R14" s="144">
        <f>IF(P14=2,1,0)</f>
        <v>0</v>
      </c>
      <c r="S14" s="142">
        <f>IF(Q14=2,1,0)</f>
        <v>1</v>
      </c>
      <c r="T14" s="168"/>
    </row>
    <row r="15" spans="2:20" ht="30" customHeight="1">
      <c r="B15" s="131" t="s">
        <v>85</v>
      </c>
      <c r="C15" s="132" t="s">
        <v>186</v>
      </c>
      <c r="D15" s="132" t="s">
        <v>205</v>
      </c>
      <c r="E15" s="134">
        <v>17</v>
      </c>
      <c r="F15" s="140" t="s">
        <v>69</v>
      </c>
      <c r="G15" s="136">
        <v>21</v>
      </c>
      <c r="H15" s="134">
        <v>13</v>
      </c>
      <c r="I15" s="140" t="s">
        <v>69</v>
      </c>
      <c r="J15" s="136">
        <v>21</v>
      </c>
      <c r="K15" s="134"/>
      <c r="L15" s="140" t="s">
        <v>69</v>
      </c>
      <c r="M15" s="136"/>
      <c r="N15" s="137">
        <f>E15+H15+K15</f>
        <v>30</v>
      </c>
      <c r="O15" s="138">
        <f>G15+J15+M15</f>
        <v>42</v>
      </c>
      <c r="P15" s="139">
        <f>IF(E15&gt;G15,1,0)+IF(H15&gt;J15,1,0)+IF(K15&gt;M15,1,0)</f>
        <v>0</v>
      </c>
      <c r="Q15" s="140">
        <f>IF(E15&lt;G15,1,0)+IF(H15&lt;J15,1,0)+IF(K15&lt;M15,1,0)</f>
        <v>2</v>
      </c>
      <c r="R15" s="144">
        <f>IF(P15=2,1,0)</f>
        <v>0</v>
      </c>
      <c r="S15" s="142">
        <f>IF(Q15=2,1,0)</f>
        <v>1</v>
      </c>
      <c r="T15" s="168"/>
    </row>
    <row r="16" spans="2:20" ht="34.5" customHeight="1">
      <c r="B16" s="145" t="s">
        <v>88</v>
      </c>
      <c r="C16" s="146">
        <f>IF(R16&gt;S16,D4,IF(S16&gt;R16,D5,"remíza"))</f>
        <v>0</v>
      </c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7">
        <f>SUM(N9:N15)</f>
        <v>206</v>
      </c>
      <c r="O16" s="148">
        <f>SUM(O9:O15)</f>
        <v>277</v>
      </c>
      <c r="P16" s="147">
        <f>SUM(P9:P15)</f>
        <v>2</v>
      </c>
      <c r="Q16" s="149">
        <f>SUM(Q9:Q15)</f>
        <v>12</v>
      </c>
      <c r="R16" s="147">
        <f>SUM(R9:R15)</f>
        <v>1</v>
      </c>
      <c r="S16" s="148">
        <f>SUM(S9:S15)</f>
        <v>6</v>
      </c>
      <c r="T16" s="150"/>
    </row>
    <row r="17" spans="2:20" ht="12.75">
      <c r="B17" s="152"/>
      <c r="C17" s="153"/>
      <c r="D17" s="153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5" t="s">
        <v>89</v>
      </c>
    </row>
    <row r="18" spans="2:20" ht="12.75">
      <c r="B18" s="156" t="s">
        <v>90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</row>
    <row r="19" spans="2:20" ht="12.75"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</row>
    <row r="20" spans="2:20" ht="19.5" customHeight="1">
      <c r="B20" s="157" t="s">
        <v>91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</row>
    <row r="21" spans="2:20" ht="19.5" customHeight="1">
      <c r="B21" s="159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</row>
    <row r="22" spans="2:20" ht="12.75"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</row>
    <row r="23" spans="2:21" ht="12.75">
      <c r="B23" s="161" t="s">
        <v>92</v>
      </c>
      <c r="C23" s="153"/>
      <c r="D23" s="162"/>
      <c r="E23" s="161" t="s">
        <v>93</v>
      </c>
      <c r="F23" s="161"/>
      <c r="G23" s="161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3"/>
    </row>
    <row r="24" spans="2:21" ht="12.75">
      <c r="B24" s="164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</row>
    <row r="25" spans="2:21" ht="12.75">
      <c r="B25" s="164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</row>
    <row r="26" spans="2:21" ht="12.75">
      <c r="B26" s="164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</row>
    <row r="27" spans="2:21" ht="12.75">
      <c r="B27" s="165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</row>
    <row r="28" spans="2:21" ht="12.75">
      <c r="B28" s="164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</row>
  </sheetData>
  <sheetProtection password="CC26" sheet="1"/>
  <mergeCells count="17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6:M16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99" customWidth="1"/>
    <col min="2" max="2" width="10.25390625" style="99" customWidth="1"/>
    <col min="3" max="3" width="34.875" style="99" customWidth="1"/>
    <col min="4" max="4" width="34.00390625" style="99" customWidth="1"/>
    <col min="5" max="5" width="3.75390625" style="99" customWidth="1"/>
    <col min="6" max="6" width="0.875" style="99" customWidth="1"/>
    <col min="7" max="8" width="3.75390625" style="99" customWidth="1"/>
    <col min="9" max="9" width="0.875" style="99" customWidth="1"/>
    <col min="10" max="11" width="3.75390625" style="99" customWidth="1"/>
    <col min="12" max="12" width="0.875" style="99" customWidth="1"/>
    <col min="13" max="13" width="3.75390625" style="99" customWidth="1"/>
    <col min="14" max="19" width="5.75390625" style="99" customWidth="1"/>
    <col min="20" max="20" width="12.125" style="99" customWidth="1"/>
    <col min="21" max="21" width="2.25390625" style="99" customWidth="1"/>
    <col min="22" max="16384" width="9.125" style="99" customWidth="1"/>
  </cols>
  <sheetData>
    <row r="1" ht="8.25" customHeight="1"/>
    <row r="2" spans="2:20" ht="12.75">
      <c r="B2" s="100" t="s">
        <v>48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2:20" ht="19.5" customHeight="1">
      <c r="B3" s="101" t="s">
        <v>49</v>
      </c>
      <c r="C3" s="102"/>
      <c r="D3" s="103" t="s">
        <v>50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2:20" ht="19.5" customHeight="1">
      <c r="B4" s="104" t="s">
        <v>51</v>
      </c>
      <c r="C4" s="105"/>
      <c r="D4" s="166" t="s">
        <v>17</v>
      </c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07" t="s">
        <v>53</v>
      </c>
      <c r="R4" s="107"/>
      <c r="S4" s="108" t="s">
        <v>141</v>
      </c>
      <c r="T4" s="108"/>
    </row>
    <row r="5" spans="2:20" ht="19.5" customHeight="1">
      <c r="B5" s="104" t="s">
        <v>55</v>
      </c>
      <c r="C5" s="109"/>
      <c r="D5" s="106" t="s">
        <v>25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10" t="s">
        <v>56</v>
      </c>
      <c r="R5" s="110"/>
      <c r="S5" s="111" t="s">
        <v>142</v>
      </c>
      <c r="T5" s="111"/>
    </row>
    <row r="6" spans="2:20" ht="19.5" customHeight="1">
      <c r="B6" s="112" t="s">
        <v>58</v>
      </c>
      <c r="C6" s="113"/>
      <c r="D6" s="114" t="s">
        <v>143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  <c r="R6" s="116"/>
      <c r="S6" s="117" t="s">
        <v>16</v>
      </c>
      <c r="T6" s="118" t="s">
        <v>60</v>
      </c>
    </row>
    <row r="7" spans="2:20" ht="24.75" customHeight="1">
      <c r="B7" s="119"/>
      <c r="C7" s="120">
        <f>D4</f>
        <v>0</v>
      </c>
      <c r="D7" s="120">
        <f>D5</f>
        <v>0</v>
      </c>
      <c r="E7" s="121" t="s">
        <v>61</v>
      </c>
      <c r="F7" s="121"/>
      <c r="G7" s="121"/>
      <c r="H7" s="121"/>
      <c r="I7" s="121"/>
      <c r="J7" s="121"/>
      <c r="K7" s="121"/>
      <c r="L7" s="121"/>
      <c r="M7" s="121"/>
      <c r="N7" s="122" t="s">
        <v>62</v>
      </c>
      <c r="O7" s="122"/>
      <c r="P7" s="122" t="s">
        <v>63</v>
      </c>
      <c r="Q7" s="122"/>
      <c r="R7" s="122" t="s">
        <v>64</v>
      </c>
      <c r="S7" s="122"/>
      <c r="T7" s="123" t="s">
        <v>65</v>
      </c>
    </row>
    <row r="8" spans="2:20" ht="9.75" customHeight="1">
      <c r="B8" s="124"/>
      <c r="C8" s="125"/>
      <c r="D8" s="126"/>
      <c r="E8" s="127">
        <v>1</v>
      </c>
      <c r="F8" s="127"/>
      <c r="G8" s="127"/>
      <c r="H8" s="127">
        <v>2</v>
      </c>
      <c r="I8" s="127"/>
      <c r="J8" s="127"/>
      <c r="K8" s="127">
        <v>3</v>
      </c>
      <c r="L8" s="127"/>
      <c r="M8" s="127"/>
      <c r="N8" s="128"/>
      <c r="O8" s="129"/>
      <c r="P8" s="128"/>
      <c r="Q8" s="129"/>
      <c r="R8" s="128"/>
      <c r="S8" s="129"/>
      <c r="T8" s="130"/>
    </row>
    <row r="9" spans="2:20" ht="30" customHeight="1">
      <c r="B9" s="131" t="s">
        <v>66</v>
      </c>
      <c r="C9" s="132" t="s">
        <v>158</v>
      </c>
      <c r="D9" s="133" t="s">
        <v>206</v>
      </c>
      <c r="E9" s="134">
        <v>21</v>
      </c>
      <c r="F9" s="135" t="s">
        <v>69</v>
      </c>
      <c r="G9" s="136">
        <v>17</v>
      </c>
      <c r="H9" s="134">
        <v>21</v>
      </c>
      <c r="I9" s="135" t="s">
        <v>69</v>
      </c>
      <c r="J9" s="136">
        <v>8</v>
      </c>
      <c r="K9" s="134"/>
      <c r="L9" s="135" t="s">
        <v>69</v>
      </c>
      <c r="M9" s="136"/>
      <c r="N9" s="137">
        <f>E9+H9+K9</f>
        <v>42</v>
      </c>
      <c r="O9" s="138">
        <f>G9+J9+M9</f>
        <v>25</v>
      </c>
      <c r="P9" s="139">
        <f>IF(E9&gt;G9,1,0)+IF(H9&gt;J9,1,0)+IF(K9&gt;M9,1,0)</f>
        <v>2</v>
      </c>
      <c r="Q9" s="140">
        <f>IF(E9&lt;G9,1,0)+IF(H9&lt;J9,1,0)+IF(K9&lt;M9,1,0)</f>
        <v>0</v>
      </c>
      <c r="R9" s="141">
        <f>IF(P9=2,1,0)</f>
        <v>1</v>
      </c>
      <c r="S9" s="142">
        <f>IF(Q9=2,1,0)</f>
        <v>0</v>
      </c>
      <c r="T9" s="168"/>
    </row>
    <row r="10" spans="2:20" ht="30" customHeight="1">
      <c r="B10" s="131" t="s">
        <v>70</v>
      </c>
      <c r="C10" s="132" t="s">
        <v>207</v>
      </c>
      <c r="D10" s="132" t="s">
        <v>191</v>
      </c>
      <c r="E10" s="134">
        <v>21</v>
      </c>
      <c r="F10" s="140" t="s">
        <v>69</v>
      </c>
      <c r="G10" s="136">
        <v>15</v>
      </c>
      <c r="H10" s="134">
        <v>14</v>
      </c>
      <c r="I10" s="140" t="s">
        <v>69</v>
      </c>
      <c r="J10" s="136">
        <v>21</v>
      </c>
      <c r="K10" s="134">
        <v>19</v>
      </c>
      <c r="L10" s="140" t="s">
        <v>69</v>
      </c>
      <c r="M10" s="136">
        <v>21</v>
      </c>
      <c r="N10" s="137">
        <f>E10+H10+K10</f>
        <v>54</v>
      </c>
      <c r="O10" s="138">
        <f>G10+J10+M10</f>
        <v>57</v>
      </c>
      <c r="P10" s="139">
        <f>IF(E10&gt;G10,1,0)+IF(H10&gt;J10,1,0)+IF(K10&gt;M10,1,0)</f>
        <v>1</v>
      </c>
      <c r="Q10" s="140">
        <f>IF(E10&lt;G10,1,0)+IF(H10&lt;J10,1,0)+IF(K10&lt;M10,1,0)</f>
        <v>2</v>
      </c>
      <c r="R10" s="144">
        <f>IF(P10=2,1,0)</f>
        <v>0</v>
      </c>
      <c r="S10" s="142">
        <f>IF(Q10=2,1,0)</f>
        <v>1</v>
      </c>
      <c r="T10" s="168"/>
    </row>
    <row r="11" spans="2:20" ht="30" customHeight="1">
      <c r="B11" s="131" t="s">
        <v>73</v>
      </c>
      <c r="C11" s="132" t="s">
        <v>162</v>
      </c>
      <c r="D11" s="132" t="s">
        <v>208</v>
      </c>
      <c r="E11" s="134">
        <v>21</v>
      </c>
      <c r="F11" s="140" t="s">
        <v>69</v>
      </c>
      <c r="G11" s="136">
        <v>9</v>
      </c>
      <c r="H11" s="134">
        <v>21</v>
      </c>
      <c r="I11" s="140" t="s">
        <v>69</v>
      </c>
      <c r="J11" s="136">
        <v>10</v>
      </c>
      <c r="K11" s="134"/>
      <c r="L11" s="140" t="s">
        <v>69</v>
      </c>
      <c r="M11" s="136"/>
      <c r="N11" s="137">
        <f>E11+H11+K11</f>
        <v>42</v>
      </c>
      <c r="O11" s="138">
        <f>G11+J11+M11</f>
        <v>19</v>
      </c>
      <c r="P11" s="139">
        <f>IF(E11&gt;G11,1,0)+IF(H11&gt;J11,1,0)+IF(K11&gt;M11,1,0)</f>
        <v>2</v>
      </c>
      <c r="Q11" s="140">
        <f>IF(E11&lt;G11,1,0)+IF(H11&lt;J11,1,0)+IF(K11&lt;M11,1,0)</f>
        <v>0</v>
      </c>
      <c r="R11" s="144">
        <f>IF(P11=2,1,0)</f>
        <v>1</v>
      </c>
      <c r="S11" s="142">
        <f>IF(Q11=2,1,0)</f>
        <v>0</v>
      </c>
      <c r="T11" s="168"/>
    </row>
    <row r="12" spans="2:20" ht="30" customHeight="1">
      <c r="B12" s="131" t="s">
        <v>76</v>
      </c>
      <c r="C12" s="132" t="s">
        <v>164</v>
      </c>
      <c r="D12" s="132" t="s">
        <v>209</v>
      </c>
      <c r="E12" s="134">
        <v>21</v>
      </c>
      <c r="F12" s="140" t="s">
        <v>69</v>
      </c>
      <c r="G12" s="136">
        <v>16</v>
      </c>
      <c r="H12" s="134">
        <v>21</v>
      </c>
      <c r="I12" s="140" t="s">
        <v>69</v>
      </c>
      <c r="J12" s="136">
        <v>14</v>
      </c>
      <c r="K12" s="134"/>
      <c r="L12" s="140" t="s">
        <v>69</v>
      </c>
      <c r="M12" s="136"/>
      <c r="N12" s="137">
        <f>E12+H12+K12</f>
        <v>42</v>
      </c>
      <c r="O12" s="138">
        <f>G12+J12+M12</f>
        <v>30</v>
      </c>
      <c r="P12" s="139">
        <f>IF(E12&gt;G12,1,0)+IF(H12&gt;J12,1,0)+IF(K12&gt;M12,1,0)</f>
        <v>2</v>
      </c>
      <c r="Q12" s="140">
        <f>IF(E12&lt;G12,1,0)+IF(H12&lt;J12,1,0)+IF(K12&lt;M12,1,0)</f>
        <v>0</v>
      </c>
      <c r="R12" s="144">
        <f>IF(P12=2,1,0)</f>
        <v>1</v>
      </c>
      <c r="S12" s="142">
        <f>IF(Q12=2,1,0)</f>
        <v>0</v>
      </c>
      <c r="T12" s="168"/>
    </row>
    <row r="13" spans="2:20" ht="30" customHeight="1">
      <c r="B13" s="131" t="s">
        <v>79</v>
      </c>
      <c r="C13" s="132" t="s">
        <v>170</v>
      </c>
      <c r="D13" s="132" t="s">
        <v>196</v>
      </c>
      <c r="E13" s="134">
        <v>14</v>
      </c>
      <c r="F13" s="140" t="s">
        <v>69</v>
      </c>
      <c r="G13" s="136">
        <v>21</v>
      </c>
      <c r="H13" s="134">
        <v>21</v>
      </c>
      <c r="I13" s="140" t="s">
        <v>69</v>
      </c>
      <c r="J13" s="136">
        <v>10</v>
      </c>
      <c r="K13" s="134">
        <v>21</v>
      </c>
      <c r="L13" s="140" t="s">
        <v>69</v>
      </c>
      <c r="M13" s="136">
        <v>14</v>
      </c>
      <c r="N13" s="137">
        <f>E13+H13+K13</f>
        <v>56</v>
      </c>
      <c r="O13" s="138">
        <f>G13+J13+M13</f>
        <v>45</v>
      </c>
      <c r="P13" s="139">
        <f>IF(E13&gt;G13,1,0)+IF(H13&gt;J13,1,0)+IF(K13&gt;M13,1,0)</f>
        <v>2</v>
      </c>
      <c r="Q13" s="140">
        <f>IF(E13&lt;G13,1,0)+IF(H13&lt;J13,1,0)+IF(K13&lt;M13,1,0)</f>
        <v>1</v>
      </c>
      <c r="R13" s="144">
        <f>IF(P13=2,1,0)</f>
        <v>1</v>
      </c>
      <c r="S13" s="142">
        <f>IF(Q13=2,1,0)</f>
        <v>0</v>
      </c>
      <c r="T13" s="168"/>
    </row>
    <row r="14" spans="2:20" ht="30" customHeight="1">
      <c r="B14" s="131" t="s">
        <v>82</v>
      </c>
      <c r="C14" s="132" t="s">
        <v>168</v>
      </c>
      <c r="D14" s="132" t="s">
        <v>210</v>
      </c>
      <c r="E14" s="134">
        <v>21</v>
      </c>
      <c r="F14" s="140" t="s">
        <v>69</v>
      </c>
      <c r="G14" s="136">
        <v>8</v>
      </c>
      <c r="H14" s="134">
        <v>21</v>
      </c>
      <c r="I14" s="140" t="s">
        <v>69</v>
      </c>
      <c r="J14" s="136">
        <v>4</v>
      </c>
      <c r="K14" s="134"/>
      <c r="L14" s="140" t="s">
        <v>69</v>
      </c>
      <c r="M14" s="136"/>
      <c r="N14" s="137">
        <f>E14+H14+K14</f>
        <v>42</v>
      </c>
      <c r="O14" s="138">
        <f>G14+J14+M14</f>
        <v>12</v>
      </c>
      <c r="P14" s="139">
        <f>IF(E14&gt;G14,1,0)+IF(H14&gt;J14,1,0)+IF(K14&gt;M14,1,0)</f>
        <v>2</v>
      </c>
      <c r="Q14" s="140">
        <f>IF(E14&lt;G14,1,0)+IF(H14&lt;J14,1,0)+IF(K14&lt;M14,1,0)</f>
        <v>0</v>
      </c>
      <c r="R14" s="144">
        <f>IF(P14=2,1,0)</f>
        <v>1</v>
      </c>
      <c r="S14" s="142">
        <f>IF(Q14=2,1,0)</f>
        <v>0</v>
      </c>
      <c r="T14" s="168"/>
    </row>
    <row r="15" spans="2:20" ht="30" customHeight="1">
      <c r="B15" s="131" t="s">
        <v>85</v>
      </c>
      <c r="C15" s="132" t="s">
        <v>211</v>
      </c>
      <c r="D15" s="132" t="s">
        <v>200</v>
      </c>
      <c r="E15" s="134">
        <v>17</v>
      </c>
      <c r="F15" s="140" t="s">
        <v>69</v>
      </c>
      <c r="G15" s="136">
        <v>21</v>
      </c>
      <c r="H15" s="134">
        <v>14</v>
      </c>
      <c r="I15" s="140" t="s">
        <v>69</v>
      </c>
      <c r="J15" s="136">
        <v>21</v>
      </c>
      <c r="K15" s="134"/>
      <c r="L15" s="140" t="s">
        <v>69</v>
      </c>
      <c r="M15" s="136"/>
      <c r="N15" s="137">
        <f>E15+H15+K15</f>
        <v>31</v>
      </c>
      <c r="O15" s="138">
        <f>G15+J15+M15</f>
        <v>42</v>
      </c>
      <c r="P15" s="139">
        <f>IF(E15&gt;G15,1,0)+IF(H15&gt;J15,1,0)+IF(K15&gt;M15,1,0)</f>
        <v>0</v>
      </c>
      <c r="Q15" s="140">
        <f>IF(E15&lt;G15,1,0)+IF(H15&lt;J15,1,0)+IF(K15&lt;M15,1,0)</f>
        <v>2</v>
      </c>
      <c r="R15" s="144">
        <f>IF(P15=2,1,0)</f>
        <v>0</v>
      </c>
      <c r="S15" s="142">
        <f>IF(Q15=2,1,0)</f>
        <v>1</v>
      </c>
      <c r="T15" s="168"/>
    </row>
    <row r="16" spans="2:20" ht="34.5" customHeight="1">
      <c r="B16" s="145" t="s">
        <v>88</v>
      </c>
      <c r="C16" s="146">
        <f>IF(R16&gt;S16,D4,IF(S16&gt;R16,D5,"remíza"))</f>
        <v>0</v>
      </c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7">
        <f>SUM(N9:N15)</f>
        <v>309</v>
      </c>
      <c r="O16" s="148">
        <f>SUM(O9:O15)</f>
        <v>230</v>
      </c>
      <c r="P16" s="147">
        <f>SUM(P9:P15)</f>
        <v>11</v>
      </c>
      <c r="Q16" s="149">
        <f>SUM(Q9:Q15)</f>
        <v>5</v>
      </c>
      <c r="R16" s="147">
        <f>SUM(R9:R15)</f>
        <v>5</v>
      </c>
      <c r="S16" s="148">
        <f>SUM(S9:S15)</f>
        <v>2</v>
      </c>
      <c r="T16" s="150"/>
    </row>
    <row r="17" spans="2:20" ht="12.75">
      <c r="B17" s="152"/>
      <c r="C17" s="153"/>
      <c r="D17" s="153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5" t="s">
        <v>89</v>
      </c>
    </row>
    <row r="18" spans="2:20" ht="12.75">
      <c r="B18" s="156" t="s">
        <v>90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</row>
    <row r="19" spans="2:20" ht="12.75"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</row>
    <row r="20" spans="2:20" ht="19.5" customHeight="1">
      <c r="B20" s="157" t="s">
        <v>91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</row>
    <row r="21" spans="2:20" ht="19.5" customHeight="1">
      <c r="B21" s="159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</row>
    <row r="22" spans="2:20" ht="12.75"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</row>
    <row r="23" spans="2:21" ht="12.75">
      <c r="B23" s="161" t="s">
        <v>92</v>
      </c>
      <c r="C23" s="153"/>
      <c r="D23" s="162"/>
      <c r="E23" s="161" t="s">
        <v>93</v>
      </c>
      <c r="F23" s="161"/>
      <c r="G23" s="161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3"/>
    </row>
    <row r="24" spans="2:21" ht="12.75">
      <c r="B24" s="164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</row>
    <row r="25" spans="2:21" ht="12.75">
      <c r="B25" s="164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</row>
    <row r="26" spans="2:21" ht="12.75">
      <c r="B26" s="164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</row>
    <row r="27" spans="2:21" ht="12.75">
      <c r="B27" s="165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</row>
    <row r="28" spans="2:21" ht="12.75">
      <c r="B28" s="164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</row>
  </sheetData>
  <sheetProtection password="CC26" sheet="1"/>
  <mergeCells count="17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6:M16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zoomScale="90" zoomScaleNormal="90" workbookViewId="0" topLeftCell="A1">
      <selection activeCell="A11" sqref="A11"/>
    </sheetView>
  </sheetViews>
  <sheetFormatPr defaultColWidth="9.00390625" defaultRowHeight="12.75"/>
  <cols>
    <col min="1" max="1" width="1.37890625" style="99" customWidth="1"/>
    <col min="2" max="2" width="10.25390625" style="99" customWidth="1"/>
    <col min="3" max="3" width="35.75390625" style="99" customWidth="1"/>
    <col min="4" max="4" width="34.00390625" style="99" customWidth="1"/>
    <col min="5" max="5" width="3.75390625" style="99" customWidth="1"/>
    <col min="6" max="6" width="0.875" style="99" customWidth="1"/>
    <col min="7" max="8" width="3.75390625" style="99" customWidth="1"/>
    <col min="9" max="9" width="0.875" style="99" customWidth="1"/>
    <col min="10" max="11" width="3.75390625" style="99" customWidth="1"/>
    <col min="12" max="12" width="0.875" style="99" customWidth="1"/>
    <col min="13" max="13" width="3.75390625" style="99" customWidth="1"/>
    <col min="14" max="19" width="5.75390625" style="99" customWidth="1"/>
    <col min="20" max="20" width="11.75390625" style="99" customWidth="1"/>
    <col min="21" max="21" width="2.25390625" style="99" customWidth="1"/>
    <col min="22" max="16384" width="9.125" style="99" customWidth="1"/>
  </cols>
  <sheetData>
    <row r="1" ht="8.25" customHeight="1"/>
    <row r="2" spans="2:20" ht="12.75">
      <c r="B2" s="100" t="s">
        <v>48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2:20" ht="19.5" customHeight="1">
      <c r="B3" s="101" t="s">
        <v>49</v>
      </c>
      <c r="C3" s="102"/>
      <c r="D3" s="103" t="s">
        <v>50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2:20" ht="19.5" customHeight="1">
      <c r="B4" s="104" t="s">
        <v>51</v>
      </c>
      <c r="C4" s="105"/>
      <c r="D4" s="166" t="s">
        <v>15</v>
      </c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07" t="s">
        <v>53</v>
      </c>
      <c r="R4" s="107"/>
      <c r="S4" s="108" t="s">
        <v>141</v>
      </c>
      <c r="T4" s="108"/>
    </row>
    <row r="5" spans="2:20" ht="19.5" customHeight="1">
      <c r="B5" s="104" t="s">
        <v>55</v>
      </c>
      <c r="C5" s="109"/>
      <c r="D5" s="106" t="s">
        <v>119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10" t="s">
        <v>56</v>
      </c>
      <c r="R5" s="110"/>
      <c r="S5" s="111" t="s">
        <v>142</v>
      </c>
      <c r="T5" s="111"/>
    </row>
    <row r="6" spans="2:20" ht="19.5" customHeight="1">
      <c r="B6" s="112" t="s">
        <v>58</v>
      </c>
      <c r="C6" s="113"/>
      <c r="D6" s="114" t="s">
        <v>143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  <c r="R6" s="116"/>
      <c r="S6" s="117" t="s">
        <v>16</v>
      </c>
      <c r="T6" s="118" t="s">
        <v>60</v>
      </c>
    </row>
    <row r="7" spans="2:20" ht="24.75" customHeight="1">
      <c r="B7" s="119"/>
      <c r="C7" s="120">
        <f>D4</f>
        <v>0</v>
      </c>
      <c r="D7" s="120">
        <f>D5</f>
        <v>0</v>
      </c>
      <c r="E7" s="121" t="s">
        <v>61</v>
      </c>
      <c r="F7" s="121"/>
      <c r="G7" s="121"/>
      <c r="H7" s="121"/>
      <c r="I7" s="121"/>
      <c r="J7" s="121"/>
      <c r="K7" s="121"/>
      <c r="L7" s="121"/>
      <c r="M7" s="121"/>
      <c r="N7" s="122" t="s">
        <v>62</v>
      </c>
      <c r="O7" s="122"/>
      <c r="P7" s="122" t="s">
        <v>63</v>
      </c>
      <c r="Q7" s="122"/>
      <c r="R7" s="122" t="s">
        <v>64</v>
      </c>
      <c r="S7" s="122"/>
      <c r="T7" s="123" t="s">
        <v>65</v>
      </c>
    </row>
    <row r="8" spans="2:20" ht="9.75" customHeight="1">
      <c r="B8" s="124"/>
      <c r="C8" s="125"/>
      <c r="D8" s="126"/>
      <c r="E8" s="127">
        <v>1</v>
      </c>
      <c r="F8" s="127"/>
      <c r="G8" s="127"/>
      <c r="H8" s="127">
        <v>2</v>
      </c>
      <c r="I8" s="127"/>
      <c r="J8" s="127"/>
      <c r="K8" s="127">
        <v>3</v>
      </c>
      <c r="L8" s="127"/>
      <c r="M8" s="127"/>
      <c r="N8" s="128"/>
      <c r="O8" s="129"/>
      <c r="P8" s="128"/>
      <c r="Q8" s="129"/>
      <c r="R8" s="128"/>
      <c r="S8" s="129"/>
      <c r="T8" s="130"/>
    </row>
    <row r="9" spans="2:20" ht="30" customHeight="1">
      <c r="B9" s="131" t="s">
        <v>66</v>
      </c>
      <c r="C9" s="132" t="s">
        <v>188</v>
      </c>
      <c r="D9" s="133" t="s">
        <v>212</v>
      </c>
      <c r="E9" s="134">
        <v>21</v>
      </c>
      <c r="F9" s="135" t="s">
        <v>69</v>
      </c>
      <c r="G9" s="136">
        <v>7</v>
      </c>
      <c r="H9" s="134">
        <v>21</v>
      </c>
      <c r="I9" s="135" t="s">
        <v>69</v>
      </c>
      <c r="J9" s="136">
        <v>4</v>
      </c>
      <c r="K9" s="134"/>
      <c r="L9" s="135" t="s">
        <v>69</v>
      </c>
      <c r="M9" s="136"/>
      <c r="N9" s="137">
        <f>E9+H9+K9</f>
        <v>42</v>
      </c>
      <c r="O9" s="138">
        <f>G9+J9+M9</f>
        <v>11</v>
      </c>
      <c r="P9" s="139">
        <f>IF(E9&gt;G9,1,0)+IF(H9&gt;J9,1,0)+IF(K9&gt;M9,1,0)</f>
        <v>2</v>
      </c>
      <c r="Q9" s="140">
        <f>IF(E9&lt;G9,1,0)+IF(H9&lt;J9,1,0)+IF(K9&lt;M9,1,0)</f>
        <v>0</v>
      </c>
      <c r="R9" s="141">
        <f>IF(P9=2,1,0)</f>
        <v>1</v>
      </c>
      <c r="S9" s="142">
        <f>IF(Q9=2,1,0)</f>
        <v>0</v>
      </c>
      <c r="T9" s="168"/>
    </row>
    <row r="10" spans="2:20" ht="30" customHeight="1">
      <c r="B10" s="131" t="s">
        <v>70</v>
      </c>
      <c r="C10" s="132" t="s">
        <v>213</v>
      </c>
      <c r="D10" s="132" t="s">
        <v>214</v>
      </c>
      <c r="E10" s="134">
        <v>21</v>
      </c>
      <c r="F10" s="140" t="s">
        <v>69</v>
      </c>
      <c r="G10" s="136">
        <v>14</v>
      </c>
      <c r="H10" s="134">
        <v>15</v>
      </c>
      <c r="I10" s="140" t="s">
        <v>69</v>
      </c>
      <c r="J10" s="136">
        <v>21</v>
      </c>
      <c r="K10" s="134">
        <v>21</v>
      </c>
      <c r="L10" s="140" t="s">
        <v>69</v>
      </c>
      <c r="M10" s="136">
        <v>15</v>
      </c>
      <c r="N10" s="137">
        <f>E10+H10+K10</f>
        <v>57</v>
      </c>
      <c r="O10" s="138">
        <f>G10+J10+M10</f>
        <v>50</v>
      </c>
      <c r="P10" s="139">
        <f>IF(E10&gt;G10,1,0)+IF(H10&gt;J10,1,0)+IF(K10&gt;M10,1,0)</f>
        <v>2</v>
      </c>
      <c r="Q10" s="140">
        <f>IF(E10&lt;G10,1,0)+IF(H10&lt;J10,1,0)+IF(K10&lt;M10,1,0)</f>
        <v>1</v>
      </c>
      <c r="R10" s="144">
        <f>IF(P10=2,1,0)</f>
        <v>1</v>
      </c>
      <c r="S10" s="142">
        <f>IF(Q10=2,1,0)</f>
        <v>0</v>
      </c>
      <c r="T10" s="168"/>
    </row>
    <row r="11" spans="2:20" ht="30" customHeight="1">
      <c r="B11" s="131" t="s">
        <v>73</v>
      </c>
      <c r="C11" s="132" t="s">
        <v>192</v>
      </c>
      <c r="D11" s="132" t="s">
        <v>163</v>
      </c>
      <c r="E11" s="134">
        <v>21</v>
      </c>
      <c r="F11" s="140" t="s">
        <v>69</v>
      </c>
      <c r="G11" s="136">
        <v>7</v>
      </c>
      <c r="H11" s="134">
        <v>21</v>
      </c>
      <c r="I11" s="140" t="s">
        <v>69</v>
      </c>
      <c r="J11" s="136">
        <v>12</v>
      </c>
      <c r="K11" s="134"/>
      <c r="L11" s="140" t="s">
        <v>69</v>
      </c>
      <c r="M11" s="136"/>
      <c r="N11" s="137">
        <f>E11+H11+K11</f>
        <v>42</v>
      </c>
      <c r="O11" s="138">
        <f>G11+J11+M11</f>
        <v>19</v>
      </c>
      <c r="P11" s="139">
        <f>IF(E11&gt;G11,1,0)+IF(H11&gt;J11,1,0)+IF(K11&gt;M11,1,0)</f>
        <v>2</v>
      </c>
      <c r="Q11" s="140">
        <f>IF(E11&lt;G11,1,0)+IF(H11&lt;J11,1,0)+IF(K11&lt;M11,1,0)</f>
        <v>0</v>
      </c>
      <c r="R11" s="144">
        <f>IF(P11=2,1,0)</f>
        <v>1</v>
      </c>
      <c r="S11" s="142">
        <f>IF(Q11=2,1,0)</f>
        <v>0</v>
      </c>
      <c r="T11" s="168"/>
    </row>
    <row r="12" spans="2:20" ht="30" customHeight="1">
      <c r="B12" s="131" t="s">
        <v>76</v>
      </c>
      <c r="C12" s="132" t="s">
        <v>193</v>
      </c>
      <c r="D12" s="132" t="s">
        <v>165</v>
      </c>
      <c r="E12" s="134">
        <v>21</v>
      </c>
      <c r="F12" s="140" t="s">
        <v>69</v>
      </c>
      <c r="G12" s="136">
        <v>13</v>
      </c>
      <c r="H12" s="134">
        <v>21</v>
      </c>
      <c r="I12" s="140" t="s">
        <v>69</v>
      </c>
      <c r="J12" s="136">
        <v>15</v>
      </c>
      <c r="K12" s="134"/>
      <c r="L12" s="140" t="s">
        <v>69</v>
      </c>
      <c r="M12" s="136"/>
      <c r="N12" s="137">
        <f>E12+H12+K12</f>
        <v>42</v>
      </c>
      <c r="O12" s="138">
        <f>G12+J12+M12</f>
        <v>28</v>
      </c>
      <c r="P12" s="139">
        <f>IF(E12&gt;G12,1,0)+IF(H12&gt;J12,1,0)+IF(K12&gt;M12,1,0)</f>
        <v>2</v>
      </c>
      <c r="Q12" s="140">
        <f>IF(E12&lt;G12,1,0)+IF(H12&lt;J12,1,0)+IF(K12&lt;M12,1,0)</f>
        <v>0</v>
      </c>
      <c r="R12" s="144">
        <f>IF(P12=2,1,0)</f>
        <v>1</v>
      </c>
      <c r="S12" s="142">
        <f>IF(Q12=2,1,0)</f>
        <v>0</v>
      </c>
      <c r="T12" s="168"/>
    </row>
    <row r="13" spans="2:20" ht="30" customHeight="1">
      <c r="B13" s="131" t="s">
        <v>79</v>
      </c>
      <c r="C13" s="132" t="s">
        <v>195</v>
      </c>
      <c r="D13" s="132" t="s">
        <v>167</v>
      </c>
      <c r="E13" s="134">
        <v>21</v>
      </c>
      <c r="F13" s="140" t="s">
        <v>69</v>
      </c>
      <c r="G13" s="136">
        <v>11</v>
      </c>
      <c r="H13" s="134">
        <v>21</v>
      </c>
      <c r="I13" s="140" t="s">
        <v>69</v>
      </c>
      <c r="J13" s="136">
        <v>1</v>
      </c>
      <c r="K13" s="134"/>
      <c r="L13" s="140" t="s">
        <v>69</v>
      </c>
      <c r="M13" s="136"/>
      <c r="N13" s="137">
        <f>E13+H13+K13</f>
        <v>42</v>
      </c>
      <c r="O13" s="138">
        <f>G13+J13+M13</f>
        <v>12</v>
      </c>
      <c r="P13" s="139">
        <f>IF(E13&gt;G13,1,0)+IF(H13&gt;J13,1,0)+IF(K13&gt;M13,1,0)</f>
        <v>2</v>
      </c>
      <c r="Q13" s="140">
        <f>IF(E13&lt;G13,1,0)+IF(H13&lt;J13,1,0)+IF(K13&lt;M13,1,0)</f>
        <v>0</v>
      </c>
      <c r="R13" s="144">
        <f>IF(P13=2,1,0)</f>
        <v>1</v>
      </c>
      <c r="S13" s="142">
        <f>IF(Q13=2,1,0)</f>
        <v>0</v>
      </c>
      <c r="T13" s="168"/>
    </row>
    <row r="14" spans="2:20" ht="30" customHeight="1">
      <c r="B14" s="131" t="s">
        <v>82</v>
      </c>
      <c r="C14" s="132" t="s">
        <v>197</v>
      </c>
      <c r="D14" s="132" t="s">
        <v>215</v>
      </c>
      <c r="E14" s="134">
        <v>21</v>
      </c>
      <c r="F14" s="140" t="s">
        <v>69</v>
      </c>
      <c r="G14" s="136">
        <v>9</v>
      </c>
      <c r="H14" s="134">
        <v>17</v>
      </c>
      <c r="I14" s="140" t="s">
        <v>69</v>
      </c>
      <c r="J14" s="136">
        <v>21</v>
      </c>
      <c r="K14" s="134">
        <v>23</v>
      </c>
      <c r="L14" s="140" t="s">
        <v>69</v>
      </c>
      <c r="M14" s="136">
        <v>25</v>
      </c>
      <c r="N14" s="137">
        <f>E14+H14+K14</f>
        <v>61</v>
      </c>
      <c r="O14" s="138">
        <f>G14+J14+M14</f>
        <v>55</v>
      </c>
      <c r="P14" s="139">
        <f>IF(E14&gt;G14,1,0)+IF(H14&gt;J14,1,0)+IF(K14&gt;M14,1,0)</f>
        <v>1</v>
      </c>
      <c r="Q14" s="140">
        <f>IF(E14&lt;G14,1,0)+IF(H14&lt;J14,1,0)+IF(K14&lt;M14,1,0)</f>
        <v>2</v>
      </c>
      <c r="R14" s="144">
        <f>IF(P14=2,1,0)</f>
        <v>0</v>
      </c>
      <c r="S14" s="142">
        <f>IF(Q14=2,1,0)</f>
        <v>1</v>
      </c>
      <c r="T14" s="168"/>
    </row>
    <row r="15" spans="2:20" ht="30" customHeight="1">
      <c r="B15" s="131" t="s">
        <v>85</v>
      </c>
      <c r="C15" s="132" t="s">
        <v>199</v>
      </c>
      <c r="D15" s="132" t="s">
        <v>216</v>
      </c>
      <c r="E15" s="134">
        <v>21</v>
      </c>
      <c r="F15" s="140" t="s">
        <v>69</v>
      </c>
      <c r="G15" s="136">
        <v>15</v>
      </c>
      <c r="H15" s="134">
        <v>21</v>
      </c>
      <c r="I15" s="140" t="s">
        <v>69</v>
      </c>
      <c r="J15" s="136">
        <v>17</v>
      </c>
      <c r="K15" s="134"/>
      <c r="L15" s="140" t="s">
        <v>69</v>
      </c>
      <c r="M15" s="136"/>
      <c r="N15" s="137">
        <f>E15+H15+K15</f>
        <v>42</v>
      </c>
      <c r="O15" s="138">
        <f>G15+J15+M15</f>
        <v>32</v>
      </c>
      <c r="P15" s="139">
        <f>IF(E15&gt;G15,1,0)+IF(H15&gt;J15,1,0)+IF(K15&gt;M15,1,0)</f>
        <v>2</v>
      </c>
      <c r="Q15" s="140">
        <f>IF(E15&lt;G15,1,0)+IF(H15&lt;J15,1,0)+IF(K15&lt;M15,1,0)</f>
        <v>0</v>
      </c>
      <c r="R15" s="144">
        <f>IF(P15=2,1,0)</f>
        <v>1</v>
      </c>
      <c r="S15" s="142">
        <f>IF(Q15=2,1,0)</f>
        <v>0</v>
      </c>
      <c r="T15" s="168"/>
    </row>
    <row r="16" spans="2:20" ht="34.5" customHeight="1">
      <c r="B16" s="145" t="s">
        <v>88</v>
      </c>
      <c r="C16" s="146">
        <f>IF(R16&gt;S16,D4,IF(S16&gt;R16,D5,"remíza"))</f>
        <v>0</v>
      </c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7">
        <f>SUM(N9:N15)</f>
        <v>328</v>
      </c>
      <c r="O16" s="148">
        <f>SUM(O9:O15)</f>
        <v>207</v>
      </c>
      <c r="P16" s="147">
        <f>SUM(P9:P15)</f>
        <v>13</v>
      </c>
      <c r="Q16" s="149">
        <f>SUM(Q9:Q15)</f>
        <v>3</v>
      </c>
      <c r="R16" s="147">
        <f>SUM(R9:R15)</f>
        <v>6</v>
      </c>
      <c r="S16" s="148">
        <f>SUM(S9:S15)</f>
        <v>1</v>
      </c>
      <c r="T16" s="150"/>
    </row>
    <row r="17" spans="2:20" ht="12.75">
      <c r="B17" s="152"/>
      <c r="C17" s="153"/>
      <c r="D17" s="153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5" t="s">
        <v>89</v>
      </c>
    </row>
    <row r="18" spans="2:20" ht="12.75">
      <c r="B18" s="156" t="s">
        <v>90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</row>
    <row r="19" spans="2:20" ht="12.75"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</row>
    <row r="20" spans="2:20" ht="19.5" customHeight="1">
      <c r="B20" s="157" t="s">
        <v>91</v>
      </c>
      <c r="C20" s="158" t="s">
        <v>172</v>
      </c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</row>
    <row r="21" spans="2:20" ht="19.5" customHeight="1">
      <c r="B21" s="159"/>
      <c r="C21" s="160" t="s">
        <v>173</v>
      </c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</row>
    <row r="22" spans="2:20" ht="12.75"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</row>
    <row r="23" spans="2:21" ht="12.75">
      <c r="B23" s="161" t="s">
        <v>92</v>
      </c>
      <c r="C23" s="153"/>
      <c r="D23" s="162"/>
      <c r="E23" s="161" t="s">
        <v>93</v>
      </c>
      <c r="F23" s="161"/>
      <c r="G23" s="161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3"/>
    </row>
    <row r="24" spans="2:21" ht="12.75">
      <c r="B24" s="164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</row>
    <row r="25" spans="2:21" ht="12.75">
      <c r="B25" s="164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</row>
    <row r="26" spans="2:21" ht="12.75">
      <c r="B26" s="164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</row>
    <row r="27" spans="2:21" ht="12.75">
      <c r="B27" s="165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</row>
    <row r="28" spans="2:21" ht="12.75">
      <c r="B28" s="164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</row>
  </sheetData>
  <sheetProtection password="CC26" sheet="1"/>
  <mergeCells count="17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6:M16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99" customWidth="1"/>
    <col min="2" max="2" width="10.75390625" style="99" customWidth="1"/>
    <col min="3" max="3" width="33.125" style="99" customWidth="1"/>
    <col min="4" max="4" width="32.75390625" style="99" customWidth="1"/>
    <col min="5" max="5" width="3.75390625" style="99" customWidth="1"/>
    <col min="6" max="6" width="0.875" style="99" customWidth="1"/>
    <col min="7" max="8" width="3.75390625" style="99" customWidth="1"/>
    <col min="9" max="9" width="0.875" style="99" customWidth="1"/>
    <col min="10" max="11" width="3.75390625" style="99" customWidth="1"/>
    <col min="12" max="12" width="0.875" style="99" customWidth="1"/>
    <col min="13" max="13" width="3.75390625" style="99" customWidth="1"/>
    <col min="14" max="19" width="5.75390625" style="99" customWidth="1"/>
    <col min="20" max="20" width="15.00390625" style="99" customWidth="1"/>
    <col min="21" max="21" width="2.25390625" style="99" customWidth="1"/>
    <col min="22" max="16384" width="9.125" style="99" customWidth="1"/>
  </cols>
  <sheetData>
    <row r="1" ht="8.25" customHeight="1"/>
    <row r="2" spans="2:20" ht="12.75">
      <c r="B2" s="100" t="s">
        <v>48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2:20" ht="19.5" customHeight="1">
      <c r="B3" s="101" t="s">
        <v>49</v>
      </c>
      <c r="C3" s="102"/>
      <c r="D3" s="103" t="s">
        <v>217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2:20" ht="19.5" customHeight="1">
      <c r="B4" s="104" t="s">
        <v>51</v>
      </c>
      <c r="C4" s="105"/>
      <c r="D4" s="166" t="s">
        <v>109</v>
      </c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07" t="s">
        <v>53</v>
      </c>
      <c r="R4" s="107"/>
      <c r="S4" s="108" t="s">
        <v>218</v>
      </c>
      <c r="T4" s="108"/>
    </row>
    <row r="5" spans="2:20" ht="19.5" customHeight="1">
      <c r="B5" s="104" t="s">
        <v>55</v>
      </c>
      <c r="C5" s="109"/>
      <c r="D5" s="106" t="s">
        <v>17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10" t="s">
        <v>56</v>
      </c>
      <c r="R5" s="110"/>
      <c r="S5" s="111" t="s">
        <v>142</v>
      </c>
      <c r="T5" s="111"/>
    </row>
    <row r="6" spans="2:20" ht="19.5" customHeight="1">
      <c r="B6" s="112" t="s">
        <v>58</v>
      </c>
      <c r="C6" s="113"/>
      <c r="D6" s="114" t="s">
        <v>219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  <c r="R6" s="116"/>
      <c r="S6" s="117" t="s">
        <v>14</v>
      </c>
      <c r="T6" s="118" t="s">
        <v>60</v>
      </c>
    </row>
    <row r="7" spans="2:20" ht="24.75" customHeight="1">
      <c r="B7" s="119"/>
      <c r="C7" s="120">
        <f>D4</f>
        <v>0</v>
      </c>
      <c r="D7" s="120">
        <f>D5</f>
        <v>0</v>
      </c>
      <c r="E7" s="121" t="s">
        <v>61</v>
      </c>
      <c r="F7" s="121"/>
      <c r="G7" s="121"/>
      <c r="H7" s="121"/>
      <c r="I7" s="121"/>
      <c r="J7" s="121"/>
      <c r="K7" s="121"/>
      <c r="L7" s="121"/>
      <c r="M7" s="121"/>
      <c r="N7" s="122" t="s">
        <v>62</v>
      </c>
      <c r="O7" s="122"/>
      <c r="P7" s="122" t="s">
        <v>63</v>
      </c>
      <c r="Q7" s="122"/>
      <c r="R7" s="122" t="s">
        <v>64</v>
      </c>
      <c r="S7" s="122"/>
      <c r="T7" s="123" t="s">
        <v>65</v>
      </c>
    </row>
    <row r="8" spans="2:20" ht="9.75" customHeight="1">
      <c r="B8" s="124"/>
      <c r="C8" s="125"/>
      <c r="D8" s="126"/>
      <c r="E8" s="127">
        <v>1</v>
      </c>
      <c r="F8" s="127"/>
      <c r="G8" s="127"/>
      <c r="H8" s="127">
        <v>2</v>
      </c>
      <c r="I8" s="127"/>
      <c r="J8" s="127"/>
      <c r="K8" s="127">
        <v>3</v>
      </c>
      <c r="L8" s="127"/>
      <c r="M8" s="127"/>
      <c r="N8" s="128"/>
      <c r="O8" s="129"/>
      <c r="P8" s="128"/>
      <c r="Q8" s="129"/>
      <c r="R8" s="128"/>
      <c r="S8" s="129"/>
      <c r="T8" s="130"/>
    </row>
    <row r="9" spans="2:20" ht="30" customHeight="1">
      <c r="B9" s="131" t="s">
        <v>66</v>
      </c>
      <c r="C9" s="132" t="s">
        <v>220</v>
      </c>
      <c r="D9" s="133" t="s">
        <v>158</v>
      </c>
      <c r="E9" s="134">
        <v>17</v>
      </c>
      <c r="F9" s="135" t="s">
        <v>69</v>
      </c>
      <c r="G9" s="136">
        <v>21</v>
      </c>
      <c r="H9" s="134">
        <v>21</v>
      </c>
      <c r="I9" s="135" t="s">
        <v>69</v>
      </c>
      <c r="J9" s="136">
        <v>19</v>
      </c>
      <c r="K9" s="134">
        <v>15</v>
      </c>
      <c r="L9" s="135" t="s">
        <v>69</v>
      </c>
      <c r="M9" s="136">
        <v>21</v>
      </c>
      <c r="N9" s="137">
        <f>E9+H9+K9</f>
        <v>53</v>
      </c>
      <c r="O9" s="138">
        <f>G9+J9+M9</f>
        <v>61</v>
      </c>
      <c r="P9" s="139">
        <f>IF(E9&gt;G9,1,0)+IF(H9&gt;J9,1,0)+IF(K9&gt;M9,1,0)</f>
        <v>1</v>
      </c>
      <c r="Q9" s="140">
        <f>IF(E9&lt;G9,1,0)+IF(H9&lt;J9,1,0)+IF(K9&lt;M9,1,0)</f>
        <v>2</v>
      </c>
      <c r="R9" s="141">
        <f>IF(P9=2,1,0)</f>
        <v>0</v>
      </c>
      <c r="S9" s="142">
        <f>IF(Q9=2,1,0)</f>
        <v>1</v>
      </c>
      <c r="T9" s="168"/>
    </row>
    <row r="10" spans="2:20" ht="30" customHeight="1">
      <c r="B10" s="131" t="s">
        <v>73</v>
      </c>
      <c r="C10" s="132" t="s">
        <v>221</v>
      </c>
      <c r="D10" s="132" t="s">
        <v>222</v>
      </c>
      <c r="E10" s="134">
        <v>21</v>
      </c>
      <c r="F10" s="140" t="s">
        <v>69</v>
      </c>
      <c r="G10" s="136">
        <v>12</v>
      </c>
      <c r="H10" s="134">
        <v>21</v>
      </c>
      <c r="I10" s="140" t="s">
        <v>69</v>
      </c>
      <c r="J10" s="136">
        <v>16</v>
      </c>
      <c r="K10" s="134"/>
      <c r="L10" s="140" t="s">
        <v>69</v>
      </c>
      <c r="M10" s="136"/>
      <c r="N10" s="137">
        <f>E10+H10+K10</f>
        <v>42</v>
      </c>
      <c r="O10" s="138">
        <f>G10+J10+M10</f>
        <v>28</v>
      </c>
      <c r="P10" s="139">
        <f>IF(E10&gt;G10,1,0)+IF(H10&gt;J10,1,0)+IF(K10&gt;M10,1,0)</f>
        <v>2</v>
      </c>
      <c r="Q10" s="140">
        <f>IF(E10&lt;G10,1,0)+IF(H10&lt;J10,1,0)+IF(K10&lt;M10,1,0)</f>
        <v>0</v>
      </c>
      <c r="R10" s="144">
        <f>IF(P10=2,1,0)</f>
        <v>1</v>
      </c>
      <c r="S10" s="142">
        <f>IF(Q10=2,1,0)</f>
        <v>0</v>
      </c>
      <c r="T10" s="168"/>
    </row>
    <row r="11" spans="2:20" ht="30" customHeight="1">
      <c r="B11" s="131" t="s">
        <v>70</v>
      </c>
      <c r="C11" s="132" t="s">
        <v>223</v>
      </c>
      <c r="D11" s="132" t="s">
        <v>207</v>
      </c>
      <c r="E11" s="134">
        <v>17</v>
      </c>
      <c r="F11" s="140" t="s">
        <v>69</v>
      </c>
      <c r="G11" s="136">
        <v>21</v>
      </c>
      <c r="H11" s="134">
        <v>10</v>
      </c>
      <c r="I11" s="140" t="s">
        <v>69</v>
      </c>
      <c r="J11" s="136">
        <v>21</v>
      </c>
      <c r="K11" s="134"/>
      <c r="L11" s="140" t="s">
        <v>69</v>
      </c>
      <c r="M11" s="136"/>
      <c r="N11" s="137">
        <f>E11+H11+K11</f>
        <v>27</v>
      </c>
      <c r="O11" s="138">
        <f>G11+J11+M11</f>
        <v>42</v>
      </c>
      <c r="P11" s="139">
        <f>IF(E11&gt;G11,1,0)+IF(H11&gt;J11,1,0)+IF(K11&gt;M11,1,0)</f>
        <v>0</v>
      </c>
      <c r="Q11" s="140">
        <f>IF(E11&lt;G11,1,0)+IF(H11&lt;J11,1,0)+IF(K11&lt;M11,1,0)</f>
        <v>2</v>
      </c>
      <c r="R11" s="144">
        <f>IF(P11=2,1,0)</f>
        <v>0</v>
      </c>
      <c r="S11" s="142">
        <f>IF(Q11=2,1,0)</f>
        <v>1</v>
      </c>
      <c r="T11" s="168"/>
    </row>
    <row r="12" spans="2:20" ht="30" customHeight="1">
      <c r="B12" s="131" t="s">
        <v>76</v>
      </c>
      <c r="C12" s="132" t="s">
        <v>224</v>
      </c>
      <c r="D12" s="132" t="s">
        <v>164</v>
      </c>
      <c r="E12" s="134">
        <v>12</v>
      </c>
      <c r="F12" s="140" t="s">
        <v>69</v>
      </c>
      <c r="G12" s="136">
        <v>21</v>
      </c>
      <c r="H12" s="134">
        <v>12</v>
      </c>
      <c r="I12" s="140" t="s">
        <v>69</v>
      </c>
      <c r="J12" s="136">
        <v>21</v>
      </c>
      <c r="K12" s="134"/>
      <c r="L12" s="140" t="s">
        <v>69</v>
      </c>
      <c r="M12" s="136"/>
      <c r="N12" s="137">
        <f>E12+H12+K12</f>
        <v>24</v>
      </c>
      <c r="O12" s="138">
        <f>G12+J12+M12</f>
        <v>42</v>
      </c>
      <c r="P12" s="139">
        <f>IF(E12&gt;G12,1,0)+IF(H12&gt;J12,1,0)+IF(K12&gt;M12,1,0)</f>
        <v>0</v>
      </c>
      <c r="Q12" s="140">
        <f>IF(E12&lt;G12,1,0)+IF(H12&lt;J12,1,0)+IF(K12&lt;M12,1,0)</f>
        <v>2</v>
      </c>
      <c r="R12" s="144">
        <f>IF(P12=2,1,0)</f>
        <v>0</v>
      </c>
      <c r="S12" s="142">
        <f>IF(Q12=2,1,0)</f>
        <v>1</v>
      </c>
      <c r="T12" s="168"/>
    </row>
    <row r="13" spans="2:20" ht="30" customHeight="1">
      <c r="B13" s="131" t="s">
        <v>79</v>
      </c>
      <c r="C13" s="132" t="s">
        <v>180</v>
      </c>
      <c r="D13" s="132" t="s">
        <v>170</v>
      </c>
      <c r="E13" s="134">
        <v>15</v>
      </c>
      <c r="F13" s="140" t="s">
        <v>69</v>
      </c>
      <c r="G13" s="136">
        <v>21</v>
      </c>
      <c r="H13" s="134">
        <v>14</v>
      </c>
      <c r="I13" s="140" t="s">
        <v>69</v>
      </c>
      <c r="J13" s="136">
        <v>21</v>
      </c>
      <c r="K13" s="134"/>
      <c r="L13" s="140" t="s">
        <v>69</v>
      </c>
      <c r="M13" s="136"/>
      <c r="N13" s="137">
        <f>E13+H13+K13</f>
        <v>29</v>
      </c>
      <c r="O13" s="138">
        <f>G13+J13+M13</f>
        <v>42</v>
      </c>
      <c r="P13" s="139">
        <f>IF(E13&gt;G13,1,0)+IF(H13&gt;J13,1,0)+IF(K13&gt;M13,1,0)</f>
        <v>0</v>
      </c>
      <c r="Q13" s="140">
        <f>IF(E13&lt;G13,1,0)+IF(H13&lt;J13,1,0)+IF(K13&lt;M13,1,0)</f>
        <v>2</v>
      </c>
      <c r="R13" s="144">
        <f>IF(P13=2,1,0)</f>
        <v>0</v>
      </c>
      <c r="S13" s="142">
        <f>IF(Q13=2,1,0)</f>
        <v>1</v>
      </c>
      <c r="T13" s="168"/>
    </row>
    <row r="14" spans="2:20" ht="30" customHeight="1">
      <c r="B14" s="131" t="s">
        <v>82</v>
      </c>
      <c r="C14" s="132" t="s">
        <v>225</v>
      </c>
      <c r="D14" s="132" t="s">
        <v>168</v>
      </c>
      <c r="E14" s="134">
        <v>21</v>
      </c>
      <c r="F14" s="140" t="s">
        <v>69</v>
      </c>
      <c r="G14" s="136">
        <v>12</v>
      </c>
      <c r="H14" s="134">
        <v>15</v>
      </c>
      <c r="I14" s="140" t="s">
        <v>69</v>
      </c>
      <c r="J14" s="136">
        <v>21</v>
      </c>
      <c r="K14" s="134">
        <v>17</v>
      </c>
      <c r="L14" s="140" t="s">
        <v>69</v>
      </c>
      <c r="M14" s="136">
        <v>21</v>
      </c>
      <c r="N14" s="137">
        <f>E14+H14+K14</f>
        <v>53</v>
      </c>
      <c r="O14" s="138">
        <f>G14+J14+M14</f>
        <v>54</v>
      </c>
      <c r="P14" s="139">
        <f>IF(E14&gt;G14,1,0)+IF(H14&gt;J14,1,0)+IF(K14&gt;M14,1,0)</f>
        <v>1</v>
      </c>
      <c r="Q14" s="140">
        <f>IF(E14&lt;G14,1,0)+IF(H14&lt;J14,1,0)+IF(K14&lt;M14,1,0)</f>
        <v>2</v>
      </c>
      <c r="R14" s="144">
        <f>IF(P14=2,1,0)</f>
        <v>0</v>
      </c>
      <c r="S14" s="142">
        <f>IF(Q14=2,1,0)</f>
        <v>1</v>
      </c>
      <c r="T14" s="168"/>
    </row>
    <row r="15" spans="2:20" ht="30" customHeight="1">
      <c r="B15" s="131" t="s">
        <v>85</v>
      </c>
      <c r="C15" s="132" t="s">
        <v>182</v>
      </c>
      <c r="D15" s="132" t="s">
        <v>226</v>
      </c>
      <c r="E15" s="134">
        <v>21</v>
      </c>
      <c r="F15" s="140" t="s">
        <v>69</v>
      </c>
      <c r="G15" s="136">
        <v>17</v>
      </c>
      <c r="H15" s="134">
        <v>12</v>
      </c>
      <c r="I15" s="140" t="s">
        <v>69</v>
      </c>
      <c r="J15" s="136">
        <v>21</v>
      </c>
      <c r="K15" s="134">
        <v>21</v>
      </c>
      <c r="L15" s="140" t="s">
        <v>69</v>
      </c>
      <c r="M15" s="136">
        <v>18</v>
      </c>
      <c r="N15" s="137">
        <f>E15+H15+K15</f>
        <v>54</v>
      </c>
      <c r="O15" s="138">
        <f>G15+J15+M15</f>
        <v>56</v>
      </c>
      <c r="P15" s="139">
        <f>IF(E15&gt;G15,1,0)+IF(H15&gt;J15,1,0)+IF(K15&gt;M15,1,0)</f>
        <v>2</v>
      </c>
      <c r="Q15" s="140">
        <f>IF(E15&lt;G15,1,0)+IF(H15&lt;J15,1,0)+IF(K15&lt;M15,1,0)</f>
        <v>1</v>
      </c>
      <c r="R15" s="144">
        <f>IF(P15=2,1,0)</f>
        <v>1</v>
      </c>
      <c r="S15" s="142">
        <f>IF(Q15=2,1,0)</f>
        <v>0</v>
      </c>
      <c r="T15" s="168"/>
    </row>
    <row r="16" spans="2:20" ht="34.5" customHeight="1">
      <c r="B16" s="145" t="s">
        <v>88</v>
      </c>
      <c r="C16" s="146">
        <f>IF(R16&gt;S16,D4,IF(S16&gt;R16,D5,"remíza"))</f>
        <v>0</v>
      </c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7">
        <f>SUM(N9:N15)</f>
        <v>282</v>
      </c>
      <c r="O16" s="148">
        <f>SUM(O9:O15)</f>
        <v>325</v>
      </c>
      <c r="P16" s="147">
        <f>SUM(P9:P15)</f>
        <v>6</v>
      </c>
      <c r="Q16" s="149">
        <f>SUM(Q9:Q15)</f>
        <v>11</v>
      </c>
      <c r="R16" s="147">
        <f>SUM(R9:R15)</f>
        <v>2</v>
      </c>
      <c r="S16" s="148">
        <f>SUM(S9:S15)</f>
        <v>5</v>
      </c>
      <c r="T16" s="150"/>
    </row>
    <row r="17" spans="2:20" ht="12.75">
      <c r="B17" s="152"/>
      <c r="C17" s="153"/>
      <c r="D17" s="153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5" t="s">
        <v>89</v>
      </c>
    </row>
    <row r="18" spans="2:20" ht="12.75">
      <c r="B18" s="156" t="s">
        <v>90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</row>
    <row r="19" spans="2:20" ht="12.75"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</row>
    <row r="20" spans="2:20" ht="19.5" customHeight="1">
      <c r="B20" s="157" t="s">
        <v>91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</row>
    <row r="21" spans="2:20" ht="19.5" customHeight="1">
      <c r="B21" s="159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</row>
    <row r="22" spans="2:20" ht="12.75"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</row>
    <row r="23" spans="2:21" ht="12.75">
      <c r="B23" s="161" t="s">
        <v>92</v>
      </c>
      <c r="C23" s="153"/>
      <c r="D23" s="162"/>
      <c r="E23" s="161" t="s">
        <v>93</v>
      </c>
      <c r="F23" s="161"/>
      <c r="G23" s="161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3"/>
    </row>
    <row r="24" spans="2:21" ht="12.75">
      <c r="B24" s="164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</row>
    <row r="25" spans="2:21" ht="12.75">
      <c r="B25" s="164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</row>
    <row r="26" spans="2:21" ht="12.75">
      <c r="B26" s="164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</row>
    <row r="27" spans="2:21" ht="12.75">
      <c r="B27" s="165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</row>
    <row r="28" spans="2:21" ht="12.75">
      <c r="B28" s="164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</row>
  </sheetData>
  <sheetProtection password="CC26" sheet="1"/>
  <mergeCells count="17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6:M16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P30"/>
  <sheetViews>
    <sheetView zoomScale="95" zoomScaleNormal="95" workbookViewId="0" topLeftCell="A1">
      <selection activeCell="A1" sqref="A1"/>
    </sheetView>
  </sheetViews>
  <sheetFormatPr defaultColWidth="9.00390625" defaultRowHeight="12.75"/>
  <cols>
    <col min="1" max="1" width="2.00390625" style="67" customWidth="1"/>
    <col min="2" max="2" width="2.25390625" style="67" customWidth="1"/>
    <col min="3" max="3" width="17.25390625" style="67" customWidth="1"/>
    <col min="4" max="4" width="2.625" style="68" customWidth="1"/>
    <col min="5" max="5" width="17.125" style="67" customWidth="1"/>
    <col min="6" max="6" width="1.37890625" style="69" customWidth="1"/>
    <col min="7" max="7" width="7.00390625" style="69" customWidth="1"/>
    <col min="8" max="8" width="10.125" style="67" customWidth="1"/>
    <col min="9" max="9" width="9.125" style="67" customWidth="1"/>
    <col min="10" max="10" width="2.625" style="67" customWidth="1"/>
    <col min="11" max="11" width="9.125" style="67" customWidth="1"/>
    <col min="12" max="12" width="6.25390625" style="67" customWidth="1"/>
    <col min="13" max="13" width="1.37890625" style="67" customWidth="1"/>
    <col min="14" max="14" width="7.125" style="67" customWidth="1"/>
    <col min="15" max="16384" width="9.125" style="67" customWidth="1"/>
  </cols>
  <sheetData>
    <row r="2" spans="2:12" ht="12.75">
      <c r="B2" s="70"/>
      <c r="C2" s="71" t="s">
        <v>32</v>
      </c>
      <c r="D2" s="71"/>
      <c r="E2" s="71"/>
      <c r="F2" s="71"/>
      <c r="G2" s="71"/>
      <c r="H2" s="71"/>
      <c r="I2" s="71"/>
      <c r="J2" s="71"/>
      <c r="K2" s="71"/>
      <c r="L2" s="71"/>
    </row>
    <row r="3" spans="2:12" ht="14.25" customHeight="1"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2:12" ht="16.5" customHeight="1">
      <c r="B4" s="73"/>
      <c r="C4" s="74" t="s">
        <v>33</v>
      </c>
      <c r="D4" s="74"/>
      <c r="E4" s="74"/>
      <c r="F4" s="74"/>
      <c r="G4" s="74"/>
      <c r="H4" s="74"/>
      <c r="I4" s="74"/>
      <c r="J4" s="74"/>
      <c r="K4" s="74"/>
      <c r="L4" s="74"/>
    </row>
    <row r="5" spans="2:12" ht="12" customHeight="1">
      <c r="B5" s="73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2:14" ht="12" customHeight="1">
      <c r="B6" s="76"/>
      <c r="C6" s="77" t="s">
        <v>29</v>
      </c>
      <c r="D6" s="78" t="s">
        <v>34</v>
      </c>
      <c r="E6" s="79" t="s">
        <v>15</v>
      </c>
      <c r="F6" s="80"/>
      <c r="G6" s="81" t="s">
        <v>35</v>
      </c>
      <c r="H6" s="82"/>
      <c r="I6" s="77" t="s">
        <v>21</v>
      </c>
      <c r="J6" s="78" t="s">
        <v>34</v>
      </c>
      <c r="K6" s="79" t="s">
        <v>27</v>
      </c>
      <c r="L6" s="68"/>
      <c r="N6" s="81" t="s">
        <v>36</v>
      </c>
    </row>
    <row r="7" spans="2:14" ht="12.75">
      <c r="B7" s="76"/>
      <c r="C7" s="77" t="s">
        <v>37</v>
      </c>
      <c r="D7" s="78" t="s">
        <v>34</v>
      </c>
      <c r="E7" s="79" t="s">
        <v>17</v>
      </c>
      <c r="F7" s="83"/>
      <c r="G7" s="81" t="s">
        <v>35</v>
      </c>
      <c r="H7" s="84"/>
      <c r="I7" s="85" t="s">
        <v>25</v>
      </c>
      <c r="J7" s="78" t="s">
        <v>34</v>
      </c>
      <c r="K7" s="79" t="s">
        <v>19</v>
      </c>
      <c r="L7" s="68"/>
      <c r="N7" s="81" t="s">
        <v>38</v>
      </c>
    </row>
    <row r="8" spans="2:14" ht="12.75">
      <c r="B8" s="76"/>
      <c r="C8" s="77" t="s">
        <v>15</v>
      </c>
      <c r="D8" s="78" t="s">
        <v>34</v>
      </c>
      <c r="E8" s="79" t="s">
        <v>17</v>
      </c>
      <c r="F8" s="68"/>
      <c r="G8" s="81" t="s">
        <v>39</v>
      </c>
      <c r="H8" s="86"/>
      <c r="I8" s="85" t="s">
        <v>27</v>
      </c>
      <c r="J8" s="78" t="s">
        <v>34</v>
      </c>
      <c r="K8" s="79" t="s">
        <v>19</v>
      </c>
      <c r="L8" s="68"/>
      <c r="N8" s="81" t="s">
        <v>40</v>
      </c>
    </row>
    <row r="9" spans="2:14" ht="12" customHeight="1">
      <c r="B9" s="76"/>
      <c r="C9" s="77" t="s">
        <v>37</v>
      </c>
      <c r="D9" s="78" t="s">
        <v>34</v>
      </c>
      <c r="E9" s="79" t="s">
        <v>29</v>
      </c>
      <c r="F9" s="68"/>
      <c r="G9" s="81" t="s">
        <v>39</v>
      </c>
      <c r="H9" s="81"/>
      <c r="I9" s="85" t="s">
        <v>25</v>
      </c>
      <c r="J9" s="78" t="s">
        <v>34</v>
      </c>
      <c r="K9" s="79" t="s">
        <v>27</v>
      </c>
      <c r="L9" s="68"/>
      <c r="N9" s="81" t="s">
        <v>39</v>
      </c>
    </row>
    <row r="10" spans="2:14" ht="12" customHeight="1">
      <c r="B10" s="76"/>
      <c r="C10" s="77" t="s">
        <v>15</v>
      </c>
      <c r="D10" s="78" t="s">
        <v>34</v>
      </c>
      <c r="E10" s="79" t="s">
        <v>37</v>
      </c>
      <c r="F10" s="87"/>
      <c r="G10" s="81" t="s">
        <v>39</v>
      </c>
      <c r="H10" s="80"/>
      <c r="I10" s="85" t="s">
        <v>19</v>
      </c>
      <c r="J10" s="78" t="s">
        <v>34</v>
      </c>
      <c r="K10" s="88" t="s">
        <v>21</v>
      </c>
      <c r="L10" s="68"/>
      <c r="N10" s="81" t="s">
        <v>39</v>
      </c>
    </row>
    <row r="11" spans="2:14" ht="12" customHeight="1">
      <c r="B11" s="76"/>
      <c r="C11" s="77" t="s">
        <v>29</v>
      </c>
      <c r="D11" s="78" t="s">
        <v>34</v>
      </c>
      <c r="E11" s="79" t="s">
        <v>17</v>
      </c>
      <c r="F11" s="80"/>
      <c r="G11" s="81" t="s">
        <v>35</v>
      </c>
      <c r="H11" s="80"/>
      <c r="I11" s="77" t="s">
        <v>21</v>
      </c>
      <c r="J11" s="78"/>
      <c r="K11" s="88" t="s">
        <v>25</v>
      </c>
      <c r="L11" s="68"/>
      <c r="N11" s="81" t="s">
        <v>39</v>
      </c>
    </row>
    <row r="12" spans="2:14" ht="12" customHeight="1">
      <c r="B12" s="76"/>
      <c r="C12" s="77"/>
      <c r="D12" s="78"/>
      <c r="E12" s="79"/>
      <c r="F12" s="80"/>
      <c r="G12" s="81"/>
      <c r="H12" s="80"/>
      <c r="I12" s="77"/>
      <c r="J12" s="78"/>
      <c r="K12" s="79"/>
      <c r="L12" s="68"/>
      <c r="N12" s="81"/>
    </row>
    <row r="13" spans="2:12" ht="12.75">
      <c r="B13" s="76"/>
      <c r="C13" s="77"/>
      <c r="D13" s="78"/>
      <c r="E13" s="89"/>
      <c r="F13" s="83"/>
      <c r="G13" s="83"/>
      <c r="H13" s="80"/>
      <c r="I13" s="77"/>
      <c r="J13" s="78"/>
      <c r="K13" s="89"/>
      <c r="L13" s="68"/>
    </row>
    <row r="14" spans="2:12" ht="16.5" customHeight="1">
      <c r="B14" s="73"/>
      <c r="C14" s="74" t="s">
        <v>41</v>
      </c>
      <c r="D14" s="74"/>
      <c r="E14" s="74"/>
      <c r="F14" s="74"/>
      <c r="G14" s="74"/>
      <c r="H14" s="74"/>
      <c r="I14" s="74"/>
      <c r="J14" s="74"/>
      <c r="K14" s="74"/>
      <c r="L14" s="74"/>
    </row>
    <row r="15" spans="2:12" ht="11.25" customHeight="1">
      <c r="B15" s="73"/>
      <c r="C15" s="75"/>
      <c r="D15" s="75"/>
      <c r="E15" s="75"/>
      <c r="F15" s="75"/>
      <c r="G15" s="75"/>
      <c r="H15" s="75"/>
      <c r="I15" s="75"/>
      <c r="J15" s="75"/>
      <c r="K15" s="75"/>
      <c r="L15" s="75"/>
    </row>
    <row r="16" spans="2:12" ht="12" customHeight="1">
      <c r="B16" s="90"/>
      <c r="C16" s="91" t="s">
        <v>42</v>
      </c>
      <c r="D16" s="91"/>
      <c r="E16" s="91"/>
      <c r="F16" s="92"/>
      <c r="G16" s="92"/>
      <c r="H16" s="92"/>
      <c r="I16" s="92" t="s">
        <v>43</v>
      </c>
      <c r="J16" s="92"/>
      <c r="K16" s="92"/>
      <c r="L16" s="68"/>
    </row>
    <row r="17" spans="2:16" ht="12.75">
      <c r="B17" s="76"/>
      <c r="C17" s="85" t="s">
        <v>15</v>
      </c>
      <c r="D17" s="93" t="s">
        <v>34</v>
      </c>
      <c r="E17" s="88" t="s">
        <v>27</v>
      </c>
      <c r="F17" s="94"/>
      <c r="G17" s="81" t="s">
        <v>36</v>
      </c>
      <c r="H17" s="95"/>
      <c r="I17" s="85" t="s">
        <v>15</v>
      </c>
      <c r="J17" s="93" t="s">
        <v>34</v>
      </c>
      <c r="K17" s="88" t="s">
        <v>25</v>
      </c>
      <c r="L17" s="96"/>
      <c r="M17" s="68"/>
      <c r="N17" s="81" t="s">
        <v>44</v>
      </c>
      <c r="O17" s="78"/>
      <c r="P17" s="89"/>
    </row>
    <row r="18" spans="2:16" ht="12.75">
      <c r="B18" s="76"/>
      <c r="C18" s="77" t="s">
        <v>17</v>
      </c>
      <c r="D18" s="93" t="s">
        <v>34</v>
      </c>
      <c r="E18" s="88" t="s">
        <v>25</v>
      </c>
      <c r="F18" s="94"/>
      <c r="G18" s="81" t="s">
        <v>44</v>
      </c>
      <c r="H18" s="95"/>
      <c r="I18" s="77" t="s">
        <v>17</v>
      </c>
      <c r="J18" s="93" t="s">
        <v>34</v>
      </c>
      <c r="K18" s="88" t="s">
        <v>27</v>
      </c>
      <c r="L18" s="96"/>
      <c r="M18" s="68"/>
      <c r="N18" s="81" t="s">
        <v>45</v>
      </c>
      <c r="O18" s="78"/>
      <c r="P18" s="89"/>
    </row>
    <row r="19" spans="2:16" ht="12.75">
      <c r="B19" s="76"/>
      <c r="C19" s="77" t="s">
        <v>37</v>
      </c>
      <c r="D19" s="93" t="s">
        <v>34</v>
      </c>
      <c r="E19" s="88" t="s">
        <v>21</v>
      </c>
      <c r="F19" s="94"/>
      <c r="G19" s="81" t="s">
        <v>38</v>
      </c>
      <c r="H19" s="95"/>
      <c r="I19" s="77" t="s">
        <v>37</v>
      </c>
      <c r="J19" s="93" t="s">
        <v>34</v>
      </c>
      <c r="K19" s="88" t="s">
        <v>19</v>
      </c>
      <c r="L19" s="96"/>
      <c r="M19" s="68"/>
      <c r="N19" s="81" t="s">
        <v>38</v>
      </c>
      <c r="O19" s="68"/>
      <c r="P19" s="68"/>
    </row>
    <row r="20" spans="2:16" ht="12.75">
      <c r="B20" s="76"/>
      <c r="C20" s="77" t="s">
        <v>29</v>
      </c>
      <c r="D20" s="93" t="s">
        <v>34</v>
      </c>
      <c r="E20" s="88" t="s">
        <v>19</v>
      </c>
      <c r="F20" s="94"/>
      <c r="G20" s="81" t="s">
        <v>46</v>
      </c>
      <c r="H20" s="95"/>
      <c r="I20" s="77" t="s">
        <v>29</v>
      </c>
      <c r="J20" s="93" t="s">
        <v>34</v>
      </c>
      <c r="K20" s="88" t="s">
        <v>21</v>
      </c>
      <c r="L20" s="96"/>
      <c r="M20" s="68"/>
      <c r="N20" s="81" t="s">
        <v>35</v>
      </c>
      <c r="O20" s="68"/>
      <c r="P20" s="68"/>
    </row>
    <row r="21" spans="2:11" s="68" customFormat="1" ht="12.75">
      <c r="B21" s="77"/>
      <c r="C21" s="93"/>
      <c r="D21" s="93"/>
      <c r="E21" s="93"/>
      <c r="F21" s="80"/>
      <c r="G21" s="80"/>
      <c r="H21" s="80"/>
      <c r="I21" s="77"/>
      <c r="J21" s="78"/>
      <c r="K21" s="89"/>
    </row>
    <row r="22" spans="2:12" ht="16.5" customHeight="1">
      <c r="B22" s="73"/>
      <c r="C22" s="74" t="s">
        <v>47</v>
      </c>
      <c r="D22" s="74"/>
      <c r="E22" s="74"/>
      <c r="F22" s="74"/>
      <c r="G22" s="74"/>
      <c r="H22" s="74"/>
      <c r="I22" s="74"/>
      <c r="J22" s="74"/>
      <c r="K22" s="74"/>
      <c r="L22" s="74"/>
    </row>
    <row r="23" spans="2:12" ht="12" customHeight="1">
      <c r="B23" s="73"/>
      <c r="C23" s="75"/>
      <c r="D23" s="75"/>
      <c r="E23" s="75"/>
      <c r="F23" s="75"/>
      <c r="G23" s="75"/>
      <c r="H23" s="75"/>
      <c r="I23" s="75"/>
      <c r="J23" s="75"/>
      <c r="K23" s="75"/>
      <c r="L23" s="75"/>
    </row>
    <row r="24" spans="2:13" ht="12" customHeight="1">
      <c r="B24" s="90"/>
      <c r="C24" s="91" t="s">
        <v>42</v>
      </c>
      <c r="D24" s="91"/>
      <c r="E24" s="91"/>
      <c r="F24" s="92"/>
      <c r="G24" s="92"/>
      <c r="H24" s="92"/>
      <c r="I24" s="92" t="s">
        <v>43</v>
      </c>
      <c r="J24" s="92"/>
      <c r="K24" s="92"/>
      <c r="L24" s="68"/>
      <c r="M24" s="68"/>
    </row>
    <row r="25" spans="2:14" ht="12.75">
      <c r="B25" s="76"/>
      <c r="C25" s="85" t="s">
        <v>19</v>
      </c>
      <c r="D25" s="93" t="s">
        <v>34</v>
      </c>
      <c r="E25" s="79" t="s">
        <v>17</v>
      </c>
      <c r="F25" s="94"/>
      <c r="G25" s="81" t="s">
        <v>46</v>
      </c>
      <c r="H25" s="95"/>
      <c r="I25" s="85" t="s">
        <v>19</v>
      </c>
      <c r="J25" s="93" t="s">
        <v>34</v>
      </c>
      <c r="K25" s="79" t="s">
        <v>15</v>
      </c>
      <c r="L25" s="68"/>
      <c r="M25" s="68"/>
      <c r="N25" s="81" t="s">
        <v>46</v>
      </c>
    </row>
    <row r="26" spans="2:14" ht="12.75">
      <c r="B26" s="76"/>
      <c r="C26" s="85" t="s">
        <v>21</v>
      </c>
      <c r="D26" s="93" t="s">
        <v>34</v>
      </c>
      <c r="E26" s="79" t="s">
        <v>15</v>
      </c>
      <c r="F26" s="94"/>
      <c r="G26" s="81" t="s">
        <v>46</v>
      </c>
      <c r="H26" s="95"/>
      <c r="I26" s="97" t="s">
        <v>21</v>
      </c>
      <c r="J26" s="93" t="s">
        <v>34</v>
      </c>
      <c r="K26" s="79" t="s">
        <v>17</v>
      </c>
      <c r="L26" s="68"/>
      <c r="M26" s="68"/>
      <c r="N26" s="81" t="s">
        <v>39</v>
      </c>
    </row>
    <row r="27" spans="2:14" ht="12.75" customHeight="1">
      <c r="B27" s="76"/>
      <c r="C27" s="85" t="s">
        <v>25</v>
      </c>
      <c r="D27" s="93" t="s">
        <v>34</v>
      </c>
      <c r="E27" s="79" t="s">
        <v>29</v>
      </c>
      <c r="F27" s="94"/>
      <c r="G27" s="81" t="s">
        <v>45</v>
      </c>
      <c r="H27" s="95"/>
      <c r="I27" s="85" t="s">
        <v>25</v>
      </c>
      <c r="J27" s="93" t="s">
        <v>34</v>
      </c>
      <c r="K27" s="79" t="s">
        <v>37</v>
      </c>
      <c r="L27" s="68"/>
      <c r="M27" s="68"/>
      <c r="N27" s="81" t="s">
        <v>35</v>
      </c>
    </row>
    <row r="28" spans="2:14" s="68" customFormat="1" ht="12.75">
      <c r="B28" s="76"/>
      <c r="C28" s="85" t="s">
        <v>27</v>
      </c>
      <c r="D28" s="93" t="s">
        <v>34</v>
      </c>
      <c r="E28" s="79" t="s">
        <v>37</v>
      </c>
      <c r="F28" s="94"/>
      <c r="G28" s="81" t="s">
        <v>40</v>
      </c>
      <c r="H28" s="95"/>
      <c r="I28" s="85" t="s">
        <v>27</v>
      </c>
      <c r="J28" s="93" t="s">
        <v>34</v>
      </c>
      <c r="K28" s="79" t="s">
        <v>29</v>
      </c>
      <c r="N28" s="81" t="s">
        <v>45</v>
      </c>
    </row>
    <row r="29" spans="2:11" s="68" customFormat="1" ht="12.75">
      <c r="B29" s="76"/>
      <c r="C29" s="98"/>
      <c r="D29" s="93"/>
      <c r="E29" s="88"/>
      <c r="F29" s="94"/>
      <c r="G29" s="94"/>
      <c r="H29" s="95"/>
      <c r="I29" s="98"/>
      <c r="J29" s="93"/>
      <c r="K29" s="88"/>
    </row>
    <row r="30" spans="3:12" ht="12.75">
      <c r="C30" s="68"/>
      <c r="E30" s="68"/>
      <c r="H30" s="68"/>
      <c r="I30" s="68"/>
      <c r="J30" s="68"/>
      <c r="K30" s="68"/>
      <c r="L30" s="68"/>
    </row>
  </sheetData>
  <sheetProtection password="CC26" sheet="1" objects="1" scenarios="1"/>
  <mergeCells count="7">
    <mergeCell ref="C2:L2"/>
    <mergeCell ref="C4:L4"/>
    <mergeCell ref="C14:L14"/>
    <mergeCell ref="C16:E16"/>
    <mergeCell ref="C21:E21"/>
    <mergeCell ref="C22:L22"/>
    <mergeCell ref="C24:E24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zoomScale="90" zoomScaleNormal="90" workbookViewId="0" topLeftCell="A1">
      <selection activeCell="D13" sqref="D13"/>
    </sheetView>
  </sheetViews>
  <sheetFormatPr defaultColWidth="9.00390625" defaultRowHeight="12.75"/>
  <cols>
    <col min="1" max="1" width="1.37890625" style="99" customWidth="1"/>
    <col min="2" max="2" width="10.75390625" style="99" customWidth="1"/>
    <col min="3" max="4" width="32.75390625" style="99" customWidth="1"/>
    <col min="5" max="5" width="3.75390625" style="99" customWidth="1"/>
    <col min="6" max="6" width="0.875" style="99" customWidth="1"/>
    <col min="7" max="8" width="3.75390625" style="99" customWidth="1"/>
    <col min="9" max="9" width="0.875" style="99" customWidth="1"/>
    <col min="10" max="11" width="3.75390625" style="99" customWidth="1"/>
    <col min="12" max="12" width="0.875" style="99" customWidth="1"/>
    <col min="13" max="13" width="3.75390625" style="99" customWidth="1"/>
    <col min="14" max="19" width="5.75390625" style="99" customWidth="1"/>
    <col min="20" max="20" width="15.00390625" style="99" customWidth="1"/>
    <col min="21" max="21" width="2.25390625" style="99" customWidth="1"/>
    <col min="22" max="16384" width="9.125" style="99" customWidth="1"/>
  </cols>
  <sheetData>
    <row r="1" ht="8.25" customHeight="1"/>
    <row r="2" spans="2:20" ht="12.75">
      <c r="B2" s="100" t="s">
        <v>48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2:20" ht="19.5" customHeight="1">
      <c r="B3" s="101" t="s">
        <v>49</v>
      </c>
      <c r="C3" s="102"/>
      <c r="D3" s="103" t="s">
        <v>217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2:20" ht="19.5" customHeight="1">
      <c r="B4" s="104" t="s">
        <v>51</v>
      </c>
      <c r="C4" s="105"/>
      <c r="D4" s="166" t="s">
        <v>15</v>
      </c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07" t="s">
        <v>53</v>
      </c>
      <c r="R4" s="107"/>
      <c r="S4" s="108" t="s">
        <v>218</v>
      </c>
      <c r="T4" s="108"/>
    </row>
    <row r="5" spans="2:20" ht="19.5" customHeight="1">
      <c r="B5" s="104" t="s">
        <v>55</v>
      </c>
      <c r="C5" s="109"/>
      <c r="D5" s="106" t="s">
        <v>23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10" t="s">
        <v>56</v>
      </c>
      <c r="R5" s="110"/>
      <c r="S5" s="111" t="s">
        <v>227</v>
      </c>
      <c r="T5" s="111"/>
    </row>
    <row r="6" spans="2:20" ht="19.5" customHeight="1">
      <c r="B6" s="112" t="s">
        <v>58</v>
      </c>
      <c r="C6" s="113"/>
      <c r="D6" s="114" t="s">
        <v>228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  <c r="R6" s="116"/>
      <c r="S6" s="117" t="s">
        <v>14</v>
      </c>
      <c r="T6" s="118" t="s">
        <v>60</v>
      </c>
    </row>
    <row r="7" spans="2:20" ht="24.75" customHeight="1">
      <c r="B7" s="119"/>
      <c r="C7" s="120">
        <f>D4</f>
        <v>0</v>
      </c>
      <c r="D7" s="120">
        <f>D5</f>
        <v>0</v>
      </c>
      <c r="E7" s="121" t="s">
        <v>61</v>
      </c>
      <c r="F7" s="121"/>
      <c r="G7" s="121"/>
      <c r="H7" s="121"/>
      <c r="I7" s="121"/>
      <c r="J7" s="121"/>
      <c r="K7" s="121"/>
      <c r="L7" s="121"/>
      <c r="M7" s="121"/>
      <c r="N7" s="122" t="s">
        <v>62</v>
      </c>
      <c r="O7" s="122"/>
      <c r="P7" s="122" t="s">
        <v>63</v>
      </c>
      <c r="Q7" s="122"/>
      <c r="R7" s="122" t="s">
        <v>64</v>
      </c>
      <c r="S7" s="122"/>
      <c r="T7" s="123" t="s">
        <v>65</v>
      </c>
    </row>
    <row r="8" spans="2:20" ht="9.75" customHeight="1">
      <c r="B8" s="124"/>
      <c r="C8" s="125"/>
      <c r="D8" s="126"/>
      <c r="E8" s="127">
        <v>1</v>
      </c>
      <c r="F8" s="127"/>
      <c r="G8" s="127"/>
      <c r="H8" s="127">
        <v>2</v>
      </c>
      <c r="I8" s="127"/>
      <c r="J8" s="127"/>
      <c r="K8" s="127">
        <v>3</v>
      </c>
      <c r="L8" s="127"/>
      <c r="M8" s="127"/>
      <c r="N8" s="128"/>
      <c r="O8" s="129"/>
      <c r="P8" s="128"/>
      <c r="Q8" s="129"/>
      <c r="R8" s="128"/>
      <c r="S8" s="129"/>
      <c r="T8" s="130"/>
    </row>
    <row r="9" spans="2:20" ht="30" customHeight="1">
      <c r="B9" s="131" t="s">
        <v>66</v>
      </c>
      <c r="C9" s="132" t="s">
        <v>229</v>
      </c>
      <c r="D9" s="133" t="s">
        <v>144</v>
      </c>
      <c r="E9" s="134">
        <v>15</v>
      </c>
      <c r="F9" s="135" t="s">
        <v>69</v>
      </c>
      <c r="G9" s="136">
        <v>21</v>
      </c>
      <c r="H9" s="134">
        <v>14</v>
      </c>
      <c r="I9" s="135" t="s">
        <v>69</v>
      </c>
      <c r="J9" s="136">
        <v>21</v>
      </c>
      <c r="K9" s="134"/>
      <c r="L9" s="135" t="s">
        <v>69</v>
      </c>
      <c r="M9" s="136"/>
      <c r="N9" s="137">
        <f>E9+H9+K9</f>
        <v>29</v>
      </c>
      <c r="O9" s="138">
        <f>G9+J9+M9</f>
        <v>42</v>
      </c>
      <c r="P9" s="139">
        <f>IF(E9&gt;G9,1,0)+IF(H9&gt;J9,1,0)+IF(K9&gt;M9,1,0)</f>
        <v>0</v>
      </c>
      <c r="Q9" s="140">
        <f>IF(E9&lt;G9,1,0)+IF(H9&lt;J9,1,0)+IF(K9&lt;M9,1,0)</f>
        <v>2</v>
      </c>
      <c r="R9" s="141">
        <f>IF(P9=2,1,0)</f>
        <v>0</v>
      </c>
      <c r="S9" s="142">
        <f>IF(Q9=2,1,0)</f>
        <v>1</v>
      </c>
      <c r="T9" s="168"/>
    </row>
    <row r="10" spans="2:20" ht="30" customHeight="1">
      <c r="B10" s="131" t="s">
        <v>73</v>
      </c>
      <c r="C10" s="132" t="s">
        <v>75</v>
      </c>
      <c r="D10" s="132" t="s">
        <v>230</v>
      </c>
      <c r="E10" s="134">
        <v>0</v>
      </c>
      <c r="F10" s="140" t="s">
        <v>69</v>
      </c>
      <c r="G10" s="136">
        <v>21</v>
      </c>
      <c r="H10" s="134">
        <v>0</v>
      </c>
      <c r="I10" s="140" t="s">
        <v>69</v>
      </c>
      <c r="J10" s="136">
        <v>21</v>
      </c>
      <c r="K10" s="134"/>
      <c r="L10" s="140" t="s">
        <v>69</v>
      </c>
      <c r="M10" s="136"/>
      <c r="N10" s="137">
        <f>E10+H10+K10</f>
        <v>0</v>
      </c>
      <c r="O10" s="138">
        <f>G10+J10+M10</f>
        <v>42</v>
      </c>
      <c r="P10" s="139">
        <f>IF(E10&gt;G10,1,0)+IF(H10&gt;J10,1,0)+IF(K10&gt;M10,1,0)</f>
        <v>0</v>
      </c>
      <c r="Q10" s="140">
        <f>IF(E10&lt;G10,1,0)+IF(H10&lt;J10,1,0)+IF(K10&lt;M10,1,0)</f>
        <v>2</v>
      </c>
      <c r="R10" s="144">
        <f>IF(P10=2,1,0)</f>
        <v>0</v>
      </c>
      <c r="S10" s="142">
        <f>IF(Q10=2,1,0)</f>
        <v>1</v>
      </c>
      <c r="T10" s="168"/>
    </row>
    <row r="11" spans="2:20" ht="30" customHeight="1">
      <c r="B11" s="131" t="s">
        <v>70</v>
      </c>
      <c r="C11" s="132" t="s">
        <v>231</v>
      </c>
      <c r="D11" s="132" t="s">
        <v>232</v>
      </c>
      <c r="E11" s="134">
        <v>16</v>
      </c>
      <c r="F11" s="140" t="s">
        <v>69</v>
      </c>
      <c r="G11" s="136">
        <v>21</v>
      </c>
      <c r="H11" s="134">
        <v>21</v>
      </c>
      <c r="I11" s="140" t="s">
        <v>69</v>
      </c>
      <c r="J11" s="136">
        <v>16</v>
      </c>
      <c r="K11" s="134">
        <v>21</v>
      </c>
      <c r="L11" s="140" t="s">
        <v>69</v>
      </c>
      <c r="M11" s="136">
        <v>15</v>
      </c>
      <c r="N11" s="137">
        <f>E11+H11+K11</f>
        <v>58</v>
      </c>
      <c r="O11" s="138">
        <f>G11+J11+M11</f>
        <v>52</v>
      </c>
      <c r="P11" s="139">
        <f>IF(E11&gt;G11,1,0)+IF(H11&gt;J11,1,0)+IF(K11&gt;M11,1,0)</f>
        <v>2</v>
      </c>
      <c r="Q11" s="140">
        <f>IF(E11&lt;G11,1,0)+IF(H11&lt;J11,1,0)+IF(K11&lt;M11,1,0)</f>
        <v>1</v>
      </c>
      <c r="R11" s="144">
        <f>IF(P11=2,1,0)</f>
        <v>1</v>
      </c>
      <c r="S11" s="142">
        <f>IF(Q11=2,1,0)</f>
        <v>0</v>
      </c>
      <c r="T11" s="168"/>
    </row>
    <row r="12" spans="2:20" ht="30" customHeight="1">
      <c r="B12" s="131" t="s">
        <v>76</v>
      </c>
      <c r="C12" s="132" t="s">
        <v>193</v>
      </c>
      <c r="D12" s="132" t="s">
        <v>233</v>
      </c>
      <c r="E12" s="134">
        <v>21</v>
      </c>
      <c r="F12" s="140" t="s">
        <v>69</v>
      </c>
      <c r="G12" s="136">
        <v>7</v>
      </c>
      <c r="H12" s="134">
        <v>21</v>
      </c>
      <c r="I12" s="140" t="s">
        <v>69</v>
      </c>
      <c r="J12" s="136">
        <v>13</v>
      </c>
      <c r="K12" s="134"/>
      <c r="L12" s="140" t="s">
        <v>69</v>
      </c>
      <c r="M12" s="136"/>
      <c r="N12" s="137">
        <f>E12+H12+K12</f>
        <v>42</v>
      </c>
      <c r="O12" s="138">
        <f>G12+J12+M12</f>
        <v>20</v>
      </c>
      <c r="P12" s="139">
        <f>IF(E12&gt;G12,1,0)+IF(H12&gt;J12,1,0)+IF(K12&gt;M12,1,0)</f>
        <v>2</v>
      </c>
      <c r="Q12" s="140">
        <f>IF(E12&lt;G12,1,0)+IF(H12&lt;J12,1,0)+IF(K12&lt;M12,1,0)</f>
        <v>0</v>
      </c>
      <c r="R12" s="144">
        <f>IF(P12=2,1,0)</f>
        <v>1</v>
      </c>
      <c r="S12" s="142">
        <f>IF(Q12=2,1,0)</f>
        <v>0</v>
      </c>
      <c r="T12" s="168"/>
    </row>
    <row r="13" spans="2:20" ht="30" customHeight="1">
      <c r="B13" s="131" t="s">
        <v>79</v>
      </c>
      <c r="C13" s="132" t="s">
        <v>195</v>
      </c>
      <c r="D13" s="132" t="s">
        <v>234</v>
      </c>
      <c r="E13" s="134">
        <v>21</v>
      </c>
      <c r="F13" s="140" t="s">
        <v>69</v>
      </c>
      <c r="G13" s="136">
        <v>18</v>
      </c>
      <c r="H13" s="134">
        <v>21</v>
      </c>
      <c r="I13" s="140" t="s">
        <v>69</v>
      </c>
      <c r="J13" s="136">
        <v>15</v>
      </c>
      <c r="K13" s="134"/>
      <c r="L13" s="140" t="s">
        <v>69</v>
      </c>
      <c r="M13" s="136"/>
      <c r="N13" s="137">
        <f>E13+H13+K13</f>
        <v>42</v>
      </c>
      <c r="O13" s="138">
        <f>G13+J13+M13</f>
        <v>33</v>
      </c>
      <c r="P13" s="139">
        <f>IF(E13&gt;G13,1,0)+IF(H13&gt;J13,1,0)+IF(K13&gt;M13,1,0)</f>
        <v>2</v>
      </c>
      <c r="Q13" s="140">
        <f>IF(E13&lt;G13,1,0)+IF(H13&lt;J13,1,0)+IF(K13&lt;M13,1,0)</f>
        <v>0</v>
      </c>
      <c r="R13" s="144">
        <f>IF(P13=2,1,0)</f>
        <v>1</v>
      </c>
      <c r="S13" s="142">
        <f>IF(Q13=2,1,0)</f>
        <v>0</v>
      </c>
      <c r="T13" s="168"/>
    </row>
    <row r="14" spans="2:20" ht="30" customHeight="1">
      <c r="B14" s="131" t="s">
        <v>82</v>
      </c>
      <c r="C14" s="132" t="s">
        <v>197</v>
      </c>
      <c r="D14" s="132" t="s">
        <v>154</v>
      </c>
      <c r="E14" s="134">
        <v>14</v>
      </c>
      <c r="F14" s="140" t="s">
        <v>69</v>
      </c>
      <c r="G14" s="136">
        <v>21</v>
      </c>
      <c r="H14" s="134">
        <v>10</v>
      </c>
      <c r="I14" s="140" t="s">
        <v>69</v>
      </c>
      <c r="J14" s="136">
        <v>21</v>
      </c>
      <c r="K14" s="134"/>
      <c r="L14" s="140" t="s">
        <v>69</v>
      </c>
      <c r="M14" s="136"/>
      <c r="N14" s="137">
        <f>E14+H14+K14</f>
        <v>24</v>
      </c>
      <c r="O14" s="138">
        <f>G14+J14+M14</f>
        <v>42</v>
      </c>
      <c r="P14" s="139">
        <f>IF(E14&gt;G14,1,0)+IF(H14&gt;J14,1,0)+IF(K14&gt;M14,1,0)</f>
        <v>0</v>
      </c>
      <c r="Q14" s="140">
        <f>IF(E14&lt;G14,1,0)+IF(H14&lt;J14,1,0)+IF(K14&lt;M14,1,0)</f>
        <v>2</v>
      </c>
      <c r="R14" s="144">
        <f>IF(P14=2,1,0)</f>
        <v>0</v>
      </c>
      <c r="S14" s="142">
        <f>IF(Q14=2,1,0)</f>
        <v>1</v>
      </c>
      <c r="T14" s="168"/>
    </row>
    <row r="15" spans="2:20" ht="30" customHeight="1">
      <c r="B15" s="131" t="s">
        <v>85</v>
      </c>
      <c r="C15" s="132" t="s">
        <v>199</v>
      </c>
      <c r="D15" s="132" t="s">
        <v>235</v>
      </c>
      <c r="E15" s="134">
        <v>21</v>
      </c>
      <c r="F15" s="140" t="s">
        <v>69</v>
      </c>
      <c r="G15" s="136">
        <v>19</v>
      </c>
      <c r="H15" s="134">
        <v>21</v>
      </c>
      <c r="I15" s="140" t="s">
        <v>69</v>
      </c>
      <c r="J15" s="136">
        <v>15</v>
      </c>
      <c r="K15" s="134"/>
      <c r="L15" s="140" t="s">
        <v>69</v>
      </c>
      <c r="M15" s="136"/>
      <c r="N15" s="137">
        <f>E15+H15+K15</f>
        <v>42</v>
      </c>
      <c r="O15" s="138">
        <f>G15+J15+M15</f>
        <v>34</v>
      </c>
      <c r="P15" s="139">
        <f>IF(E15&gt;G15,1,0)+IF(H15&gt;J15,1,0)+IF(K15&gt;M15,1,0)</f>
        <v>2</v>
      </c>
      <c r="Q15" s="140">
        <f>IF(E15&lt;G15,1,0)+IF(H15&lt;J15,1,0)+IF(K15&lt;M15,1,0)</f>
        <v>0</v>
      </c>
      <c r="R15" s="144">
        <f>IF(P15=2,1,0)</f>
        <v>1</v>
      </c>
      <c r="S15" s="142">
        <f>IF(Q15=2,1,0)</f>
        <v>0</v>
      </c>
      <c r="T15" s="168"/>
    </row>
    <row r="16" spans="2:20" ht="34.5" customHeight="1">
      <c r="B16" s="145" t="s">
        <v>88</v>
      </c>
      <c r="C16" s="146">
        <f>IF(R16&gt;S16,D4,IF(S16&gt;R16,D5,"remíza"))</f>
        <v>0</v>
      </c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7">
        <f>SUM(N9:N15)</f>
        <v>237</v>
      </c>
      <c r="O16" s="148">
        <f>SUM(O9:O15)</f>
        <v>265</v>
      </c>
      <c r="P16" s="147">
        <f>SUM(P9:P15)</f>
        <v>8</v>
      </c>
      <c r="Q16" s="149">
        <f>SUM(Q9:Q15)</f>
        <v>7</v>
      </c>
      <c r="R16" s="147">
        <f>SUM(R9:R15)</f>
        <v>4</v>
      </c>
      <c r="S16" s="148">
        <f>SUM(S9:S15)</f>
        <v>3</v>
      </c>
      <c r="T16" s="150"/>
    </row>
    <row r="17" spans="2:20" ht="12.75">
      <c r="B17" s="152"/>
      <c r="C17" s="153"/>
      <c r="D17" s="153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5" t="s">
        <v>89</v>
      </c>
    </row>
    <row r="18" spans="2:20" ht="12.75">
      <c r="B18" s="156" t="s">
        <v>90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</row>
    <row r="19" spans="2:20" ht="12.75"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</row>
    <row r="20" spans="2:20" ht="19.5" customHeight="1">
      <c r="B20" s="157" t="s">
        <v>91</v>
      </c>
      <c r="C20" s="158" t="s">
        <v>236</v>
      </c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</row>
    <row r="21" spans="2:20" ht="19.5" customHeight="1">
      <c r="B21" s="159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</row>
    <row r="22" spans="2:20" ht="12.75"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</row>
    <row r="23" spans="2:21" ht="12.75">
      <c r="B23" s="161" t="s">
        <v>92</v>
      </c>
      <c r="C23" s="153"/>
      <c r="D23" s="162"/>
      <c r="E23" s="161" t="s">
        <v>93</v>
      </c>
      <c r="F23" s="161"/>
      <c r="G23" s="161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3"/>
    </row>
    <row r="24" spans="2:21" ht="12.75">
      <c r="B24" s="164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</row>
    <row r="25" spans="2:21" ht="12.75">
      <c r="B25" s="164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</row>
    <row r="26" spans="2:21" ht="12.75">
      <c r="B26" s="164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</row>
    <row r="27" spans="2:21" ht="12.75">
      <c r="B27" s="165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</row>
    <row r="28" spans="2:21" ht="12.75">
      <c r="B28" s="164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</row>
  </sheetData>
  <sheetProtection password="CC26" sheet="1" objects="1" scenarios="1"/>
  <mergeCells count="17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6:M16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zoomScale="90" zoomScaleNormal="90" workbookViewId="0" topLeftCell="A1">
      <selection activeCell="D3" sqref="D3"/>
    </sheetView>
  </sheetViews>
  <sheetFormatPr defaultColWidth="9.00390625" defaultRowHeight="12.75"/>
  <cols>
    <col min="1" max="1" width="1.37890625" style="99" customWidth="1"/>
    <col min="2" max="2" width="10.75390625" style="99" customWidth="1"/>
    <col min="3" max="4" width="32.75390625" style="99" customWidth="1"/>
    <col min="5" max="5" width="3.75390625" style="99" customWidth="1"/>
    <col min="6" max="6" width="0.875" style="99" customWidth="1"/>
    <col min="7" max="8" width="3.75390625" style="99" customWidth="1"/>
    <col min="9" max="9" width="0.875" style="99" customWidth="1"/>
    <col min="10" max="11" width="3.75390625" style="99" customWidth="1"/>
    <col min="12" max="12" width="0.875" style="99" customWidth="1"/>
    <col min="13" max="13" width="3.75390625" style="99" customWidth="1"/>
    <col min="14" max="19" width="5.75390625" style="99" customWidth="1"/>
    <col min="20" max="20" width="15.00390625" style="99" customWidth="1"/>
    <col min="21" max="21" width="2.25390625" style="99" customWidth="1"/>
    <col min="22" max="16384" width="9.125" style="99" customWidth="1"/>
  </cols>
  <sheetData>
    <row r="1" ht="8.25" customHeight="1"/>
    <row r="2" spans="2:20" ht="12.75">
      <c r="B2" s="100" t="s">
        <v>48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2:20" ht="19.5" customHeight="1">
      <c r="B3" s="101" t="s">
        <v>49</v>
      </c>
      <c r="C3" s="102"/>
      <c r="D3" s="103" t="s">
        <v>217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2:20" ht="19.5" customHeight="1">
      <c r="B4" s="104" t="s">
        <v>51</v>
      </c>
      <c r="C4" s="105"/>
      <c r="D4" s="166" t="s">
        <v>237</v>
      </c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07" t="s">
        <v>53</v>
      </c>
      <c r="R4" s="107"/>
      <c r="S4" s="108" t="s">
        <v>238</v>
      </c>
      <c r="T4" s="108"/>
    </row>
    <row r="5" spans="2:20" ht="19.5" customHeight="1">
      <c r="B5" s="104" t="s">
        <v>55</v>
      </c>
      <c r="C5" s="109"/>
      <c r="D5" s="106" t="s">
        <v>239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10" t="s">
        <v>56</v>
      </c>
      <c r="R5" s="110"/>
      <c r="S5" s="111" t="s">
        <v>37</v>
      </c>
      <c r="T5" s="111"/>
    </row>
    <row r="6" spans="2:20" ht="19.5" customHeight="1">
      <c r="B6" s="112" t="s">
        <v>58</v>
      </c>
      <c r="C6" s="113"/>
      <c r="D6" s="114" t="s">
        <v>240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  <c r="R6" s="116"/>
      <c r="S6" s="117" t="s">
        <v>14</v>
      </c>
      <c r="T6" s="118" t="s">
        <v>60</v>
      </c>
    </row>
    <row r="7" spans="2:20" ht="24.75" customHeight="1">
      <c r="B7" s="119"/>
      <c r="C7" s="120">
        <f>D4</f>
        <v>0</v>
      </c>
      <c r="D7" s="120">
        <f>D5</f>
        <v>0</v>
      </c>
      <c r="E7" s="121" t="s">
        <v>61</v>
      </c>
      <c r="F7" s="121"/>
      <c r="G7" s="121"/>
      <c r="H7" s="121"/>
      <c r="I7" s="121"/>
      <c r="J7" s="121"/>
      <c r="K7" s="121"/>
      <c r="L7" s="121"/>
      <c r="M7" s="121"/>
      <c r="N7" s="122" t="s">
        <v>62</v>
      </c>
      <c r="O7" s="122"/>
      <c r="P7" s="122" t="s">
        <v>63</v>
      </c>
      <c r="Q7" s="122"/>
      <c r="R7" s="122" t="s">
        <v>64</v>
      </c>
      <c r="S7" s="122"/>
      <c r="T7" s="123" t="s">
        <v>65</v>
      </c>
    </row>
    <row r="8" spans="2:20" ht="9.75" customHeight="1">
      <c r="B8" s="124"/>
      <c r="C8" s="125"/>
      <c r="D8" s="126"/>
      <c r="E8" s="127">
        <v>1</v>
      </c>
      <c r="F8" s="127"/>
      <c r="G8" s="127"/>
      <c r="H8" s="127">
        <v>2</v>
      </c>
      <c r="I8" s="127"/>
      <c r="J8" s="127"/>
      <c r="K8" s="127">
        <v>3</v>
      </c>
      <c r="L8" s="127"/>
      <c r="M8" s="127"/>
      <c r="N8" s="128"/>
      <c r="O8" s="129"/>
      <c r="P8" s="128"/>
      <c r="Q8" s="129"/>
      <c r="R8" s="128"/>
      <c r="S8" s="129"/>
      <c r="T8" s="130"/>
    </row>
    <row r="9" spans="2:20" ht="30" customHeight="1">
      <c r="B9" s="131" t="s">
        <v>66</v>
      </c>
      <c r="C9" s="132" t="s">
        <v>144</v>
      </c>
      <c r="D9" s="133" t="s">
        <v>241</v>
      </c>
      <c r="E9" s="134">
        <v>21</v>
      </c>
      <c r="F9" s="135" t="s">
        <v>69</v>
      </c>
      <c r="G9" s="136">
        <v>8</v>
      </c>
      <c r="H9" s="134">
        <v>21</v>
      </c>
      <c r="I9" s="135" t="s">
        <v>69</v>
      </c>
      <c r="J9" s="136">
        <v>10</v>
      </c>
      <c r="K9" s="134"/>
      <c r="L9" s="135" t="s">
        <v>69</v>
      </c>
      <c r="M9" s="136"/>
      <c r="N9" s="137">
        <f>E9+H9+K9</f>
        <v>42</v>
      </c>
      <c r="O9" s="138">
        <f>G9+J9+M9</f>
        <v>18</v>
      </c>
      <c r="P9" s="139">
        <f>IF(E9&gt;G9,1,0)+IF(H9&gt;J9,1,0)+IF(K9&gt;M9,1,0)</f>
        <v>2</v>
      </c>
      <c r="Q9" s="140">
        <f>IF(E9&lt;G9,1,0)+IF(H9&lt;J9,1,0)+IF(K9&lt;M9,1,0)</f>
        <v>0</v>
      </c>
      <c r="R9" s="141">
        <f>IF(P9=2,1,0)</f>
        <v>1</v>
      </c>
      <c r="S9" s="142">
        <f>IF(Q9=2,1,0)</f>
        <v>0</v>
      </c>
      <c r="T9" s="168"/>
    </row>
    <row r="10" spans="2:20" ht="30" customHeight="1">
      <c r="B10" s="131" t="s">
        <v>73</v>
      </c>
      <c r="C10" s="132" t="s">
        <v>242</v>
      </c>
      <c r="D10" s="132" t="s">
        <v>243</v>
      </c>
      <c r="E10" s="134">
        <v>16</v>
      </c>
      <c r="F10" s="140" t="s">
        <v>69</v>
      </c>
      <c r="G10" s="136">
        <v>21</v>
      </c>
      <c r="H10" s="134">
        <v>21</v>
      </c>
      <c r="I10" s="140" t="s">
        <v>69</v>
      </c>
      <c r="J10" s="136">
        <v>17</v>
      </c>
      <c r="K10" s="134">
        <v>16</v>
      </c>
      <c r="L10" s="140" t="s">
        <v>69</v>
      </c>
      <c r="M10" s="136">
        <v>21</v>
      </c>
      <c r="N10" s="137">
        <f>E10+H10+K10</f>
        <v>53</v>
      </c>
      <c r="O10" s="138">
        <f>G10+J10+M10</f>
        <v>59</v>
      </c>
      <c r="P10" s="139">
        <f>IF(E10&gt;G10,1,0)+IF(H10&gt;J10,1,0)+IF(K10&gt;M10,1,0)</f>
        <v>1</v>
      </c>
      <c r="Q10" s="140">
        <f>IF(E10&lt;G10,1,0)+IF(H10&lt;J10,1,0)+IF(K10&lt;M10,1,0)</f>
        <v>2</v>
      </c>
      <c r="R10" s="144">
        <f>IF(P10=2,1,0)</f>
        <v>0</v>
      </c>
      <c r="S10" s="142">
        <f>IF(Q10=2,1,0)</f>
        <v>1</v>
      </c>
      <c r="T10" s="168"/>
    </row>
    <row r="11" spans="2:20" ht="30" customHeight="1">
      <c r="B11" s="131" t="s">
        <v>70</v>
      </c>
      <c r="C11" s="132" t="s">
        <v>244</v>
      </c>
      <c r="D11" s="132" t="s">
        <v>245</v>
      </c>
      <c r="E11" s="134">
        <v>21</v>
      </c>
      <c r="F11" s="140" t="s">
        <v>69</v>
      </c>
      <c r="G11" s="136">
        <v>9</v>
      </c>
      <c r="H11" s="134">
        <v>21</v>
      </c>
      <c r="I11" s="140" t="s">
        <v>69</v>
      </c>
      <c r="J11" s="136">
        <v>19</v>
      </c>
      <c r="K11" s="134"/>
      <c r="L11" s="140" t="s">
        <v>69</v>
      </c>
      <c r="M11" s="136"/>
      <c r="N11" s="137">
        <f>E11+H11+K11</f>
        <v>42</v>
      </c>
      <c r="O11" s="138">
        <f>G11+J11+M11</f>
        <v>28</v>
      </c>
      <c r="P11" s="139">
        <f>IF(E11&gt;G11,1,0)+IF(H11&gt;J11,1,0)+IF(K11&gt;M11,1,0)</f>
        <v>2</v>
      </c>
      <c r="Q11" s="140">
        <f>IF(E11&lt;G11,1,0)+IF(H11&lt;J11,1,0)+IF(K11&lt;M11,1,0)</f>
        <v>0</v>
      </c>
      <c r="R11" s="144">
        <f>IF(P11=2,1,0)</f>
        <v>1</v>
      </c>
      <c r="S11" s="142">
        <f>IF(Q11=2,1,0)</f>
        <v>0</v>
      </c>
      <c r="T11" s="168"/>
    </row>
    <row r="12" spans="2:20" ht="30" customHeight="1">
      <c r="B12" s="131" t="s">
        <v>76</v>
      </c>
      <c r="C12" s="132" t="s">
        <v>233</v>
      </c>
      <c r="D12" s="132" t="s">
        <v>224</v>
      </c>
      <c r="E12" s="134">
        <v>18</v>
      </c>
      <c r="F12" s="140" t="s">
        <v>69</v>
      </c>
      <c r="G12" s="136">
        <v>21</v>
      </c>
      <c r="H12" s="134">
        <v>21</v>
      </c>
      <c r="I12" s="140" t="s">
        <v>69</v>
      </c>
      <c r="J12" s="136">
        <v>13</v>
      </c>
      <c r="K12" s="134">
        <v>0</v>
      </c>
      <c r="L12" s="140" t="s">
        <v>69</v>
      </c>
      <c r="M12" s="136">
        <v>21</v>
      </c>
      <c r="N12" s="137">
        <f>E12+H12+K12</f>
        <v>39</v>
      </c>
      <c r="O12" s="138">
        <f>G12+J12+M12</f>
        <v>55</v>
      </c>
      <c r="P12" s="139">
        <f>IF(E12&gt;G12,1,0)+IF(H12&gt;J12,1,0)+IF(K12&gt;M12,1,0)</f>
        <v>1</v>
      </c>
      <c r="Q12" s="140">
        <f>IF(E12&lt;G12,1,0)+IF(H12&lt;J12,1,0)+IF(K12&lt;M12,1,0)</f>
        <v>2</v>
      </c>
      <c r="R12" s="144">
        <f>IF(P12=2,1,0)</f>
        <v>0</v>
      </c>
      <c r="S12" s="142">
        <f>IF(Q12=2,1,0)</f>
        <v>1</v>
      </c>
      <c r="T12" s="168" t="s">
        <v>246</v>
      </c>
    </row>
    <row r="13" spans="2:20" ht="30" customHeight="1">
      <c r="B13" s="131" t="s">
        <v>79</v>
      </c>
      <c r="C13" s="132" t="s">
        <v>152</v>
      </c>
      <c r="D13" s="132" t="s">
        <v>180</v>
      </c>
      <c r="E13" s="134">
        <v>21</v>
      </c>
      <c r="F13" s="140" t="s">
        <v>69</v>
      </c>
      <c r="G13" s="136">
        <v>16</v>
      </c>
      <c r="H13" s="134">
        <v>18</v>
      </c>
      <c r="I13" s="140" t="s">
        <v>69</v>
      </c>
      <c r="J13" s="136">
        <v>21</v>
      </c>
      <c r="K13" s="134">
        <v>20</v>
      </c>
      <c r="L13" s="140" t="s">
        <v>69</v>
      </c>
      <c r="M13" s="136">
        <v>22</v>
      </c>
      <c r="N13" s="137">
        <f>E13+H13+K13</f>
        <v>59</v>
      </c>
      <c r="O13" s="138">
        <f>G13+J13+M13</f>
        <v>59</v>
      </c>
      <c r="P13" s="139">
        <f>IF(E13&gt;G13,1,0)+IF(H13&gt;J13,1,0)+IF(K13&gt;M13,1,0)</f>
        <v>1</v>
      </c>
      <c r="Q13" s="140">
        <f>IF(E13&lt;G13,1,0)+IF(H13&lt;J13,1,0)+IF(K13&lt;M13,1,0)</f>
        <v>2</v>
      </c>
      <c r="R13" s="144">
        <f>IF(P13=2,1,0)</f>
        <v>0</v>
      </c>
      <c r="S13" s="142">
        <f>IF(Q13=2,1,0)</f>
        <v>1</v>
      </c>
      <c r="T13" s="168"/>
    </row>
    <row r="14" spans="2:20" ht="30" customHeight="1">
      <c r="B14" s="131" t="s">
        <v>82</v>
      </c>
      <c r="C14" s="132" t="s">
        <v>154</v>
      </c>
      <c r="D14" s="132" t="s">
        <v>225</v>
      </c>
      <c r="E14" s="134">
        <v>21</v>
      </c>
      <c r="F14" s="140" t="s">
        <v>69</v>
      </c>
      <c r="G14" s="136">
        <v>15</v>
      </c>
      <c r="H14" s="134">
        <v>21</v>
      </c>
      <c r="I14" s="140" t="s">
        <v>69</v>
      </c>
      <c r="J14" s="136">
        <v>7</v>
      </c>
      <c r="K14" s="134"/>
      <c r="L14" s="140" t="s">
        <v>69</v>
      </c>
      <c r="M14" s="136"/>
      <c r="N14" s="137">
        <f>E14+H14+K14</f>
        <v>42</v>
      </c>
      <c r="O14" s="138">
        <f>G14+J14+M14</f>
        <v>22</v>
      </c>
      <c r="P14" s="139">
        <f>IF(E14&gt;G14,1,0)+IF(H14&gt;J14,1,0)+IF(K14&gt;M14,1,0)</f>
        <v>2</v>
      </c>
      <c r="Q14" s="140">
        <f>IF(E14&lt;G14,1,0)+IF(H14&lt;J14,1,0)+IF(K14&lt;M14,1,0)</f>
        <v>0</v>
      </c>
      <c r="R14" s="144">
        <f>IF(P14=2,1,0)</f>
        <v>1</v>
      </c>
      <c r="S14" s="142">
        <f>IF(Q14=2,1,0)</f>
        <v>0</v>
      </c>
      <c r="T14" s="168"/>
    </row>
    <row r="15" spans="2:20" ht="30" customHeight="1">
      <c r="B15" s="131" t="s">
        <v>85</v>
      </c>
      <c r="C15" s="132" t="s">
        <v>235</v>
      </c>
      <c r="D15" s="132" t="s">
        <v>182</v>
      </c>
      <c r="E15" s="134">
        <v>21</v>
      </c>
      <c r="F15" s="140" t="s">
        <v>69</v>
      </c>
      <c r="G15" s="136">
        <v>13</v>
      </c>
      <c r="H15" s="134">
        <v>21</v>
      </c>
      <c r="I15" s="140" t="s">
        <v>69</v>
      </c>
      <c r="J15" s="136">
        <v>13</v>
      </c>
      <c r="K15" s="134"/>
      <c r="L15" s="140" t="s">
        <v>69</v>
      </c>
      <c r="M15" s="136"/>
      <c r="N15" s="137">
        <f>E15+H15+K15</f>
        <v>42</v>
      </c>
      <c r="O15" s="138">
        <f>G15+J15+M15</f>
        <v>26</v>
      </c>
      <c r="P15" s="139">
        <f>IF(E15&gt;G15,1,0)+IF(H15&gt;J15,1,0)+IF(K15&gt;M15,1,0)</f>
        <v>2</v>
      </c>
      <c r="Q15" s="140">
        <f>IF(E15&lt;G15,1,0)+IF(H15&lt;J15,1,0)+IF(K15&lt;M15,1,0)</f>
        <v>0</v>
      </c>
      <c r="R15" s="144">
        <f>IF(P15=2,1,0)</f>
        <v>1</v>
      </c>
      <c r="S15" s="142">
        <f>IF(Q15=2,1,0)</f>
        <v>0</v>
      </c>
      <c r="T15" s="168"/>
    </row>
    <row r="16" spans="2:20" ht="34.5" customHeight="1">
      <c r="B16" s="145" t="s">
        <v>88</v>
      </c>
      <c r="C16" s="146">
        <f>IF(R16&gt;S16,D4,IF(S16&gt;R16,D5,"remíza"))</f>
        <v>0</v>
      </c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7">
        <f>SUM(N9:N15)</f>
        <v>319</v>
      </c>
      <c r="O16" s="148">
        <f>SUM(O9:O15)</f>
        <v>267</v>
      </c>
      <c r="P16" s="147">
        <f>SUM(P9:P15)</f>
        <v>11</v>
      </c>
      <c r="Q16" s="149">
        <f>SUM(Q9:Q15)</f>
        <v>6</v>
      </c>
      <c r="R16" s="147">
        <f>SUM(R9:R15)</f>
        <v>4</v>
      </c>
      <c r="S16" s="148">
        <f>SUM(S9:S15)</f>
        <v>3</v>
      </c>
      <c r="T16" s="150"/>
    </row>
    <row r="17" spans="2:20" ht="12.75">
      <c r="B17" s="152"/>
      <c r="C17" s="153"/>
      <c r="D17" s="153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5" t="s">
        <v>89</v>
      </c>
    </row>
    <row r="18" spans="2:20" ht="12.75">
      <c r="B18" s="156" t="s">
        <v>90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</row>
    <row r="19" spans="2:20" ht="12.75"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</row>
    <row r="20" spans="2:20" ht="19.5" customHeight="1">
      <c r="B20" s="157" t="s">
        <v>91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</row>
    <row r="21" spans="2:20" ht="19.5" customHeight="1">
      <c r="B21" s="159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</row>
    <row r="22" spans="2:20" ht="12.75"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</row>
    <row r="23" spans="2:21" ht="12.75">
      <c r="B23" s="161" t="s">
        <v>92</v>
      </c>
      <c r="C23" s="153"/>
      <c r="D23" s="162"/>
      <c r="E23" s="161" t="s">
        <v>93</v>
      </c>
      <c r="F23" s="161"/>
      <c r="G23" s="161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3"/>
    </row>
    <row r="24" spans="2:21" ht="12.75">
      <c r="B24" s="164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</row>
    <row r="25" spans="2:21" ht="12.75">
      <c r="B25" s="164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</row>
    <row r="26" spans="2:21" ht="12.75">
      <c r="B26" s="164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</row>
    <row r="27" spans="2:21" ht="12.75">
      <c r="B27" s="165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</row>
    <row r="28" spans="2:21" ht="12.75">
      <c r="B28" s="164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</row>
  </sheetData>
  <sheetProtection password="CC26" sheet="1" objects="1" scenarios="1"/>
  <mergeCells count="17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6:M16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zoomScale="90" zoomScaleNormal="90" workbookViewId="0" topLeftCell="A1">
      <selection activeCell="D3" sqref="D3"/>
    </sheetView>
  </sheetViews>
  <sheetFormatPr defaultColWidth="9.00390625" defaultRowHeight="12.75"/>
  <cols>
    <col min="1" max="1" width="1.37890625" style="99" customWidth="1"/>
    <col min="2" max="2" width="10.75390625" style="99" customWidth="1"/>
    <col min="3" max="4" width="32.75390625" style="99" customWidth="1"/>
    <col min="5" max="5" width="3.75390625" style="99" customWidth="1"/>
    <col min="6" max="6" width="0.875" style="99" customWidth="1"/>
    <col min="7" max="8" width="3.75390625" style="99" customWidth="1"/>
    <col min="9" max="9" width="0.875" style="99" customWidth="1"/>
    <col min="10" max="11" width="3.75390625" style="99" customWidth="1"/>
    <col min="12" max="12" width="0.875" style="99" customWidth="1"/>
    <col min="13" max="13" width="3.75390625" style="99" customWidth="1"/>
    <col min="14" max="19" width="5.75390625" style="99" customWidth="1"/>
    <col min="20" max="20" width="15.00390625" style="99" customWidth="1"/>
    <col min="21" max="21" width="2.25390625" style="99" customWidth="1"/>
    <col min="22" max="16384" width="9.125" style="99" customWidth="1"/>
  </cols>
  <sheetData>
    <row r="1" ht="8.25" customHeight="1"/>
    <row r="2" spans="2:20" ht="12.75">
      <c r="B2" s="100" t="s">
        <v>48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2:20" ht="19.5" customHeight="1">
      <c r="B3" s="101" t="s">
        <v>49</v>
      </c>
      <c r="C3" s="102"/>
      <c r="D3" s="103" t="s">
        <v>217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2:20" ht="19.5" customHeight="1">
      <c r="B4" s="104" t="s">
        <v>51</v>
      </c>
      <c r="C4" s="105"/>
      <c r="D4" s="166" t="s">
        <v>237</v>
      </c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07" t="s">
        <v>53</v>
      </c>
      <c r="R4" s="107"/>
      <c r="S4" s="108" t="s">
        <v>247</v>
      </c>
      <c r="T4" s="108"/>
    </row>
    <row r="5" spans="2:20" ht="19.5" customHeight="1">
      <c r="B5" s="104" t="s">
        <v>55</v>
      </c>
      <c r="C5" s="109"/>
      <c r="D5" s="106" t="s">
        <v>248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10" t="s">
        <v>56</v>
      </c>
      <c r="R5" s="110"/>
      <c r="S5" s="111" t="s">
        <v>37</v>
      </c>
      <c r="T5" s="111"/>
    </row>
    <row r="6" spans="2:20" ht="19.5" customHeight="1">
      <c r="B6" s="112" t="s">
        <v>58</v>
      </c>
      <c r="C6" s="113"/>
      <c r="D6" s="114" t="s">
        <v>249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  <c r="R6" s="116"/>
      <c r="S6" s="117" t="s">
        <v>14</v>
      </c>
      <c r="T6" s="118" t="s">
        <v>60</v>
      </c>
    </row>
    <row r="7" spans="2:20" ht="24.75" customHeight="1">
      <c r="B7" s="119"/>
      <c r="C7" s="120">
        <f>D4</f>
        <v>0</v>
      </c>
      <c r="D7" s="120">
        <f>D5</f>
        <v>0</v>
      </c>
      <c r="E7" s="121" t="s">
        <v>61</v>
      </c>
      <c r="F7" s="121"/>
      <c r="G7" s="121"/>
      <c r="H7" s="121"/>
      <c r="I7" s="121"/>
      <c r="J7" s="121"/>
      <c r="K7" s="121"/>
      <c r="L7" s="121"/>
      <c r="M7" s="121"/>
      <c r="N7" s="122" t="s">
        <v>62</v>
      </c>
      <c r="O7" s="122"/>
      <c r="P7" s="122" t="s">
        <v>63</v>
      </c>
      <c r="Q7" s="122"/>
      <c r="R7" s="122" t="s">
        <v>64</v>
      </c>
      <c r="S7" s="122"/>
      <c r="T7" s="123" t="s">
        <v>65</v>
      </c>
    </row>
    <row r="8" spans="2:20" ht="9.75" customHeight="1">
      <c r="B8" s="124"/>
      <c r="C8" s="125"/>
      <c r="D8" s="126"/>
      <c r="E8" s="127">
        <v>1</v>
      </c>
      <c r="F8" s="127"/>
      <c r="G8" s="127"/>
      <c r="H8" s="127">
        <v>2</v>
      </c>
      <c r="I8" s="127"/>
      <c r="J8" s="127"/>
      <c r="K8" s="127">
        <v>3</v>
      </c>
      <c r="L8" s="127"/>
      <c r="M8" s="127"/>
      <c r="N8" s="128"/>
      <c r="O8" s="129"/>
      <c r="P8" s="128"/>
      <c r="Q8" s="129"/>
      <c r="R8" s="128"/>
      <c r="S8" s="129"/>
      <c r="T8" s="130"/>
    </row>
    <row r="9" spans="2:20" ht="30" customHeight="1">
      <c r="B9" s="131" t="s">
        <v>66</v>
      </c>
      <c r="C9" s="132" t="s">
        <v>250</v>
      </c>
      <c r="D9" s="133" t="s">
        <v>251</v>
      </c>
      <c r="E9" s="134">
        <v>21</v>
      </c>
      <c r="F9" s="135" t="s">
        <v>69</v>
      </c>
      <c r="G9" s="136">
        <v>19</v>
      </c>
      <c r="H9" s="134">
        <v>21</v>
      </c>
      <c r="I9" s="135" t="s">
        <v>69</v>
      </c>
      <c r="J9" s="136">
        <v>18</v>
      </c>
      <c r="K9" s="134"/>
      <c r="L9" s="135" t="s">
        <v>69</v>
      </c>
      <c r="M9" s="136"/>
      <c r="N9" s="137">
        <f>E9+H9+K9</f>
        <v>42</v>
      </c>
      <c r="O9" s="138">
        <f>G9+J9+M9</f>
        <v>37</v>
      </c>
      <c r="P9" s="139">
        <f>IF(E9&gt;G9,1,0)+IF(H9&gt;J9,1,0)+IF(K9&gt;M9,1,0)</f>
        <v>2</v>
      </c>
      <c r="Q9" s="140">
        <f>IF(E9&lt;G9,1,0)+IF(H9&lt;J9,1,0)+IF(K9&lt;M9,1,0)</f>
        <v>0</v>
      </c>
      <c r="R9" s="141">
        <f>IF(P9=2,1,0)</f>
        <v>1</v>
      </c>
      <c r="S9" s="142">
        <f>IF(Q9=2,1,0)</f>
        <v>0</v>
      </c>
      <c r="T9" s="168"/>
    </row>
    <row r="10" spans="2:20" ht="30" customHeight="1">
      <c r="B10" s="131" t="s">
        <v>73</v>
      </c>
      <c r="C10" s="132" t="s">
        <v>75</v>
      </c>
      <c r="D10" s="132" t="s">
        <v>222</v>
      </c>
      <c r="E10" s="134">
        <v>0</v>
      </c>
      <c r="F10" s="140" t="s">
        <v>69</v>
      </c>
      <c r="G10" s="136">
        <v>21</v>
      </c>
      <c r="H10" s="134">
        <v>0</v>
      </c>
      <c r="I10" s="140" t="s">
        <v>69</v>
      </c>
      <c r="J10" s="136">
        <v>21</v>
      </c>
      <c r="K10" s="134"/>
      <c r="L10" s="140" t="s">
        <v>69</v>
      </c>
      <c r="M10" s="136"/>
      <c r="N10" s="137">
        <f>E10+H10+K10</f>
        <v>0</v>
      </c>
      <c r="O10" s="138">
        <f>G10+J10+M10</f>
        <v>42</v>
      </c>
      <c r="P10" s="139">
        <f>IF(E10&gt;G10,1,0)+IF(H10&gt;J10,1,0)+IF(K10&gt;M10,1,0)</f>
        <v>0</v>
      </c>
      <c r="Q10" s="140">
        <f>IF(E10&lt;G10,1,0)+IF(H10&lt;J10,1,0)+IF(K10&lt;M10,1,0)</f>
        <v>2</v>
      </c>
      <c r="R10" s="144">
        <f>IF(P10=2,1,0)</f>
        <v>0</v>
      </c>
      <c r="S10" s="142">
        <f>IF(Q10=2,1,0)</f>
        <v>1</v>
      </c>
      <c r="T10" s="168"/>
    </row>
    <row r="11" spans="2:20" ht="30" customHeight="1">
      <c r="B11" s="131" t="s">
        <v>70</v>
      </c>
      <c r="C11" s="132" t="s">
        <v>244</v>
      </c>
      <c r="D11" s="132" t="s">
        <v>207</v>
      </c>
      <c r="E11" s="134">
        <v>6</v>
      </c>
      <c r="F11" s="140" t="s">
        <v>69</v>
      </c>
      <c r="G11" s="136">
        <v>21</v>
      </c>
      <c r="H11" s="134">
        <v>15</v>
      </c>
      <c r="I11" s="140" t="s">
        <v>69</v>
      </c>
      <c r="J11" s="136">
        <v>21</v>
      </c>
      <c r="K11" s="134"/>
      <c r="L11" s="140" t="s">
        <v>69</v>
      </c>
      <c r="M11" s="136"/>
      <c r="N11" s="137">
        <f>E11+H11+K11</f>
        <v>21</v>
      </c>
      <c r="O11" s="138">
        <f>G11+J11+M11</f>
        <v>42</v>
      </c>
      <c r="P11" s="139">
        <f>IF(E11&gt;G11,1,0)+IF(H11&gt;J11,1,0)+IF(K11&gt;M11,1,0)</f>
        <v>0</v>
      </c>
      <c r="Q11" s="140">
        <f>IF(E11&lt;G11,1,0)+IF(H11&lt;J11,1,0)+IF(K11&lt;M11,1,0)</f>
        <v>2</v>
      </c>
      <c r="R11" s="144">
        <f>IF(P11=2,1,0)</f>
        <v>0</v>
      </c>
      <c r="S11" s="142">
        <f>IF(Q11=2,1,0)</f>
        <v>1</v>
      </c>
      <c r="T11" s="168"/>
    </row>
    <row r="12" spans="2:20" ht="30" customHeight="1">
      <c r="B12" s="131" t="s">
        <v>76</v>
      </c>
      <c r="C12" s="132" t="s">
        <v>233</v>
      </c>
      <c r="D12" s="132" t="s">
        <v>164</v>
      </c>
      <c r="E12" s="134">
        <v>4</v>
      </c>
      <c r="F12" s="140" t="s">
        <v>69</v>
      </c>
      <c r="G12" s="136">
        <v>21</v>
      </c>
      <c r="H12" s="134">
        <v>8</v>
      </c>
      <c r="I12" s="140" t="s">
        <v>69</v>
      </c>
      <c r="J12" s="136">
        <v>21</v>
      </c>
      <c r="K12" s="134"/>
      <c r="L12" s="140" t="s">
        <v>69</v>
      </c>
      <c r="M12" s="136"/>
      <c r="N12" s="137">
        <f>E12+H12+K12</f>
        <v>12</v>
      </c>
      <c r="O12" s="138">
        <f>G12+J12+M12</f>
        <v>42</v>
      </c>
      <c r="P12" s="139">
        <f>IF(E12&gt;G12,1,0)+IF(H12&gt;J12,1,0)+IF(K12&gt;M12,1,0)</f>
        <v>0</v>
      </c>
      <c r="Q12" s="140">
        <f>IF(E12&lt;G12,1,0)+IF(H12&lt;J12,1,0)+IF(K12&lt;M12,1,0)</f>
        <v>2</v>
      </c>
      <c r="R12" s="144">
        <f>IF(P12=2,1,0)</f>
        <v>0</v>
      </c>
      <c r="S12" s="142">
        <f>IF(Q12=2,1,0)</f>
        <v>1</v>
      </c>
      <c r="T12" s="168"/>
    </row>
    <row r="13" spans="2:20" ht="30" customHeight="1">
      <c r="B13" s="131" t="s">
        <v>79</v>
      </c>
      <c r="C13" s="132" t="s">
        <v>152</v>
      </c>
      <c r="D13" s="132" t="s">
        <v>170</v>
      </c>
      <c r="E13" s="134">
        <v>19</v>
      </c>
      <c r="F13" s="140" t="s">
        <v>69</v>
      </c>
      <c r="G13" s="136">
        <v>21</v>
      </c>
      <c r="H13" s="134">
        <v>8</v>
      </c>
      <c r="I13" s="140" t="s">
        <v>69</v>
      </c>
      <c r="J13" s="136">
        <v>21</v>
      </c>
      <c r="K13" s="134"/>
      <c r="L13" s="140" t="s">
        <v>69</v>
      </c>
      <c r="M13" s="136"/>
      <c r="N13" s="137">
        <f>E13+H13+K13</f>
        <v>27</v>
      </c>
      <c r="O13" s="138">
        <f>G13+J13+M13</f>
        <v>42</v>
      </c>
      <c r="P13" s="139">
        <f>IF(E13&gt;G13,1,0)+IF(H13&gt;J13,1,0)+IF(K13&gt;M13,1,0)</f>
        <v>0</v>
      </c>
      <c r="Q13" s="140">
        <f>IF(E13&lt;G13,1,0)+IF(H13&lt;J13,1,0)+IF(K13&lt;M13,1,0)</f>
        <v>2</v>
      </c>
      <c r="R13" s="144">
        <f>IF(P13=2,1,0)</f>
        <v>0</v>
      </c>
      <c r="S13" s="142">
        <f>IF(Q13=2,1,0)</f>
        <v>1</v>
      </c>
      <c r="T13" s="168"/>
    </row>
    <row r="14" spans="2:20" ht="30" customHeight="1">
      <c r="B14" s="131" t="s">
        <v>82</v>
      </c>
      <c r="C14" s="132" t="s">
        <v>252</v>
      </c>
      <c r="D14" s="132" t="s">
        <v>168</v>
      </c>
      <c r="E14" s="134">
        <v>21</v>
      </c>
      <c r="F14" s="140" t="s">
        <v>69</v>
      </c>
      <c r="G14" s="136">
        <v>18</v>
      </c>
      <c r="H14" s="134">
        <v>21</v>
      </c>
      <c r="I14" s="140" t="s">
        <v>69</v>
      </c>
      <c r="J14" s="136">
        <v>19</v>
      </c>
      <c r="K14" s="134"/>
      <c r="L14" s="140" t="s">
        <v>69</v>
      </c>
      <c r="M14" s="136"/>
      <c r="N14" s="137">
        <f>E14+H14+K14</f>
        <v>42</v>
      </c>
      <c r="O14" s="138">
        <f>G14+J14+M14</f>
        <v>37</v>
      </c>
      <c r="P14" s="139">
        <f>IF(E14&gt;G14,1,0)+IF(H14&gt;J14,1,0)+IF(K14&gt;M14,1,0)</f>
        <v>2</v>
      </c>
      <c r="Q14" s="140">
        <f>IF(E14&lt;G14,1,0)+IF(H14&lt;J14,1,0)+IF(K14&lt;M14,1,0)</f>
        <v>0</v>
      </c>
      <c r="R14" s="144">
        <f>IF(P14=2,1,0)</f>
        <v>1</v>
      </c>
      <c r="S14" s="142">
        <f>IF(Q14=2,1,0)</f>
        <v>0</v>
      </c>
      <c r="T14" s="168"/>
    </row>
    <row r="15" spans="2:20" ht="30" customHeight="1">
      <c r="B15" s="131" t="s">
        <v>85</v>
      </c>
      <c r="C15" s="132" t="s">
        <v>235</v>
      </c>
      <c r="D15" s="132" t="s">
        <v>211</v>
      </c>
      <c r="E15" s="134">
        <v>13</v>
      </c>
      <c r="F15" s="140" t="s">
        <v>69</v>
      </c>
      <c r="G15" s="136">
        <v>21</v>
      </c>
      <c r="H15" s="134">
        <v>21</v>
      </c>
      <c r="I15" s="140" t="s">
        <v>69</v>
      </c>
      <c r="J15" s="136">
        <v>15</v>
      </c>
      <c r="K15" s="134">
        <v>15</v>
      </c>
      <c r="L15" s="140" t="s">
        <v>69</v>
      </c>
      <c r="M15" s="136">
        <v>21</v>
      </c>
      <c r="N15" s="137">
        <f>E15+H15+K15</f>
        <v>49</v>
      </c>
      <c r="O15" s="138">
        <f>G15+J15+M15</f>
        <v>57</v>
      </c>
      <c r="P15" s="139">
        <f>IF(E15&gt;G15,1,0)+IF(H15&gt;J15,1,0)+IF(K15&gt;M15,1,0)</f>
        <v>1</v>
      </c>
      <c r="Q15" s="140">
        <f>IF(E15&lt;G15,1,0)+IF(H15&lt;J15,1,0)+IF(K15&lt;M15,1,0)</f>
        <v>2</v>
      </c>
      <c r="R15" s="144">
        <f>IF(P15=2,1,0)</f>
        <v>0</v>
      </c>
      <c r="S15" s="142">
        <f>IF(Q15=2,1,0)</f>
        <v>1</v>
      </c>
      <c r="T15" s="168"/>
    </row>
    <row r="16" spans="2:20" ht="34.5" customHeight="1">
      <c r="B16" s="145" t="s">
        <v>88</v>
      </c>
      <c r="C16" s="146">
        <f>IF(R16&gt;S16,D4,IF(S16&gt;R16,D5,"remíza"))</f>
        <v>0</v>
      </c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7">
        <f>SUM(N9:N15)</f>
        <v>193</v>
      </c>
      <c r="O16" s="148">
        <f>SUM(O9:O15)</f>
        <v>299</v>
      </c>
      <c r="P16" s="147">
        <f>SUM(P9:P15)</f>
        <v>5</v>
      </c>
      <c r="Q16" s="149">
        <f>SUM(Q9:Q15)</f>
        <v>10</v>
      </c>
      <c r="R16" s="147">
        <f>SUM(R9:R15)</f>
        <v>2</v>
      </c>
      <c r="S16" s="148">
        <f>SUM(S9:S15)</f>
        <v>5</v>
      </c>
      <c r="T16" s="150"/>
    </row>
    <row r="17" spans="2:20" ht="12.75">
      <c r="B17" s="152"/>
      <c r="C17" s="153"/>
      <c r="D17" s="153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5" t="s">
        <v>89</v>
      </c>
    </row>
    <row r="18" spans="2:20" ht="12.75">
      <c r="B18" s="156" t="s">
        <v>90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</row>
    <row r="19" spans="2:20" ht="12.75"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</row>
    <row r="20" spans="2:20" ht="19.5" customHeight="1">
      <c r="B20" s="157" t="s">
        <v>91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</row>
    <row r="21" spans="2:20" ht="19.5" customHeight="1">
      <c r="B21" s="159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</row>
    <row r="22" spans="2:20" ht="12.75"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</row>
    <row r="23" spans="2:21" ht="12.75">
      <c r="B23" s="161" t="s">
        <v>92</v>
      </c>
      <c r="C23" s="153"/>
      <c r="D23" s="162"/>
      <c r="E23" s="161" t="s">
        <v>93</v>
      </c>
      <c r="F23" s="161"/>
      <c r="G23" s="161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3"/>
    </row>
    <row r="24" spans="2:21" ht="12.75">
      <c r="B24" s="164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</row>
    <row r="25" spans="2:21" ht="12.75">
      <c r="B25" s="164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</row>
    <row r="26" spans="2:21" ht="12.75">
      <c r="B26" s="164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</row>
    <row r="27" spans="2:21" ht="12.75">
      <c r="B27" s="165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</row>
    <row r="28" spans="2:21" ht="12.75">
      <c r="B28" s="164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</row>
  </sheetData>
  <sheetProtection password="CC26" sheet="1" objects="1" scenarios="1"/>
  <mergeCells count="17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6:M16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zoomScale="90" zoomScaleNormal="90" workbookViewId="0" topLeftCell="A1">
      <selection activeCell="D3" sqref="D3"/>
    </sheetView>
  </sheetViews>
  <sheetFormatPr defaultColWidth="9.00390625" defaultRowHeight="12.75"/>
  <cols>
    <col min="1" max="1" width="1.37890625" style="99" customWidth="1"/>
    <col min="2" max="2" width="10.75390625" style="99" customWidth="1"/>
    <col min="3" max="4" width="32.75390625" style="99" customWidth="1"/>
    <col min="5" max="5" width="3.75390625" style="99" customWidth="1"/>
    <col min="6" max="6" width="0.875" style="99" customWidth="1"/>
    <col min="7" max="8" width="3.75390625" style="99" customWidth="1"/>
    <col min="9" max="9" width="0.875" style="99" customWidth="1"/>
    <col min="10" max="11" width="3.75390625" style="99" customWidth="1"/>
    <col min="12" max="12" width="0.875" style="99" customWidth="1"/>
    <col min="13" max="13" width="3.75390625" style="99" customWidth="1"/>
    <col min="14" max="19" width="5.75390625" style="99" customWidth="1"/>
    <col min="20" max="20" width="15.00390625" style="99" customWidth="1"/>
    <col min="21" max="21" width="2.25390625" style="99" customWidth="1"/>
    <col min="22" max="16384" width="9.125" style="99" customWidth="1"/>
  </cols>
  <sheetData>
    <row r="1" ht="8.25" customHeight="1"/>
    <row r="2" spans="2:20" ht="12.75">
      <c r="B2" s="100" t="s">
        <v>48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2:20" ht="19.5" customHeight="1">
      <c r="B3" s="101" t="s">
        <v>49</v>
      </c>
      <c r="C3" s="102"/>
      <c r="D3" s="103" t="s">
        <v>217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2:20" ht="19.5" customHeight="1">
      <c r="B4" s="104" t="s">
        <v>51</v>
      </c>
      <c r="C4" s="105"/>
      <c r="D4" s="166" t="s">
        <v>109</v>
      </c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07" t="s">
        <v>53</v>
      </c>
      <c r="R4" s="107"/>
      <c r="S4" s="108" t="s">
        <v>253</v>
      </c>
      <c r="T4" s="108"/>
    </row>
    <row r="5" spans="2:20" ht="19.5" customHeight="1">
      <c r="B5" s="104" t="s">
        <v>55</v>
      </c>
      <c r="C5" s="109"/>
      <c r="D5" s="106" t="s">
        <v>15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10" t="s">
        <v>56</v>
      </c>
      <c r="R5" s="110"/>
      <c r="S5" s="111" t="s">
        <v>254</v>
      </c>
      <c r="T5" s="111"/>
    </row>
    <row r="6" spans="2:20" ht="19.5" customHeight="1">
      <c r="B6" s="112" t="s">
        <v>58</v>
      </c>
      <c r="C6" s="113"/>
      <c r="D6" s="114" t="s">
        <v>255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  <c r="R6" s="116"/>
      <c r="S6" s="117" t="s">
        <v>14</v>
      </c>
      <c r="T6" s="118" t="s">
        <v>60</v>
      </c>
    </row>
    <row r="7" spans="2:20" ht="24.75" customHeight="1">
      <c r="B7" s="119"/>
      <c r="C7" s="120">
        <f>D4</f>
        <v>0</v>
      </c>
      <c r="D7" s="120">
        <f>D5</f>
        <v>0</v>
      </c>
      <c r="E7" s="121" t="s">
        <v>61</v>
      </c>
      <c r="F7" s="121"/>
      <c r="G7" s="121"/>
      <c r="H7" s="121"/>
      <c r="I7" s="121"/>
      <c r="J7" s="121"/>
      <c r="K7" s="121"/>
      <c r="L7" s="121"/>
      <c r="M7" s="121"/>
      <c r="N7" s="122" t="s">
        <v>62</v>
      </c>
      <c r="O7" s="122"/>
      <c r="P7" s="122" t="s">
        <v>63</v>
      </c>
      <c r="Q7" s="122"/>
      <c r="R7" s="122" t="s">
        <v>64</v>
      </c>
      <c r="S7" s="122"/>
      <c r="T7" s="123" t="s">
        <v>65</v>
      </c>
    </row>
    <row r="8" spans="2:20" ht="9.75" customHeight="1">
      <c r="B8" s="124"/>
      <c r="C8" s="125"/>
      <c r="D8" s="126"/>
      <c r="E8" s="127">
        <v>1</v>
      </c>
      <c r="F8" s="127"/>
      <c r="G8" s="127"/>
      <c r="H8" s="127">
        <v>2</v>
      </c>
      <c r="I8" s="127"/>
      <c r="J8" s="127"/>
      <c r="K8" s="127">
        <v>3</v>
      </c>
      <c r="L8" s="127"/>
      <c r="M8" s="127"/>
      <c r="N8" s="128"/>
      <c r="O8" s="129"/>
      <c r="P8" s="128"/>
      <c r="Q8" s="129"/>
      <c r="R8" s="128"/>
      <c r="S8" s="129"/>
      <c r="T8" s="130"/>
    </row>
    <row r="9" spans="2:20" ht="30" customHeight="1">
      <c r="B9" s="131" t="s">
        <v>66</v>
      </c>
      <c r="C9" s="132" t="s">
        <v>256</v>
      </c>
      <c r="D9" s="133" t="s">
        <v>257</v>
      </c>
      <c r="E9" s="134">
        <v>14</v>
      </c>
      <c r="F9" s="135" t="s">
        <v>69</v>
      </c>
      <c r="G9" s="136">
        <v>21</v>
      </c>
      <c r="H9" s="134">
        <v>23</v>
      </c>
      <c r="I9" s="135" t="s">
        <v>69</v>
      </c>
      <c r="J9" s="136">
        <v>21</v>
      </c>
      <c r="K9" s="134">
        <v>19</v>
      </c>
      <c r="L9" s="135" t="s">
        <v>69</v>
      </c>
      <c r="M9" s="136">
        <v>21</v>
      </c>
      <c r="N9" s="137">
        <f>E9+H9+K9</f>
        <v>56</v>
      </c>
      <c r="O9" s="138">
        <f>G9+J9+M9</f>
        <v>63</v>
      </c>
      <c r="P9" s="139">
        <f>IF(E9&gt;G9,1,0)+IF(H9&gt;J9,1,0)+IF(K9&gt;M9,1,0)</f>
        <v>1</v>
      </c>
      <c r="Q9" s="140">
        <f>IF(E9&lt;G9,1,0)+IF(H9&lt;J9,1,0)+IF(K9&lt;M9,1,0)</f>
        <v>2</v>
      </c>
      <c r="R9" s="141">
        <f>IF(P9=2,1,0)</f>
        <v>0</v>
      </c>
      <c r="S9" s="142">
        <f>IF(Q9=2,1,0)</f>
        <v>1</v>
      </c>
      <c r="T9" s="168"/>
    </row>
    <row r="10" spans="2:20" ht="30" customHeight="1">
      <c r="B10" s="131" t="s">
        <v>73</v>
      </c>
      <c r="C10" s="132" t="s">
        <v>75</v>
      </c>
      <c r="D10" s="132" t="s">
        <v>258</v>
      </c>
      <c r="E10" s="134">
        <v>0</v>
      </c>
      <c r="F10" s="140" t="s">
        <v>69</v>
      </c>
      <c r="G10" s="136">
        <v>21</v>
      </c>
      <c r="H10" s="134">
        <v>0</v>
      </c>
      <c r="I10" s="140" t="s">
        <v>69</v>
      </c>
      <c r="J10" s="136">
        <v>21</v>
      </c>
      <c r="K10" s="134"/>
      <c r="L10" s="140" t="s">
        <v>69</v>
      </c>
      <c r="M10" s="136"/>
      <c r="N10" s="137">
        <f>E10+H10+K10</f>
        <v>0</v>
      </c>
      <c r="O10" s="138">
        <f>G10+J10+M10</f>
        <v>42</v>
      </c>
      <c r="P10" s="139">
        <f>IF(E10&gt;G10,1,0)+IF(H10&gt;J10,1,0)+IF(K10&gt;M10,1,0)</f>
        <v>0</v>
      </c>
      <c r="Q10" s="140">
        <f>IF(E10&lt;G10,1,0)+IF(H10&lt;J10,1,0)+IF(K10&lt;M10,1,0)</f>
        <v>2</v>
      </c>
      <c r="R10" s="144">
        <f>IF(P10=2,1,0)</f>
        <v>0</v>
      </c>
      <c r="S10" s="142">
        <f>IF(Q10=2,1,0)</f>
        <v>1</v>
      </c>
      <c r="T10" s="168"/>
    </row>
    <row r="11" spans="2:20" ht="30" customHeight="1">
      <c r="B11" s="131" t="s">
        <v>70</v>
      </c>
      <c r="C11" s="132" t="s">
        <v>259</v>
      </c>
      <c r="D11" s="132" t="s">
        <v>231</v>
      </c>
      <c r="E11" s="134">
        <v>14</v>
      </c>
      <c r="F11" s="140" t="s">
        <v>69</v>
      </c>
      <c r="G11" s="136">
        <v>21</v>
      </c>
      <c r="H11" s="134">
        <v>10</v>
      </c>
      <c r="I11" s="140" t="s">
        <v>69</v>
      </c>
      <c r="J11" s="136">
        <v>21</v>
      </c>
      <c r="K11" s="134"/>
      <c r="L11" s="140" t="s">
        <v>69</v>
      </c>
      <c r="M11" s="136"/>
      <c r="N11" s="137">
        <f>E11+H11+K11</f>
        <v>24</v>
      </c>
      <c r="O11" s="138">
        <f>G11+J11+M11</f>
        <v>42</v>
      </c>
      <c r="P11" s="139">
        <f>IF(E11&gt;G11,1,0)+IF(H11&gt;J11,1,0)+IF(K11&gt;M11,1,0)</f>
        <v>0</v>
      </c>
      <c r="Q11" s="140">
        <f>IF(E11&lt;G11,1,0)+IF(H11&lt;J11,1,0)+IF(K11&lt;M11,1,0)</f>
        <v>2</v>
      </c>
      <c r="R11" s="144">
        <f>IF(P11=2,1,0)</f>
        <v>0</v>
      </c>
      <c r="S11" s="142">
        <f>IF(Q11=2,1,0)</f>
        <v>1</v>
      </c>
      <c r="T11" s="168"/>
    </row>
    <row r="12" spans="2:20" ht="30" customHeight="1">
      <c r="B12" s="131" t="s">
        <v>76</v>
      </c>
      <c r="C12" s="132" t="s">
        <v>180</v>
      </c>
      <c r="D12" s="132" t="s">
        <v>260</v>
      </c>
      <c r="E12" s="134">
        <v>21</v>
      </c>
      <c r="F12" s="140" t="s">
        <v>69</v>
      </c>
      <c r="G12" s="136">
        <v>18</v>
      </c>
      <c r="H12" s="134">
        <v>14</v>
      </c>
      <c r="I12" s="140" t="s">
        <v>69</v>
      </c>
      <c r="J12" s="136">
        <v>21</v>
      </c>
      <c r="K12" s="134">
        <v>21</v>
      </c>
      <c r="L12" s="140" t="s">
        <v>69</v>
      </c>
      <c r="M12" s="136">
        <v>16</v>
      </c>
      <c r="N12" s="137">
        <f>E12+H12+K12</f>
        <v>56</v>
      </c>
      <c r="O12" s="138">
        <f>G12+J12+M12</f>
        <v>55</v>
      </c>
      <c r="P12" s="139">
        <f>IF(E12&gt;G12,1,0)+IF(H12&gt;J12,1,0)+IF(K12&gt;M12,1,0)</f>
        <v>2</v>
      </c>
      <c r="Q12" s="140">
        <f>IF(E12&lt;G12,1,0)+IF(H12&lt;J12,1,0)+IF(K12&lt;M12,1,0)</f>
        <v>1</v>
      </c>
      <c r="R12" s="144">
        <f>IF(P12=2,1,0)</f>
        <v>1</v>
      </c>
      <c r="S12" s="142">
        <f>IF(Q12=2,1,0)</f>
        <v>0</v>
      </c>
      <c r="T12" s="168"/>
    </row>
    <row r="13" spans="2:20" ht="30" customHeight="1">
      <c r="B13" s="131" t="s">
        <v>79</v>
      </c>
      <c r="C13" s="132" t="s">
        <v>182</v>
      </c>
      <c r="D13" s="132" t="s">
        <v>195</v>
      </c>
      <c r="E13" s="134">
        <v>9</v>
      </c>
      <c r="F13" s="140" t="s">
        <v>69</v>
      </c>
      <c r="G13" s="136">
        <v>21</v>
      </c>
      <c r="H13" s="134">
        <v>9</v>
      </c>
      <c r="I13" s="140" t="s">
        <v>69</v>
      </c>
      <c r="J13" s="136">
        <v>21</v>
      </c>
      <c r="K13" s="134"/>
      <c r="L13" s="140" t="s">
        <v>69</v>
      </c>
      <c r="M13" s="136"/>
      <c r="N13" s="137">
        <f>E13+H13+K13</f>
        <v>18</v>
      </c>
      <c r="O13" s="138">
        <f>G13+J13+M13</f>
        <v>42</v>
      </c>
      <c r="P13" s="139">
        <f>IF(E13&gt;G13,1,0)+IF(H13&gt;J13,1,0)+IF(K13&gt;M13,1,0)</f>
        <v>0</v>
      </c>
      <c r="Q13" s="140">
        <f>IF(E13&lt;G13,1,0)+IF(H13&lt;J13,1,0)+IF(K13&lt;M13,1,0)</f>
        <v>2</v>
      </c>
      <c r="R13" s="144">
        <f>IF(P13=2,1,0)</f>
        <v>0</v>
      </c>
      <c r="S13" s="142">
        <f>IF(Q13=2,1,0)</f>
        <v>1</v>
      </c>
      <c r="T13" s="168"/>
    </row>
    <row r="14" spans="2:20" ht="30" customHeight="1">
      <c r="B14" s="131" t="s">
        <v>82</v>
      </c>
      <c r="C14" s="132" t="s">
        <v>225</v>
      </c>
      <c r="D14" s="132" t="s">
        <v>197</v>
      </c>
      <c r="E14" s="134">
        <v>21</v>
      </c>
      <c r="F14" s="140" t="s">
        <v>69</v>
      </c>
      <c r="G14" s="136">
        <v>9</v>
      </c>
      <c r="H14" s="134">
        <v>21</v>
      </c>
      <c r="I14" s="140" t="s">
        <v>69</v>
      </c>
      <c r="J14" s="136">
        <v>14</v>
      </c>
      <c r="K14" s="134"/>
      <c r="L14" s="140" t="s">
        <v>69</v>
      </c>
      <c r="M14" s="136"/>
      <c r="N14" s="137">
        <f>E14+H14+K14</f>
        <v>42</v>
      </c>
      <c r="O14" s="138">
        <f>G14+J14+M14</f>
        <v>23</v>
      </c>
      <c r="P14" s="139">
        <f>IF(E14&gt;G14,1,0)+IF(H14&gt;J14,1,0)+IF(K14&gt;M14,1,0)</f>
        <v>2</v>
      </c>
      <c r="Q14" s="140">
        <f>IF(E14&lt;G14,1,0)+IF(H14&lt;J14,1,0)+IF(K14&lt;M14,1,0)</f>
        <v>0</v>
      </c>
      <c r="R14" s="144">
        <f>IF(P14=2,1,0)</f>
        <v>1</v>
      </c>
      <c r="S14" s="142">
        <f>IF(Q14=2,1,0)</f>
        <v>0</v>
      </c>
      <c r="T14" s="168"/>
    </row>
    <row r="15" spans="2:20" ht="30" customHeight="1">
      <c r="B15" s="131" t="s">
        <v>85</v>
      </c>
      <c r="C15" s="132" t="s">
        <v>186</v>
      </c>
      <c r="D15" s="132" t="s">
        <v>199</v>
      </c>
      <c r="E15" s="134">
        <v>8</v>
      </c>
      <c r="F15" s="140" t="s">
        <v>69</v>
      </c>
      <c r="G15" s="136">
        <v>21</v>
      </c>
      <c r="H15" s="134">
        <v>9</v>
      </c>
      <c r="I15" s="140" t="s">
        <v>69</v>
      </c>
      <c r="J15" s="136">
        <v>21</v>
      </c>
      <c r="K15" s="134"/>
      <c r="L15" s="140" t="s">
        <v>69</v>
      </c>
      <c r="M15" s="136"/>
      <c r="N15" s="137">
        <f>E15+H15+K15</f>
        <v>17</v>
      </c>
      <c r="O15" s="138">
        <f>G15+J15+M15</f>
        <v>42</v>
      </c>
      <c r="P15" s="139">
        <f>IF(E15&gt;G15,1,0)+IF(H15&gt;J15,1,0)+IF(K15&gt;M15,1,0)</f>
        <v>0</v>
      </c>
      <c r="Q15" s="140">
        <f>IF(E15&lt;G15,1,0)+IF(H15&lt;J15,1,0)+IF(K15&lt;M15,1,0)</f>
        <v>2</v>
      </c>
      <c r="R15" s="144">
        <f>IF(P15=2,1,0)</f>
        <v>0</v>
      </c>
      <c r="S15" s="142">
        <f>IF(Q15=2,1,0)</f>
        <v>1</v>
      </c>
      <c r="T15" s="168"/>
    </row>
    <row r="16" spans="2:20" ht="34.5" customHeight="1">
      <c r="B16" s="145" t="s">
        <v>88</v>
      </c>
      <c r="C16" s="146">
        <f>IF(R16&gt;S16,D4,IF(S16&gt;R16,D5,"remíza"))</f>
        <v>0</v>
      </c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7">
        <f>SUM(N9:N15)</f>
        <v>213</v>
      </c>
      <c r="O16" s="148">
        <f>SUM(O9:O15)</f>
        <v>309</v>
      </c>
      <c r="P16" s="147">
        <f>SUM(P9:P15)</f>
        <v>5</v>
      </c>
      <c r="Q16" s="149">
        <f>SUM(Q9:Q15)</f>
        <v>11</v>
      </c>
      <c r="R16" s="147">
        <f>SUM(R9:R15)</f>
        <v>2</v>
      </c>
      <c r="S16" s="148">
        <f>SUM(S9:S15)</f>
        <v>5</v>
      </c>
      <c r="T16" s="150"/>
    </row>
    <row r="17" spans="2:20" ht="12.75">
      <c r="B17" s="152"/>
      <c r="C17" s="153"/>
      <c r="D17" s="153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5" t="s">
        <v>89</v>
      </c>
    </row>
    <row r="18" spans="2:20" ht="12.75">
      <c r="B18" s="156" t="s">
        <v>90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</row>
    <row r="19" spans="2:20" ht="12.75"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</row>
    <row r="20" spans="2:20" ht="19.5" customHeight="1">
      <c r="B20" s="157" t="s">
        <v>91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</row>
    <row r="21" spans="2:20" ht="19.5" customHeight="1">
      <c r="B21" s="159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</row>
    <row r="22" spans="2:20" ht="12.75"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</row>
    <row r="23" spans="2:21" ht="12.75">
      <c r="B23" s="161" t="s">
        <v>92</v>
      </c>
      <c r="C23" s="153"/>
      <c r="D23" s="162"/>
      <c r="E23" s="161" t="s">
        <v>93</v>
      </c>
      <c r="F23" s="161"/>
      <c r="G23" s="161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3"/>
    </row>
    <row r="24" spans="2:21" ht="12.75">
      <c r="B24" s="164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</row>
    <row r="25" spans="2:21" ht="12.75">
      <c r="B25" s="164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</row>
    <row r="26" spans="2:21" ht="12.75">
      <c r="B26" s="164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</row>
    <row r="27" spans="2:21" ht="12.75">
      <c r="B27" s="165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</row>
    <row r="28" spans="2:21" ht="12.75">
      <c r="B28" s="164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</row>
  </sheetData>
  <sheetProtection password="CC26" sheet="1" objects="1" scenarios="1"/>
  <mergeCells count="17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6:M16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99" customWidth="1"/>
    <col min="2" max="2" width="10.75390625" style="99" customWidth="1"/>
    <col min="3" max="4" width="32.75390625" style="99" customWidth="1"/>
    <col min="5" max="5" width="3.75390625" style="99" customWidth="1"/>
    <col min="6" max="6" width="0.875" style="99" customWidth="1"/>
    <col min="7" max="8" width="3.75390625" style="99" customWidth="1"/>
    <col min="9" max="9" width="0.875" style="99" customWidth="1"/>
    <col min="10" max="11" width="3.75390625" style="99" customWidth="1"/>
    <col min="12" max="12" width="0.875" style="99" customWidth="1"/>
    <col min="13" max="13" width="3.75390625" style="99" customWidth="1"/>
    <col min="14" max="19" width="5.75390625" style="99" customWidth="1"/>
    <col min="20" max="20" width="15.00390625" style="99" customWidth="1"/>
    <col min="21" max="21" width="2.25390625" style="99" customWidth="1"/>
    <col min="22" max="16384" width="9.125" style="99" customWidth="1"/>
  </cols>
  <sheetData>
    <row r="1" ht="8.25" customHeight="1"/>
    <row r="2" spans="2:20" ht="12.75">
      <c r="B2" s="100" t="s">
        <v>48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2:20" ht="19.5" customHeight="1">
      <c r="B3" s="101" t="s">
        <v>49</v>
      </c>
      <c r="C3" s="102"/>
      <c r="D3" s="103" t="s">
        <v>217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2:20" ht="19.5" customHeight="1">
      <c r="B4" s="104" t="s">
        <v>51</v>
      </c>
      <c r="C4" s="105"/>
      <c r="D4" s="166" t="s">
        <v>15</v>
      </c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07" t="s">
        <v>53</v>
      </c>
      <c r="R4" s="107"/>
      <c r="S4" s="108" t="s">
        <v>253</v>
      </c>
      <c r="T4" s="108"/>
    </row>
    <row r="5" spans="2:20" ht="19.5" customHeight="1">
      <c r="B5" s="104" t="s">
        <v>55</v>
      </c>
      <c r="C5" s="109"/>
      <c r="D5" s="106" t="s">
        <v>17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10" t="s">
        <v>56</v>
      </c>
      <c r="R5" s="110"/>
      <c r="S5" s="111" t="s">
        <v>254</v>
      </c>
      <c r="T5" s="111"/>
    </row>
    <row r="6" spans="2:20" ht="19.5" customHeight="1">
      <c r="B6" s="112" t="s">
        <v>58</v>
      </c>
      <c r="C6" s="113"/>
      <c r="D6" s="114" t="s">
        <v>261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  <c r="R6" s="116"/>
      <c r="S6" s="117" t="s">
        <v>14</v>
      </c>
      <c r="T6" s="118" t="s">
        <v>60</v>
      </c>
    </row>
    <row r="7" spans="2:20" ht="24.75" customHeight="1">
      <c r="B7" s="119"/>
      <c r="C7" s="120">
        <f>D4</f>
        <v>0</v>
      </c>
      <c r="D7" s="120">
        <f>D5</f>
        <v>0</v>
      </c>
      <c r="E7" s="121" t="s">
        <v>61</v>
      </c>
      <c r="F7" s="121"/>
      <c r="G7" s="121"/>
      <c r="H7" s="121"/>
      <c r="I7" s="121"/>
      <c r="J7" s="121"/>
      <c r="K7" s="121"/>
      <c r="L7" s="121"/>
      <c r="M7" s="121"/>
      <c r="N7" s="122" t="s">
        <v>62</v>
      </c>
      <c r="O7" s="122"/>
      <c r="P7" s="122" t="s">
        <v>63</v>
      </c>
      <c r="Q7" s="122"/>
      <c r="R7" s="122" t="s">
        <v>64</v>
      </c>
      <c r="S7" s="122"/>
      <c r="T7" s="123" t="s">
        <v>65</v>
      </c>
    </row>
    <row r="8" spans="2:20" ht="9.75" customHeight="1">
      <c r="B8" s="124"/>
      <c r="C8" s="125"/>
      <c r="D8" s="126"/>
      <c r="E8" s="127">
        <v>1</v>
      </c>
      <c r="F8" s="127"/>
      <c r="G8" s="127"/>
      <c r="H8" s="127">
        <v>2</v>
      </c>
      <c r="I8" s="127"/>
      <c r="J8" s="127"/>
      <c r="K8" s="127">
        <v>3</v>
      </c>
      <c r="L8" s="127"/>
      <c r="M8" s="127"/>
      <c r="N8" s="128"/>
      <c r="O8" s="129"/>
      <c r="P8" s="128"/>
      <c r="Q8" s="129"/>
      <c r="R8" s="128"/>
      <c r="S8" s="129"/>
      <c r="T8" s="130"/>
    </row>
    <row r="9" spans="2:20" ht="30" customHeight="1">
      <c r="B9" s="131" t="s">
        <v>66</v>
      </c>
      <c r="C9" s="132" t="s">
        <v>188</v>
      </c>
      <c r="D9" s="133" t="s">
        <v>158</v>
      </c>
      <c r="E9" s="134">
        <v>15</v>
      </c>
      <c r="F9" s="135" t="s">
        <v>69</v>
      </c>
      <c r="G9" s="136">
        <v>21</v>
      </c>
      <c r="H9" s="134">
        <v>19</v>
      </c>
      <c r="I9" s="135" t="s">
        <v>69</v>
      </c>
      <c r="J9" s="136">
        <v>21</v>
      </c>
      <c r="K9" s="134"/>
      <c r="L9" s="135" t="s">
        <v>69</v>
      </c>
      <c r="M9" s="136"/>
      <c r="N9" s="137">
        <f>E9+H9+K9</f>
        <v>34</v>
      </c>
      <c r="O9" s="138">
        <f>G9+J9+M9</f>
        <v>42</v>
      </c>
      <c r="P9" s="139">
        <f>IF(E9&gt;G9,1,0)+IF(H9&gt;J9,1,0)+IF(K9&gt;M9,1,0)</f>
        <v>0</v>
      </c>
      <c r="Q9" s="140">
        <f>IF(E9&lt;G9,1,0)+IF(H9&lt;J9,1,0)+IF(K9&lt;M9,1,0)</f>
        <v>2</v>
      </c>
      <c r="R9" s="141">
        <f>IF(P9=2,1,0)</f>
        <v>0</v>
      </c>
      <c r="S9" s="142">
        <f>IF(Q9=2,1,0)</f>
        <v>1</v>
      </c>
      <c r="T9" s="168"/>
    </row>
    <row r="10" spans="2:20" ht="30" customHeight="1">
      <c r="B10" s="131" t="s">
        <v>73</v>
      </c>
      <c r="C10" s="132" t="s">
        <v>262</v>
      </c>
      <c r="D10" s="132" t="s">
        <v>222</v>
      </c>
      <c r="E10" s="134">
        <v>21</v>
      </c>
      <c r="F10" s="140" t="s">
        <v>69</v>
      </c>
      <c r="G10" s="136">
        <v>18</v>
      </c>
      <c r="H10" s="134">
        <v>21</v>
      </c>
      <c r="I10" s="140" t="s">
        <v>69</v>
      </c>
      <c r="J10" s="136">
        <v>15</v>
      </c>
      <c r="K10" s="134"/>
      <c r="L10" s="140" t="s">
        <v>69</v>
      </c>
      <c r="M10" s="136"/>
      <c r="N10" s="137">
        <f>E10+H10+K10</f>
        <v>42</v>
      </c>
      <c r="O10" s="138">
        <f>G10+J10+M10</f>
        <v>33</v>
      </c>
      <c r="P10" s="139">
        <f>IF(E10&gt;G10,1,0)+IF(H10&gt;J10,1,0)+IF(K10&gt;M10,1,0)</f>
        <v>2</v>
      </c>
      <c r="Q10" s="140">
        <f>IF(E10&lt;G10,1,0)+IF(H10&lt;J10,1,0)+IF(K10&lt;M10,1,0)</f>
        <v>0</v>
      </c>
      <c r="R10" s="144">
        <f>IF(P10=2,1,0)</f>
        <v>1</v>
      </c>
      <c r="S10" s="142">
        <f>IF(Q10=2,1,0)</f>
        <v>0</v>
      </c>
      <c r="T10" s="168"/>
    </row>
    <row r="11" spans="2:20" ht="30" customHeight="1">
      <c r="B11" s="131" t="s">
        <v>70</v>
      </c>
      <c r="C11" s="132" t="s">
        <v>231</v>
      </c>
      <c r="D11" s="132" t="s">
        <v>207</v>
      </c>
      <c r="E11" s="134">
        <v>21</v>
      </c>
      <c r="F11" s="140" t="s">
        <v>69</v>
      </c>
      <c r="G11" s="136">
        <v>15</v>
      </c>
      <c r="H11" s="134">
        <v>13</v>
      </c>
      <c r="I11" s="140" t="s">
        <v>69</v>
      </c>
      <c r="J11" s="136">
        <v>21</v>
      </c>
      <c r="K11" s="134">
        <v>20</v>
      </c>
      <c r="L11" s="140" t="s">
        <v>69</v>
      </c>
      <c r="M11" s="136">
        <v>22</v>
      </c>
      <c r="N11" s="137">
        <f>E11+H11+K11</f>
        <v>54</v>
      </c>
      <c r="O11" s="138">
        <f>G11+J11+M11</f>
        <v>58</v>
      </c>
      <c r="P11" s="139">
        <f>IF(E11&gt;G11,1,0)+IF(H11&gt;J11,1,0)+IF(K11&gt;M11,1,0)</f>
        <v>1</v>
      </c>
      <c r="Q11" s="140">
        <f>IF(E11&lt;G11,1,0)+IF(H11&lt;J11,1,0)+IF(K11&lt;M11,1,0)</f>
        <v>2</v>
      </c>
      <c r="R11" s="144">
        <f>IF(P11=2,1,0)</f>
        <v>0</v>
      </c>
      <c r="S11" s="142">
        <f>IF(Q11=2,1,0)</f>
        <v>1</v>
      </c>
      <c r="T11" s="168"/>
    </row>
    <row r="12" spans="2:20" ht="30" customHeight="1">
      <c r="B12" s="131" t="s">
        <v>76</v>
      </c>
      <c r="C12" s="132" t="s">
        <v>193</v>
      </c>
      <c r="D12" s="132" t="s">
        <v>164</v>
      </c>
      <c r="E12" s="134">
        <v>21</v>
      </c>
      <c r="F12" s="140" t="s">
        <v>69</v>
      </c>
      <c r="G12" s="136">
        <v>14</v>
      </c>
      <c r="H12" s="134">
        <v>21</v>
      </c>
      <c r="I12" s="140" t="s">
        <v>69</v>
      </c>
      <c r="J12" s="136">
        <v>10</v>
      </c>
      <c r="K12" s="134"/>
      <c r="L12" s="140" t="s">
        <v>69</v>
      </c>
      <c r="M12" s="136"/>
      <c r="N12" s="137">
        <f>E12+H12+K12</f>
        <v>42</v>
      </c>
      <c r="O12" s="138">
        <f>G12+J12+M12</f>
        <v>24</v>
      </c>
      <c r="P12" s="139">
        <f>IF(E12&gt;G12,1,0)+IF(H12&gt;J12,1,0)+IF(K12&gt;M12,1,0)</f>
        <v>2</v>
      </c>
      <c r="Q12" s="140">
        <f>IF(E12&lt;G12,1,0)+IF(H12&lt;J12,1,0)+IF(K12&lt;M12,1,0)</f>
        <v>0</v>
      </c>
      <c r="R12" s="144">
        <f>IF(P12=2,1,0)</f>
        <v>1</v>
      </c>
      <c r="S12" s="142">
        <f>IF(Q12=2,1,0)</f>
        <v>0</v>
      </c>
      <c r="T12" s="168"/>
    </row>
    <row r="13" spans="2:20" ht="30" customHeight="1">
      <c r="B13" s="131" t="s">
        <v>79</v>
      </c>
      <c r="C13" s="132" t="s">
        <v>195</v>
      </c>
      <c r="D13" s="132" t="s">
        <v>170</v>
      </c>
      <c r="E13" s="134">
        <v>21</v>
      </c>
      <c r="F13" s="140" t="s">
        <v>69</v>
      </c>
      <c r="G13" s="136">
        <v>19</v>
      </c>
      <c r="H13" s="134">
        <v>21</v>
      </c>
      <c r="I13" s="140" t="s">
        <v>69</v>
      </c>
      <c r="J13" s="136">
        <v>13</v>
      </c>
      <c r="K13" s="134"/>
      <c r="L13" s="140" t="s">
        <v>69</v>
      </c>
      <c r="M13" s="136"/>
      <c r="N13" s="137">
        <f>E13+H13+K13</f>
        <v>42</v>
      </c>
      <c r="O13" s="138">
        <f>G13+J13+M13</f>
        <v>32</v>
      </c>
      <c r="P13" s="139">
        <f>IF(E13&gt;G13,1,0)+IF(H13&gt;J13,1,0)+IF(K13&gt;M13,1,0)</f>
        <v>2</v>
      </c>
      <c r="Q13" s="140">
        <f>IF(E13&lt;G13,1,0)+IF(H13&lt;J13,1,0)+IF(K13&lt;M13,1,0)</f>
        <v>0</v>
      </c>
      <c r="R13" s="144">
        <f>IF(P13=2,1,0)</f>
        <v>1</v>
      </c>
      <c r="S13" s="142">
        <f>IF(Q13=2,1,0)</f>
        <v>0</v>
      </c>
      <c r="T13" s="168"/>
    </row>
    <row r="14" spans="2:20" ht="30" customHeight="1">
      <c r="B14" s="131" t="s">
        <v>82</v>
      </c>
      <c r="C14" s="132" t="s">
        <v>197</v>
      </c>
      <c r="D14" s="132" t="s">
        <v>168</v>
      </c>
      <c r="E14" s="134">
        <v>12</v>
      </c>
      <c r="F14" s="140" t="s">
        <v>69</v>
      </c>
      <c r="G14" s="136">
        <v>21</v>
      </c>
      <c r="H14" s="134">
        <v>16</v>
      </c>
      <c r="I14" s="140" t="s">
        <v>69</v>
      </c>
      <c r="J14" s="136">
        <v>21</v>
      </c>
      <c r="K14" s="134"/>
      <c r="L14" s="140" t="s">
        <v>69</v>
      </c>
      <c r="M14" s="136"/>
      <c r="N14" s="137">
        <f>E14+H14+K14</f>
        <v>28</v>
      </c>
      <c r="O14" s="138">
        <f>G14+J14+M14</f>
        <v>42</v>
      </c>
      <c r="P14" s="139">
        <f>IF(E14&gt;G14,1,0)+IF(H14&gt;J14,1,0)+IF(K14&gt;M14,1,0)</f>
        <v>0</v>
      </c>
      <c r="Q14" s="140">
        <f>IF(E14&lt;G14,1,0)+IF(H14&lt;J14,1,0)+IF(K14&lt;M14,1,0)</f>
        <v>2</v>
      </c>
      <c r="R14" s="144">
        <f>IF(P14=2,1,0)</f>
        <v>0</v>
      </c>
      <c r="S14" s="142">
        <f>IF(Q14=2,1,0)</f>
        <v>1</v>
      </c>
      <c r="T14" s="168"/>
    </row>
    <row r="15" spans="2:20" ht="30" customHeight="1">
      <c r="B15" s="131" t="s">
        <v>85</v>
      </c>
      <c r="C15" s="132" t="s">
        <v>199</v>
      </c>
      <c r="D15" s="132" t="s">
        <v>211</v>
      </c>
      <c r="E15" s="134">
        <v>21</v>
      </c>
      <c r="F15" s="140" t="s">
        <v>69</v>
      </c>
      <c r="G15" s="136">
        <v>7</v>
      </c>
      <c r="H15" s="134">
        <v>21</v>
      </c>
      <c r="I15" s="140" t="s">
        <v>69</v>
      </c>
      <c r="J15" s="136">
        <v>10</v>
      </c>
      <c r="K15" s="134"/>
      <c r="L15" s="140" t="s">
        <v>69</v>
      </c>
      <c r="M15" s="136"/>
      <c r="N15" s="137">
        <f>E15+H15+K15</f>
        <v>42</v>
      </c>
      <c r="O15" s="138">
        <f>G15+J15+M15</f>
        <v>17</v>
      </c>
      <c r="P15" s="139">
        <f>IF(E15&gt;G15,1,0)+IF(H15&gt;J15,1,0)+IF(K15&gt;M15,1,0)</f>
        <v>2</v>
      </c>
      <c r="Q15" s="140">
        <f>IF(E15&lt;G15,1,0)+IF(H15&lt;J15,1,0)+IF(K15&lt;M15,1,0)</f>
        <v>0</v>
      </c>
      <c r="R15" s="144">
        <f>IF(P15=2,1,0)</f>
        <v>1</v>
      </c>
      <c r="S15" s="142">
        <f>IF(Q15=2,1,0)</f>
        <v>0</v>
      </c>
      <c r="T15" s="168"/>
    </row>
    <row r="16" spans="2:20" ht="34.5" customHeight="1">
      <c r="B16" s="145" t="s">
        <v>88</v>
      </c>
      <c r="C16" s="146">
        <f>IF(R16&gt;S16,D4,IF(S16&gt;R16,D5,"remíza"))</f>
        <v>0</v>
      </c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7">
        <f>SUM(N9:N15)</f>
        <v>284</v>
      </c>
      <c r="O16" s="148">
        <f>SUM(O9:O15)</f>
        <v>248</v>
      </c>
      <c r="P16" s="147">
        <f>SUM(P9:P15)</f>
        <v>9</v>
      </c>
      <c r="Q16" s="149">
        <f>SUM(Q9:Q15)</f>
        <v>6</v>
      </c>
      <c r="R16" s="147">
        <f>SUM(R9:R15)</f>
        <v>4</v>
      </c>
      <c r="S16" s="148">
        <f>SUM(S9:S15)</f>
        <v>3</v>
      </c>
      <c r="T16" s="150"/>
    </row>
    <row r="17" spans="2:20" ht="12.75">
      <c r="B17" s="152"/>
      <c r="C17" s="153"/>
      <c r="D17" s="153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5" t="s">
        <v>89</v>
      </c>
    </row>
    <row r="18" spans="2:20" ht="12.75">
      <c r="B18" s="156" t="s">
        <v>90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</row>
    <row r="19" spans="2:20" ht="12.75"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</row>
    <row r="20" spans="2:20" ht="19.5" customHeight="1">
      <c r="B20" s="157" t="s">
        <v>91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</row>
    <row r="21" spans="2:20" ht="19.5" customHeight="1">
      <c r="B21" s="159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</row>
    <row r="22" spans="2:20" ht="12.75"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</row>
    <row r="23" spans="2:21" ht="12.75">
      <c r="B23" s="161" t="s">
        <v>92</v>
      </c>
      <c r="C23" s="153"/>
      <c r="D23" s="162"/>
      <c r="E23" s="161" t="s">
        <v>93</v>
      </c>
      <c r="F23" s="161"/>
      <c r="G23" s="161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3"/>
    </row>
    <row r="24" spans="2:21" ht="12.75">
      <c r="B24" s="164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</row>
    <row r="25" spans="2:21" ht="12.75">
      <c r="B25" s="164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</row>
    <row r="26" spans="2:21" ht="12.75">
      <c r="B26" s="164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</row>
    <row r="27" spans="2:21" ht="12.75">
      <c r="B27" s="165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</row>
    <row r="28" spans="2:21" ht="12.75">
      <c r="B28" s="164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</row>
  </sheetData>
  <sheetProtection password="CC26" sheet="1" objects="1" scenarios="1"/>
  <mergeCells count="17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6:M16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workbookViewId="0" topLeftCell="A1">
      <selection activeCell="C2" sqref="C2"/>
    </sheetView>
  </sheetViews>
  <sheetFormatPr defaultColWidth="9.00390625" defaultRowHeight="12.75"/>
  <cols>
    <col min="1" max="1" width="10.75390625" style="99" customWidth="1"/>
    <col min="2" max="3" width="32.75390625" style="99" customWidth="1"/>
    <col min="4" max="4" width="3.75390625" style="99" customWidth="1"/>
    <col min="5" max="5" width="0.875" style="99" customWidth="1"/>
    <col min="6" max="7" width="3.75390625" style="99" customWidth="1"/>
    <col min="8" max="8" width="0.875" style="99" customWidth="1"/>
    <col min="9" max="10" width="3.75390625" style="99" customWidth="1"/>
    <col min="11" max="11" width="0.875" style="99" customWidth="1"/>
    <col min="12" max="12" width="3.75390625" style="99" customWidth="1"/>
    <col min="13" max="17" width="5.75390625" style="99" customWidth="1"/>
    <col min="18" max="18" width="5.125" style="99" customWidth="1"/>
    <col min="19" max="19" width="15.00390625" style="99" customWidth="1"/>
    <col min="20" max="20" width="2.25390625" style="99" customWidth="1"/>
    <col min="21" max="16384" width="9.125" style="99" customWidth="1"/>
  </cols>
  <sheetData>
    <row r="1" spans="1:19" ht="12.75">
      <c r="A1" s="169" t="s">
        <v>48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</row>
    <row r="2" spans="1:19" ht="19.5" customHeight="1">
      <c r="A2" s="170" t="s">
        <v>49</v>
      </c>
      <c r="B2" s="171"/>
      <c r="C2" s="172" t="s">
        <v>263</v>
      </c>
      <c r="D2" s="171"/>
      <c r="E2" s="171"/>
      <c r="F2" s="171"/>
      <c r="G2" s="171"/>
      <c r="H2" s="171"/>
      <c r="I2" s="171"/>
      <c r="J2" s="172"/>
      <c r="K2" s="172"/>
      <c r="L2" s="172"/>
      <c r="M2" s="171"/>
      <c r="N2" s="172" t="str">
        <f>'[1]Los'!C26</f>
        <v>1. Kolo</v>
      </c>
      <c r="O2" s="171"/>
      <c r="P2" s="171"/>
      <c r="Q2" s="171"/>
      <c r="R2" s="171"/>
      <c r="S2" s="173" t="s">
        <v>264</v>
      </c>
    </row>
    <row r="3" spans="1:19" ht="19.5" customHeight="1">
      <c r="A3" s="174" t="s">
        <v>51</v>
      </c>
      <c r="B3" s="175"/>
      <c r="C3" s="176" t="str">
        <f>'[1]Los'!B15</f>
        <v>Sokol Křemže "B"</v>
      </c>
      <c r="D3" s="177"/>
      <c r="E3" s="177"/>
      <c r="F3" s="177"/>
      <c r="G3" s="177"/>
      <c r="H3" s="177"/>
      <c r="I3" s="177"/>
      <c r="J3" s="177"/>
      <c r="K3" s="177"/>
      <c r="L3" s="177"/>
      <c r="M3" s="178"/>
      <c r="N3" s="177"/>
      <c r="O3" s="177"/>
      <c r="P3" s="179" t="s">
        <v>53</v>
      </c>
      <c r="Q3" s="179"/>
      <c r="R3" s="180">
        <f>'[1]Los'!C24</f>
        <v>42679</v>
      </c>
      <c r="S3" s="180"/>
    </row>
    <row r="4" spans="1:19" ht="19.5" customHeight="1">
      <c r="A4" s="174" t="s">
        <v>55</v>
      </c>
      <c r="B4" s="181"/>
      <c r="C4" s="182" t="str">
        <f>'[1]Los'!C15</f>
        <v>SK Badminton Tábor</v>
      </c>
      <c r="D4" s="178"/>
      <c r="E4" s="178"/>
      <c r="F4" s="178"/>
      <c r="G4" s="177"/>
      <c r="H4" s="177"/>
      <c r="I4" s="177"/>
      <c r="J4" s="177"/>
      <c r="K4" s="177"/>
      <c r="L4" s="177"/>
      <c r="M4" s="177"/>
      <c r="N4" s="177"/>
      <c r="O4" s="177"/>
      <c r="P4" s="183" t="s">
        <v>56</v>
      </c>
      <c r="Q4" s="183"/>
      <c r="R4" s="184" t="str">
        <f>'[1]Los'!C29</f>
        <v>Vodňany</v>
      </c>
      <c r="S4" s="184"/>
    </row>
    <row r="5" spans="1:19" ht="19.5" customHeight="1">
      <c r="A5" s="185" t="s">
        <v>58</v>
      </c>
      <c r="B5" s="186"/>
      <c r="C5" s="187" t="str">
        <f>'[1]Los'!B24</f>
        <v>Vladimír Marek</v>
      </c>
      <c r="D5" s="188"/>
      <c r="E5" s="188"/>
      <c r="F5" s="188"/>
      <c r="G5" s="188"/>
      <c r="H5" s="188"/>
      <c r="I5" s="188"/>
      <c r="J5" s="188"/>
      <c r="K5" s="188"/>
      <c r="L5" s="188"/>
      <c r="M5" s="189"/>
      <c r="N5" s="189"/>
      <c r="O5" s="189"/>
      <c r="P5" s="190"/>
      <c r="Q5" s="191"/>
      <c r="R5" s="189"/>
      <c r="S5" s="192"/>
    </row>
    <row r="6" spans="1:19" ht="24.75" customHeight="1">
      <c r="A6" s="193"/>
      <c r="B6" s="194" t="s">
        <v>265</v>
      </c>
      <c r="C6" s="194" t="s">
        <v>266</v>
      </c>
      <c r="D6" s="195" t="s">
        <v>61</v>
      </c>
      <c r="E6" s="195"/>
      <c r="F6" s="195"/>
      <c r="G6" s="195"/>
      <c r="H6" s="195"/>
      <c r="I6" s="195"/>
      <c r="J6" s="195"/>
      <c r="K6" s="195"/>
      <c r="L6" s="195"/>
      <c r="M6" s="196" t="s">
        <v>62</v>
      </c>
      <c r="N6" s="196"/>
      <c r="O6" s="196" t="s">
        <v>63</v>
      </c>
      <c r="P6" s="196"/>
      <c r="Q6" s="196" t="s">
        <v>64</v>
      </c>
      <c r="R6" s="196"/>
      <c r="S6" s="197" t="s">
        <v>65</v>
      </c>
    </row>
    <row r="7" spans="1:19" ht="9.75" customHeight="1">
      <c r="A7" s="198"/>
      <c r="B7" s="199"/>
      <c r="C7" s="200"/>
      <c r="D7" s="201">
        <v>1</v>
      </c>
      <c r="E7" s="201"/>
      <c r="F7" s="201"/>
      <c r="G7" s="201">
        <v>2</v>
      </c>
      <c r="H7" s="201"/>
      <c r="I7" s="201"/>
      <c r="J7" s="201">
        <v>3</v>
      </c>
      <c r="K7" s="201"/>
      <c r="L7" s="201"/>
      <c r="M7" s="202"/>
      <c r="N7" s="203"/>
      <c r="O7" s="202"/>
      <c r="P7" s="203"/>
      <c r="Q7" s="202"/>
      <c r="R7" s="203"/>
      <c r="S7" s="204"/>
    </row>
    <row r="8" spans="1:19" ht="30" customHeight="1">
      <c r="A8" s="205" t="s">
        <v>85</v>
      </c>
      <c r="B8" s="206" t="s">
        <v>267</v>
      </c>
      <c r="C8" s="206" t="s">
        <v>117</v>
      </c>
      <c r="D8" s="207">
        <v>15</v>
      </c>
      <c r="E8" s="208" t="s">
        <v>69</v>
      </c>
      <c r="F8" s="209">
        <v>21</v>
      </c>
      <c r="G8" s="207">
        <v>16</v>
      </c>
      <c r="H8" s="208" t="s">
        <v>69</v>
      </c>
      <c r="I8" s="209">
        <v>21</v>
      </c>
      <c r="J8" s="207"/>
      <c r="K8" s="208" t="s">
        <v>69</v>
      </c>
      <c r="L8" s="209"/>
      <c r="M8" s="210">
        <f>D8+G8+J8</f>
        <v>31</v>
      </c>
      <c r="N8" s="211">
        <f>F8+I8+L8</f>
        <v>42</v>
      </c>
      <c r="O8" s="212">
        <f>D35+G35+J35</f>
        <v>0</v>
      </c>
      <c r="P8" s="209">
        <f>F35+I35+L35</f>
        <v>2</v>
      </c>
      <c r="Q8" s="212">
        <f>IF(O8&gt;P8,1,0)</f>
        <v>0</v>
      </c>
      <c r="R8" s="209">
        <f>IF(P8&gt;O8,1,0)</f>
        <v>1</v>
      </c>
      <c r="S8" s="213">
        <f>C3</f>
        <v>0</v>
      </c>
    </row>
    <row r="9" spans="1:19" ht="30" customHeight="1">
      <c r="A9" s="205" t="s">
        <v>79</v>
      </c>
      <c r="B9" s="206" t="s">
        <v>268</v>
      </c>
      <c r="C9" s="206" t="s">
        <v>115</v>
      </c>
      <c r="D9" s="207">
        <v>15</v>
      </c>
      <c r="E9" s="207" t="s">
        <v>69</v>
      </c>
      <c r="F9" s="209">
        <v>21</v>
      </c>
      <c r="G9" s="207">
        <v>14</v>
      </c>
      <c r="H9" s="207" t="s">
        <v>69</v>
      </c>
      <c r="I9" s="209">
        <v>21</v>
      </c>
      <c r="J9" s="207"/>
      <c r="K9" s="207" t="s">
        <v>69</v>
      </c>
      <c r="L9" s="209"/>
      <c r="M9" s="210">
        <f>D9+G9+J9</f>
        <v>29</v>
      </c>
      <c r="N9" s="211">
        <f>F9+I9+L9</f>
        <v>42</v>
      </c>
      <c r="O9" s="212">
        <f>D36+G36+J36</f>
        <v>0</v>
      </c>
      <c r="P9" s="209">
        <f>F36+I36+L36</f>
        <v>2</v>
      </c>
      <c r="Q9" s="212">
        <f>IF(O9&gt;P9,1,0)</f>
        <v>0</v>
      </c>
      <c r="R9" s="209">
        <f>IF(P9&gt;O9,1,0)</f>
        <v>1</v>
      </c>
      <c r="S9" s="213">
        <f>C4</f>
        <v>0</v>
      </c>
    </row>
    <row r="10" spans="1:19" ht="30" customHeight="1">
      <c r="A10" s="205" t="s">
        <v>76</v>
      </c>
      <c r="B10" s="206" t="s">
        <v>269</v>
      </c>
      <c r="C10" s="206" t="s">
        <v>114</v>
      </c>
      <c r="D10" s="207">
        <v>19</v>
      </c>
      <c r="E10" s="207" t="s">
        <v>69</v>
      </c>
      <c r="F10" s="209">
        <v>21</v>
      </c>
      <c r="G10" s="207">
        <v>21</v>
      </c>
      <c r="H10" s="207" t="s">
        <v>69</v>
      </c>
      <c r="I10" s="209">
        <v>19</v>
      </c>
      <c r="J10" s="207">
        <v>21</v>
      </c>
      <c r="K10" s="207" t="s">
        <v>69</v>
      </c>
      <c r="L10" s="209">
        <v>18</v>
      </c>
      <c r="M10" s="210">
        <f>D10+G10+J10</f>
        <v>61</v>
      </c>
      <c r="N10" s="211">
        <f>F10+I10+L10</f>
        <v>58</v>
      </c>
      <c r="O10" s="212">
        <f>D37+G37+J37</f>
        <v>2</v>
      </c>
      <c r="P10" s="209">
        <f>F37+I37+L37</f>
        <v>1</v>
      </c>
      <c r="Q10" s="212">
        <f>IF(O10&gt;P10,1,0)</f>
        <v>1</v>
      </c>
      <c r="R10" s="209">
        <f>IF(P10&gt;O10,1,0)</f>
        <v>0</v>
      </c>
      <c r="S10" s="213">
        <f>C3</f>
        <v>0</v>
      </c>
    </row>
    <row r="11" spans="1:19" ht="30" customHeight="1">
      <c r="A11" s="205" t="s">
        <v>270</v>
      </c>
      <c r="B11" s="206" t="s">
        <v>271</v>
      </c>
      <c r="C11" s="206" t="s">
        <v>272</v>
      </c>
      <c r="D11" s="207">
        <v>21</v>
      </c>
      <c r="E11" s="207" t="s">
        <v>69</v>
      </c>
      <c r="F11" s="209">
        <v>4</v>
      </c>
      <c r="G11" s="207">
        <v>21</v>
      </c>
      <c r="H11" s="207" t="s">
        <v>69</v>
      </c>
      <c r="I11" s="209">
        <v>4</v>
      </c>
      <c r="J11" s="207"/>
      <c r="K11" s="207" t="s">
        <v>69</v>
      </c>
      <c r="L11" s="209"/>
      <c r="M11" s="210">
        <f>D11+G11+J11</f>
        <v>42</v>
      </c>
      <c r="N11" s="211">
        <f>F11+I11+L11</f>
        <v>8</v>
      </c>
      <c r="O11" s="212">
        <f>D38+G38+J38</f>
        <v>2</v>
      </c>
      <c r="P11" s="209">
        <f>F38+I38+L38</f>
        <v>0</v>
      </c>
      <c r="Q11" s="212">
        <f>IF(O11&gt;P11,1,0)</f>
        <v>1</v>
      </c>
      <c r="R11" s="209">
        <f>IF(P11&gt;O11,1,0)</f>
        <v>0</v>
      </c>
      <c r="S11" s="213">
        <f>C4</f>
        <v>0</v>
      </c>
    </row>
    <row r="12" spans="1:19" ht="30" customHeight="1">
      <c r="A12" s="205" t="s">
        <v>73</v>
      </c>
      <c r="B12" s="206" t="s">
        <v>273</v>
      </c>
      <c r="C12" s="206" t="s">
        <v>274</v>
      </c>
      <c r="D12" s="207">
        <v>21</v>
      </c>
      <c r="E12" s="207" t="s">
        <v>69</v>
      </c>
      <c r="F12" s="209">
        <v>3</v>
      </c>
      <c r="G12" s="207">
        <v>21</v>
      </c>
      <c r="H12" s="207" t="s">
        <v>69</v>
      </c>
      <c r="I12" s="209">
        <v>0</v>
      </c>
      <c r="J12" s="207"/>
      <c r="K12" s="207" t="s">
        <v>69</v>
      </c>
      <c r="L12" s="209"/>
      <c r="M12" s="210">
        <f>D12+G12+J12</f>
        <v>42</v>
      </c>
      <c r="N12" s="211">
        <f>F12+I12+L12</f>
        <v>3</v>
      </c>
      <c r="O12" s="212">
        <f>D39+G39+J39</f>
        <v>2</v>
      </c>
      <c r="P12" s="209">
        <f>F39+I39+L39</f>
        <v>0</v>
      </c>
      <c r="Q12" s="212">
        <f>IF(O12&gt;P12,1,0)</f>
        <v>1</v>
      </c>
      <c r="R12" s="209">
        <f>IF(P12&gt;O12,1,0)</f>
        <v>0</v>
      </c>
      <c r="S12" s="213">
        <f>C3</f>
        <v>0</v>
      </c>
    </row>
    <row r="13" spans="1:21" ht="30" customHeight="1">
      <c r="A13" s="205" t="s">
        <v>70</v>
      </c>
      <c r="B13" s="214" t="s">
        <v>275</v>
      </c>
      <c r="C13" s="206" t="s">
        <v>112</v>
      </c>
      <c r="D13" s="207">
        <v>19</v>
      </c>
      <c r="E13" s="207" t="s">
        <v>69</v>
      </c>
      <c r="F13" s="209">
        <v>21</v>
      </c>
      <c r="G13" s="207">
        <v>21</v>
      </c>
      <c r="H13" s="207" t="s">
        <v>69</v>
      </c>
      <c r="I13" s="209">
        <v>12</v>
      </c>
      <c r="J13" s="207">
        <v>12</v>
      </c>
      <c r="K13" s="207" t="s">
        <v>69</v>
      </c>
      <c r="L13" s="209">
        <v>21</v>
      </c>
      <c r="M13" s="210">
        <f>D13+G13+J13</f>
        <v>52</v>
      </c>
      <c r="N13" s="211">
        <f>F13+I13+L13</f>
        <v>54</v>
      </c>
      <c r="O13" s="212">
        <f>D40+G40+J40</f>
        <v>1</v>
      </c>
      <c r="P13" s="209">
        <f>F40+I40+L40</f>
        <v>2</v>
      </c>
      <c r="Q13" s="212">
        <f>IF(O13&gt;P13,1,0)</f>
        <v>0</v>
      </c>
      <c r="R13" s="209">
        <f>IF(P13&gt;O13,1,0)</f>
        <v>1</v>
      </c>
      <c r="S13" s="213">
        <f>C4</f>
        <v>0</v>
      </c>
      <c r="U13" s="99" t="s">
        <v>276</v>
      </c>
    </row>
    <row r="14" spans="1:19" ht="30" customHeight="1">
      <c r="A14" s="205" t="s">
        <v>66</v>
      </c>
      <c r="B14" s="206" t="s">
        <v>277</v>
      </c>
      <c r="C14" s="206" t="s">
        <v>110</v>
      </c>
      <c r="D14" s="207">
        <v>21</v>
      </c>
      <c r="E14" s="207" t="s">
        <v>69</v>
      </c>
      <c r="F14" s="209">
        <v>9</v>
      </c>
      <c r="G14" s="207">
        <v>21</v>
      </c>
      <c r="H14" s="207" t="s">
        <v>69</v>
      </c>
      <c r="I14" s="209">
        <v>8</v>
      </c>
      <c r="J14" s="207"/>
      <c r="K14" s="207" t="s">
        <v>69</v>
      </c>
      <c r="L14" s="209"/>
      <c r="M14" s="210">
        <f>D14+G14+J14</f>
        <v>42</v>
      </c>
      <c r="N14" s="211">
        <f>F14+I14+L14</f>
        <v>17</v>
      </c>
      <c r="O14" s="212">
        <f>D41+G41+J41</f>
        <v>2</v>
      </c>
      <c r="P14" s="209">
        <f>F41+I41+L41</f>
        <v>0</v>
      </c>
      <c r="Q14" s="212">
        <f>IF(O14&gt;P14,1,0)</f>
        <v>1</v>
      </c>
      <c r="R14" s="209">
        <f>IF(P14&gt;O14,1,0)</f>
        <v>0</v>
      </c>
      <c r="S14" s="213">
        <f>C3</f>
        <v>0</v>
      </c>
    </row>
    <row r="15" spans="1:19" ht="34.5" customHeight="1">
      <c r="A15" s="215" t="s">
        <v>88</v>
      </c>
      <c r="B15" s="216" t="str">
        <f>IF(Q15+R15=0,C44,IF(Q15=R15,C43,IF(Q15&gt;R15,C3,C4)))</f>
        <v>Sokol Křemže "B"</v>
      </c>
      <c r="C15" s="217"/>
      <c r="D15" s="218"/>
      <c r="E15" s="218"/>
      <c r="F15" s="218"/>
      <c r="G15" s="218"/>
      <c r="H15" s="218"/>
      <c r="I15" s="218"/>
      <c r="J15" s="218"/>
      <c r="K15" s="218"/>
      <c r="L15" s="219"/>
      <c r="M15" s="220">
        <f>SUM(M8:M14)</f>
        <v>299</v>
      </c>
      <c r="N15" s="221">
        <f>SUM(N8:N14)</f>
        <v>224</v>
      </c>
      <c r="O15" s="220">
        <f>SUM(O8:O14)</f>
        <v>9</v>
      </c>
      <c r="P15" s="222">
        <f>SUM(P8:P14)</f>
        <v>7</v>
      </c>
      <c r="Q15" s="220">
        <f>SUM(Q8:Q14)</f>
        <v>4</v>
      </c>
      <c r="R15" s="221">
        <f>SUM(R8:R14)</f>
        <v>3</v>
      </c>
      <c r="S15" s="223"/>
    </row>
    <row r="16" spans="4:19" ht="12.75"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5" t="s">
        <v>89</v>
      </c>
    </row>
    <row r="17" ht="12.75">
      <c r="A17" s="226" t="s">
        <v>90</v>
      </c>
    </row>
    <row r="19" spans="1:2" ht="19.5" customHeight="1">
      <c r="A19" s="227" t="s">
        <v>91</v>
      </c>
      <c r="B19" s="99" t="s">
        <v>278</v>
      </c>
    </row>
    <row r="20" spans="1:2" ht="19.5" customHeight="1">
      <c r="A20" s="228"/>
      <c r="B20" s="99" t="s">
        <v>278</v>
      </c>
    </row>
    <row r="22" spans="1:20" ht="12.75">
      <c r="A22" s="165" t="s">
        <v>92</v>
      </c>
      <c r="C22" s="163"/>
      <c r="D22" s="165" t="s">
        <v>93</v>
      </c>
      <c r="E22" s="165"/>
      <c r="F22" s="165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</row>
    <row r="23" spans="1:20" ht="12.75">
      <c r="A23" s="165"/>
      <c r="C23" s="163"/>
      <c r="D23" s="165"/>
      <c r="E23" s="165"/>
      <c r="F23" s="165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</row>
    <row r="24" spans="1:20" ht="12.75">
      <c r="A24" s="165"/>
      <c r="C24" s="163"/>
      <c r="D24" s="165"/>
      <c r="E24" s="165"/>
      <c r="F24" s="165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</row>
    <row r="25" spans="1:20" ht="12.75">
      <c r="A25" s="165"/>
      <c r="C25" s="163"/>
      <c r="D25" s="165"/>
      <c r="E25" s="165"/>
      <c r="F25" s="165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</row>
    <row r="26" spans="1:20" ht="12.75">
      <c r="A26" s="165"/>
      <c r="C26" s="163"/>
      <c r="D26" s="165"/>
      <c r="E26" s="165"/>
      <c r="F26" s="165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</row>
    <row r="27" spans="1:20" ht="12.75">
      <c r="A27" s="165"/>
      <c r="C27" s="163"/>
      <c r="D27" s="165"/>
      <c r="E27" s="165"/>
      <c r="F27" s="165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</row>
    <row r="28" spans="1:20" ht="12.75">
      <c r="A28" s="165"/>
      <c r="C28" s="163"/>
      <c r="D28" s="165"/>
      <c r="E28" s="165"/>
      <c r="F28" s="165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</row>
    <row r="29" spans="1:20" ht="12.75">
      <c r="A29" s="165"/>
      <c r="C29" s="163"/>
      <c r="D29" s="165"/>
      <c r="E29" s="165"/>
      <c r="F29" s="165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</row>
    <row r="30" spans="1:20" ht="12.75">
      <c r="A30" s="165"/>
      <c r="C30" s="163"/>
      <c r="D30" s="165"/>
      <c r="E30" s="165"/>
      <c r="F30" s="165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</row>
    <row r="31" spans="1:20" ht="12.75">
      <c r="A31" s="165"/>
      <c r="C31" s="163"/>
      <c r="D31" s="165"/>
      <c r="E31" s="165"/>
      <c r="F31" s="165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</row>
    <row r="32" spans="1:20" ht="12.75">
      <c r="A32" s="164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</row>
    <row r="33" spans="1:20" ht="12.75">
      <c r="A33" s="164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</row>
    <row r="34" spans="1:20" ht="12.75">
      <c r="A34" s="164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</row>
    <row r="35" spans="1:20" ht="12.75" hidden="1">
      <c r="A35" s="164"/>
      <c r="C35" s="163" t="s">
        <v>85</v>
      </c>
      <c r="D35" s="229">
        <f>IF(D8&gt;F8,1,0)</f>
        <v>0</v>
      </c>
      <c r="E35" s="229"/>
      <c r="F35" s="229">
        <f>IF(F8&gt;D8,1,0)</f>
        <v>1</v>
      </c>
      <c r="G35" s="229">
        <f>IF(G8&gt;I8,1,0)</f>
        <v>0</v>
      </c>
      <c r="H35" s="229"/>
      <c r="I35" s="229">
        <f>IF(I8&gt;G8,1,0)</f>
        <v>1</v>
      </c>
      <c r="J35" s="229">
        <f>IF(J8&gt;L8,1,0)</f>
        <v>0</v>
      </c>
      <c r="K35" s="229"/>
      <c r="L35" s="229">
        <f>IF(L8&gt;J8,1,0)</f>
        <v>0</v>
      </c>
      <c r="M35" s="163"/>
      <c r="N35" s="163"/>
      <c r="O35" s="163"/>
      <c r="P35" s="163"/>
      <c r="Q35" s="163"/>
      <c r="R35" s="163"/>
      <c r="S35" s="163"/>
      <c r="T35" s="163"/>
    </row>
    <row r="36" spans="1:20" ht="12.75" hidden="1">
      <c r="A36" s="165"/>
      <c r="C36" s="163" t="s">
        <v>79</v>
      </c>
      <c r="D36" s="229">
        <f>IF(D9&gt;F9,1,0)</f>
        <v>0</v>
      </c>
      <c r="E36" s="229"/>
      <c r="F36" s="229">
        <f>IF(F9&gt;D9,1,0)</f>
        <v>1</v>
      </c>
      <c r="G36" s="229">
        <f>IF(G9&gt;I9,1,0)</f>
        <v>0</v>
      </c>
      <c r="H36" s="229"/>
      <c r="I36" s="229">
        <f>IF(I9&gt;G9,1,0)</f>
        <v>1</v>
      </c>
      <c r="J36" s="229">
        <f>IF(J9&gt;L9,1,0)</f>
        <v>0</v>
      </c>
      <c r="K36" s="229"/>
      <c r="L36" s="229">
        <f>IF(L9&gt;J9,1,0)</f>
        <v>0</v>
      </c>
      <c r="M36" s="163"/>
      <c r="N36" s="163"/>
      <c r="O36" s="163"/>
      <c r="P36" s="163"/>
      <c r="Q36" s="163"/>
      <c r="R36" s="163"/>
      <c r="S36" s="163"/>
      <c r="T36" s="163"/>
    </row>
    <row r="37" spans="1:20" ht="12.75" hidden="1">
      <c r="A37" s="165"/>
      <c r="C37" s="163" t="s">
        <v>76</v>
      </c>
      <c r="D37" s="229">
        <f>IF(D10&gt;F10,1,0)</f>
        <v>0</v>
      </c>
      <c r="E37" s="229"/>
      <c r="F37" s="229">
        <f>IF(F10&gt;D10,1,0)</f>
        <v>1</v>
      </c>
      <c r="G37" s="229">
        <f>IF(G10&gt;I10,1,0)</f>
        <v>1</v>
      </c>
      <c r="H37" s="229"/>
      <c r="I37" s="229">
        <f>IF(I10&gt;G10,1,0)</f>
        <v>0</v>
      </c>
      <c r="J37" s="229">
        <f>IF(J10&gt;L10,1,0)</f>
        <v>1</v>
      </c>
      <c r="K37" s="229"/>
      <c r="L37" s="229">
        <f>IF(L10&gt;J10,1,0)</f>
        <v>0</v>
      </c>
      <c r="M37" s="163"/>
      <c r="N37" s="163"/>
      <c r="O37" s="163"/>
      <c r="P37" s="163"/>
      <c r="Q37" s="163"/>
      <c r="R37" s="163"/>
      <c r="S37" s="163"/>
      <c r="T37" s="163"/>
    </row>
    <row r="38" spans="1:20" ht="12.75" hidden="1">
      <c r="A38" s="164"/>
      <c r="C38" s="163" t="s">
        <v>270</v>
      </c>
      <c r="D38" s="229">
        <f>IF(D11&gt;F11,1,0)</f>
        <v>1</v>
      </c>
      <c r="E38" s="229"/>
      <c r="F38" s="229">
        <f>IF(F11&gt;D11,1,0)</f>
        <v>0</v>
      </c>
      <c r="G38" s="229">
        <f>IF(G11&gt;I11,1,0)</f>
        <v>1</v>
      </c>
      <c r="H38" s="229"/>
      <c r="I38" s="229">
        <f>IF(I11&gt;G11,1,0)</f>
        <v>0</v>
      </c>
      <c r="J38" s="229">
        <f>IF(J11&gt;L11,1,0)</f>
        <v>0</v>
      </c>
      <c r="K38" s="229"/>
      <c r="L38" s="229">
        <f>IF(L11&gt;J11,1,0)</f>
        <v>0</v>
      </c>
      <c r="M38" s="163"/>
      <c r="N38" s="163"/>
      <c r="O38" s="163"/>
      <c r="P38" s="163"/>
      <c r="Q38" s="163"/>
      <c r="R38" s="163"/>
      <c r="S38" s="163"/>
      <c r="T38" s="163"/>
    </row>
    <row r="39" spans="3:12" ht="12.75" hidden="1">
      <c r="C39" s="99" t="s">
        <v>73</v>
      </c>
      <c r="D39" s="229">
        <f>IF(D12&gt;F12,1,0)</f>
        <v>1</v>
      </c>
      <c r="E39" s="229"/>
      <c r="F39" s="229">
        <f>IF(F12&gt;D12,1,0)</f>
        <v>0</v>
      </c>
      <c r="G39" s="229">
        <f>IF(G12&gt;I12,1,0)</f>
        <v>1</v>
      </c>
      <c r="H39" s="229"/>
      <c r="I39" s="229">
        <f>IF(I12&gt;G12,1,0)</f>
        <v>0</v>
      </c>
      <c r="J39" s="229">
        <f>IF(J12&gt;L12,1,0)</f>
        <v>0</v>
      </c>
      <c r="K39" s="229"/>
      <c r="L39" s="229">
        <f>IF(L12&gt;J12,1,0)</f>
        <v>0</v>
      </c>
    </row>
    <row r="40" spans="3:12" ht="12.75" hidden="1">
      <c r="C40" s="99" t="s">
        <v>70</v>
      </c>
      <c r="D40" s="229">
        <f>IF(D13&gt;F13,1,0)</f>
        <v>0</v>
      </c>
      <c r="E40" s="229"/>
      <c r="F40" s="229">
        <f>IF(F13&gt;D13,1,0)</f>
        <v>1</v>
      </c>
      <c r="G40" s="229">
        <f>IF(G13&gt;I13,1,0)</f>
        <v>1</v>
      </c>
      <c r="H40" s="229"/>
      <c r="I40" s="229">
        <f>IF(I13&gt;G13,1,0)</f>
        <v>0</v>
      </c>
      <c r="J40" s="229">
        <f>IF(J13&gt;L13,1,0)</f>
        <v>0</v>
      </c>
      <c r="K40" s="229"/>
      <c r="L40" s="229">
        <f>IF(L13&gt;J13,1,0)</f>
        <v>1</v>
      </c>
    </row>
    <row r="41" spans="3:12" ht="12.75" hidden="1">
      <c r="C41" s="99" t="s">
        <v>66</v>
      </c>
      <c r="D41" s="229">
        <f>IF(D14&gt;F14,1,0)</f>
        <v>1</v>
      </c>
      <c r="E41" s="229"/>
      <c r="F41" s="229">
        <f>IF(F14&gt;D14,1,0)</f>
        <v>0</v>
      </c>
      <c r="G41" s="229">
        <f>IF(G14&gt;I14,1,0)</f>
        <v>1</v>
      </c>
      <c r="H41" s="229"/>
      <c r="I41" s="229">
        <f>IF(I14&gt;G14,1,0)</f>
        <v>0</v>
      </c>
      <c r="J41" s="229">
        <f>IF(J14&gt;L14,1,0)</f>
        <v>0</v>
      </c>
      <c r="K41" s="229"/>
      <c r="L41" s="229">
        <f>IF(L14&gt;J14,1,0)</f>
        <v>0</v>
      </c>
    </row>
    <row r="42" ht="12.75" hidden="1"/>
    <row r="43" ht="12.75" hidden="1">
      <c r="C43" s="99" t="s">
        <v>279</v>
      </c>
    </row>
  </sheetData>
  <sheetProtection selectLockedCells="1" selectUnlockedCells="1"/>
  <mergeCells count="12">
    <mergeCell ref="A1:S1"/>
    <mergeCell ref="P3:Q3"/>
    <mergeCell ref="R3:S3"/>
    <mergeCell ref="P4:Q4"/>
    <mergeCell ref="R4:S4"/>
    <mergeCell ref="D6:L6"/>
    <mergeCell ref="M6:N6"/>
    <mergeCell ref="O6:P6"/>
    <mergeCell ref="Q6:R6"/>
    <mergeCell ref="D7:F7"/>
    <mergeCell ref="G7:I7"/>
    <mergeCell ref="J7:L7"/>
  </mergeCells>
  <printOptions horizontalCentered="1" verticalCentered="1"/>
  <pageMargins left="0.39375" right="0.7875" top="0.39375" bottom="0.39375" header="0.5118055555555555" footer="0.5118055555555555"/>
  <pageSetup fitToHeight="1" fitToWidth="1" horizontalDpi="300" verticalDpi="300" orientation="landscape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workbookViewId="0" topLeftCell="A1">
      <selection activeCell="A1" sqref="A1"/>
    </sheetView>
  </sheetViews>
  <sheetFormatPr defaultColWidth="9.00390625" defaultRowHeight="12.75"/>
  <cols>
    <col min="1" max="1" width="10.75390625" style="99" customWidth="1"/>
    <col min="2" max="3" width="32.75390625" style="99" customWidth="1"/>
    <col min="4" max="4" width="3.75390625" style="99" customWidth="1"/>
    <col min="5" max="5" width="0.875" style="99" customWidth="1"/>
    <col min="6" max="7" width="3.75390625" style="99" customWidth="1"/>
    <col min="8" max="8" width="0.875" style="99" customWidth="1"/>
    <col min="9" max="10" width="3.75390625" style="99" customWidth="1"/>
    <col min="11" max="11" width="0.875" style="99" customWidth="1"/>
    <col min="12" max="12" width="3.75390625" style="99" customWidth="1"/>
    <col min="13" max="17" width="5.75390625" style="99" customWidth="1"/>
    <col min="18" max="18" width="5.125" style="99" customWidth="1"/>
    <col min="19" max="19" width="15.00390625" style="99" customWidth="1"/>
    <col min="20" max="20" width="2.25390625" style="99" customWidth="1"/>
    <col min="21" max="16384" width="9.125" style="99" customWidth="1"/>
  </cols>
  <sheetData>
    <row r="1" spans="1:19" ht="12.75">
      <c r="A1" s="169" t="s">
        <v>48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</row>
    <row r="2" spans="1:19" ht="19.5" customHeight="1">
      <c r="A2" s="170" t="s">
        <v>49</v>
      </c>
      <c r="B2" s="171"/>
      <c r="C2" s="172" t="s">
        <v>263</v>
      </c>
      <c r="D2" s="171"/>
      <c r="E2" s="171"/>
      <c r="F2" s="171"/>
      <c r="G2" s="171"/>
      <c r="H2" s="171"/>
      <c r="I2" s="171"/>
      <c r="J2" s="172"/>
      <c r="K2" s="172"/>
      <c r="L2" s="172"/>
      <c r="M2" s="171"/>
      <c r="N2" s="172" t="str">
        <f>'[1]Los'!C26</f>
        <v>1. Kolo</v>
      </c>
      <c r="O2" s="171"/>
      <c r="P2" s="171"/>
      <c r="Q2" s="171"/>
      <c r="R2" s="171"/>
      <c r="S2" s="173" t="s">
        <v>280</v>
      </c>
    </row>
    <row r="3" spans="1:19" ht="19.5" customHeight="1">
      <c r="A3" s="174" t="s">
        <v>51</v>
      </c>
      <c r="B3" s="175"/>
      <c r="C3" s="176" t="str">
        <f>'[1]Los'!B9</f>
        <v>Sokol Křemže "B"</v>
      </c>
      <c r="D3" s="177"/>
      <c r="E3" s="177"/>
      <c r="F3" s="177"/>
      <c r="G3" s="177"/>
      <c r="H3" s="177"/>
      <c r="I3" s="177"/>
      <c r="J3" s="177"/>
      <c r="K3" s="177"/>
      <c r="L3" s="177"/>
      <c r="M3" s="178"/>
      <c r="N3" s="177"/>
      <c r="O3" s="177"/>
      <c r="P3" s="179" t="s">
        <v>53</v>
      </c>
      <c r="Q3" s="179"/>
      <c r="R3" s="180">
        <f>'[1]Los'!C24</f>
        <v>42679</v>
      </c>
      <c r="S3" s="180"/>
    </row>
    <row r="4" spans="1:19" ht="19.5" customHeight="1">
      <c r="A4" s="174" t="s">
        <v>55</v>
      </c>
      <c r="B4" s="181"/>
      <c r="C4" s="182" t="str">
        <f>'[1]Los'!C9</f>
        <v>Sokol Křemže "C"</v>
      </c>
      <c r="D4" s="178"/>
      <c r="E4" s="178"/>
      <c r="F4" s="178"/>
      <c r="G4" s="177"/>
      <c r="H4" s="177"/>
      <c r="I4" s="177"/>
      <c r="J4" s="177"/>
      <c r="K4" s="177"/>
      <c r="L4" s="177"/>
      <c r="M4" s="177"/>
      <c r="N4" s="177"/>
      <c r="O4" s="177"/>
      <c r="P4" s="183" t="s">
        <v>56</v>
      </c>
      <c r="Q4" s="183"/>
      <c r="R4" s="184" t="str">
        <f>'[1]Los'!C29</f>
        <v>Vodňany</v>
      </c>
      <c r="S4" s="184"/>
    </row>
    <row r="5" spans="1:19" ht="19.5" customHeight="1">
      <c r="A5" s="185" t="s">
        <v>58</v>
      </c>
      <c r="B5" s="186"/>
      <c r="C5" s="187" t="str">
        <f>'[1]Los'!B24</f>
        <v>Vladimír Marek</v>
      </c>
      <c r="D5" s="188"/>
      <c r="E5" s="188"/>
      <c r="F5" s="188"/>
      <c r="G5" s="188"/>
      <c r="H5" s="188"/>
      <c r="I5" s="188"/>
      <c r="J5" s="188"/>
      <c r="K5" s="188"/>
      <c r="L5" s="188"/>
      <c r="M5" s="189"/>
      <c r="N5" s="189"/>
      <c r="O5" s="189"/>
      <c r="P5" s="190"/>
      <c r="Q5" s="191"/>
      <c r="R5" s="189"/>
      <c r="S5" s="192"/>
    </row>
    <row r="6" spans="1:19" ht="24.75" customHeight="1">
      <c r="A6" s="193"/>
      <c r="B6" s="194" t="s">
        <v>265</v>
      </c>
      <c r="C6" s="194" t="s">
        <v>266</v>
      </c>
      <c r="D6" s="195" t="s">
        <v>61</v>
      </c>
      <c r="E6" s="195"/>
      <c r="F6" s="195"/>
      <c r="G6" s="195"/>
      <c r="H6" s="195"/>
      <c r="I6" s="195"/>
      <c r="J6" s="195"/>
      <c r="K6" s="195"/>
      <c r="L6" s="195"/>
      <c r="M6" s="196" t="s">
        <v>62</v>
      </c>
      <c r="N6" s="196"/>
      <c r="O6" s="196" t="s">
        <v>63</v>
      </c>
      <c r="P6" s="196"/>
      <c r="Q6" s="196" t="s">
        <v>64</v>
      </c>
      <c r="R6" s="196"/>
      <c r="S6" s="197" t="s">
        <v>65</v>
      </c>
    </row>
    <row r="7" spans="1:19" ht="9.75" customHeight="1">
      <c r="A7" s="198"/>
      <c r="B7" s="199"/>
      <c r="C7" s="200"/>
      <c r="D7" s="201">
        <v>1</v>
      </c>
      <c r="E7" s="201"/>
      <c r="F7" s="201"/>
      <c r="G7" s="201">
        <v>2</v>
      </c>
      <c r="H7" s="201"/>
      <c r="I7" s="201"/>
      <c r="J7" s="201">
        <v>3</v>
      </c>
      <c r="K7" s="201"/>
      <c r="L7" s="201"/>
      <c r="M7" s="202"/>
      <c r="N7" s="203"/>
      <c r="O7" s="202"/>
      <c r="P7" s="203"/>
      <c r="Q7" s="202"/>
      <c r="R7" s="203"/>
      <c r="S7" s="204"/>
    </row>
    <row r="8" spans="1:19" ht="30" customHeight="1">
      <c r="A8" s="205" t="s">
        <v>85</v>
      </c>
      <c r="B8" s="206" t="s">
        <v>267</v>
      </c>
      <c r="C8" s="206" t="s">
        <v>281</v>
      </c>
      <c r="D8" s="207">
        <v>21</v>
      </c>
      <c r="E8" s="208" t="s">
        <v>69</v>
      </c>
      <c r="F8" s="209">
        <v>2</v>
      </c>
      <c r="G8" s="207">
        <v>21</v>
      </c>
      <c r="H8" s="208" t="s">
        <v>69</v>
      </c>
      <c r="I8" s="209">
        <v>6</v>
      </c>
      <c r="J8" s="207"/>
      <c r="K8" s="208" t="s">
        <v>69</v>
      </c>
      <c r="L8" s="209"/>
      <c r="M8" s="210">
        <f>D8+G8+J8</f>
        <v>42</v>
      </c>
      <c r="N8" s="211">
        <f>F8+I8+L8</f>
        <v>8</v>
      </c>
      <c r="O8" s="212">
        <f>D35+G35+J35</f>
        <v>2</v>
      </c>
      <c r="P8" s="209">
        <f>F35+I35+L35</f>
        <v>0</v>
      </c>
      <c r="Q8" s="212">
        <f>IF(O8&gt;P8,1,0)</f>
        <v>1</v>
      </c>
      <c r="R8" s="209">
        <f>IF(P8&gt;O8,1,0)</f>
        <v>0</v>
      </c>
      <c r="S8" s="213">
        <f>C3</f>
        <v>0</v>
      </c>
    </row>
    <row r="9" spans="1:19" ht="30" customHeight="1">
      <c r="A9" s="205" t="s">
        <v>79</v>
      </c>
      <c r="B9" s="206" t="s">
        <v>268</v>
      </c>
      <c r="C9" s="206" t="s">
        <v>128</v>
      </c>
      <c r="D9" s="207">
        <v>21</v>
      </c>
      <c r="E9" s="207" t="s">
        <v>69</v>
      </c>
      <c r="F9" s="209">
        <v>13</v>
      </c>
      <c r="G9" s="207">
        <v>21</v>
      </c>
      <c r="H9" s="207" t="s">
        <v>69</v>
      </c>
      <c r="I9" s="209">
        <v>15</v>
      </c>
      <c r="J9" s="207"/>
      <c r="K9" s="207" t="s">
        <v>69</v>
      </c>
      <c r="L9" s="209"/>
      <c r="M9" s="210">
        <f>D9+G9+J9</f>
        <v>42</v>
      </c>
      <c r="N9" s="211">
        <f>F9+I9+L9</f>
        <v>28</v>
      </c>
      <c r="O9" s="212">
        <f>D36+G36+J36</f>
        <v>2</v>
      </c>
      <c r="P9" s="209">
        <f>F36+I36+L36</f>
        <v>0</v>
      </c>
      <c r="Q9" s="212">
        <f>IF(O9&gt;P9,1,0)</f>
        <v>1</v>
      </c>
      <c r="R9" s="209">
        <f>IF(P9&gt;O9,1,0)</f>
        <v>0</v>
      </c>
      <c r="S9" s="213">
        <f>C4</f>
        <v>0</v>
      </c>
    </row>
    <row r="10" spans="1:19" ht="30" customHeight="1">
      <c r="A10" s="205" t="s">
        <v>76</v>
      </c>
      <c r="B10" s="206" t="s">
        <v>269</v>
      </c>
      <c r="C10" s="206" t="s">
        <v>282</v>
      </c>
      <c r="D10" s="207">
        <v>21</v>
      </c>
      <c r="E10" s="207" t="s">
        <v>69</v>
      </c>
      <c r="F10" s="209">
        <v>13</v>
      </c>
      <c r="G10" s="207">
        <v>21</v>
      </c>
      <c r="H10" s="207" t="s">
        <v>69</v>
      </c>
      <c r="I10" s="209">
        <v>15</v>
      </c>
      <c r="J10" s="207"/>
      <c r="K10" s="207" t="s">
        <v>69</v>
      </c>
      <c r="L10" s="209"/>
      <c r="M10" s="210">
        <f>D10+G10+J10</f>
        <v>42</v>
      </c>
      <c r="N10" s="211">
        <f>F10+I10+L10</f>
        <v>28</v>
      </c>
      <c r="O10" s="212">
        <f>D37+G37+J37</f>
        <v>2</v>
      </c>
      <c r="P10" s="209">
        <f>F37+I37+L37</f>
        <v>0</v>
      </c>
      <c r="Q10" s="212">
        <f>IF(O10&gt;P10,1,0)</f>
        <v>1</v>
      </c>
      <c r="R10" s="209">
        <f>IF(P10&gt;O10,1,0)</f>
        <v>0</v>
      </c>
      <c r="S10" s="213">
        <f>C3</f>
        <v>0</v>
      </c>
    </row>
    <row r="11" spans="1:19" ht="30" customHeight="1">
      <c r="A11" s="205" t="s">
        <v>270</v>
      </c>
      <c r="B11" s="206" t="s">
        <v>271</v>
      </c>
      <c r="C11" s="206" t="s">
        <v>283</v>
      </c>
      <c r="D11" s="207">
        <v>21</v>
      </c>
      <c r="E11" s="207" t="s">
        <v>69</v>
      </c>
      <c r="F11" s="209">
        <v>7</v>
      </c>
      <c r="G11" s="207">
        <v>21</v>
      </c>
      <c r="H11" s="207" t="s">
        <v>69</v>
      </c>
      <c r="I11" s="209">
        <v>6</v>
      </c>
      <c r="J11" s="207"/>
      <c r="K11" s="207" t="s">
        <v>69</v>
      </c>
      <c r="L11" s="209"/>
      <c r="M11" s="210">
        <f>D11+G11+J11</f>
        <v>42</v>
      </c>
      <c r="N11" s="211">
        <f>F11+I11+L11</f>
        <v>13</v>
      </c>
      <c r="O11" s="212">
        <f>D38+G38+J38</f>
        <v>2</v>
      </c>
      <c r="P11" s="209">
        <f>F38+I38+L38</f>
        <v>0</v>
      </c>
      <c r="Q11" s="212">
        <f>IF(O11&gt;P11,1,0)</f>
        <v>1</v>
      </c>
      <c r="R11" s="209">
        <f>IF(P11&gt;O11,1,0)</f>
        <v>0</v>
      </c>
      <c r="S11" s="213">
        <f>C4</f>
        <v>0</v>
      </c>
    </row>
    <row r="12" spans="1:19" ht="30" customHeight="1">
      <c r="A12" s="205" t="s">
        <v>73</v>
      </c>
      <c r="B12" s="206" t="s">
        <v>273</v>
      </c>
      <c r="C12" s="206" t="s">
        <v>124</v>
      </c>
      <c r="D12" s="207">
        <v>21</v>
      </c>
      <c r="E12" s="207" t="s">
        <v>69</v>
      </c>
      <c r="F12" s="209">
        <v>5</v>
      </c>
      <c r="G12" s="207">
        <v>21</v>
      </c>
      <c r="H12" s="207" t="s">
        <v>69</v>
      </c>
      <c r="I12" s="209">
        <v>9</v>
      </c>
      <c r="J12" s="207"/>
      <c r="K12" s="207" t="s">
        <v>69</v>
      </c>
      <c r="L12" s="209"/>
      <c r="M12" s="210">
        <f>D12+G12+J12</f>
        <v>42</v>
      </c>
      <c r="N12" s="211">
        <f>F12+I12+L12</f>
        <v>14</v>
      </c>
      <c r="O12" s="212">
        <f>D39+G39+J39</f>
        <v>2</v>
      </c>
      <c r="P12" s="209">
        <f>F39+I39+L39</f>
        <v>0</v>
      </c>
      <c r="Q12" s="212">
        <f>IF(O12&gt;P12,1,0)</f>
        <v>1</v>
      </c>
      <c r="R12" s="209">
        <f>IF(P12&gt;O12,1,0)</f>
        <v>0</v>
      </c>
      <c r="S12" s="213">
        <f>C3</f>
        <v>0</v>
      </c>
    </row>
    <row r="13" spans="1:19" ht="30" customHeight="1">
      <c r="A13" s="205" t="s">
        <v>70</v>
      </c>
      <c r="B13" s="214" t="s">
        <v>275</v>
      </c>
      <c r="C13" s="206" t="s">
        <v>284</v>
      </c>
      <c r="D13" s="207">
        <v>15</v>
      </c>
      <c r="E13" s="207" t="s">
        <v>69</v>
      </c>
      <c r="F13" s="209">
        <v>21</v>
      </c>
      <c r="G13" s="207">
        <v>15</v>
      </c>
      <c r="H13" s="207" t="s">
        <v>69</v>
      </c>
      <c r="I13" s="209">
        <v>21</v>
      </c>
      <c r="J13" s="207"/>
      <c r="K13" s="207" t="s">
        <v>69</v>
      </c>
      <c r="L13" s="209"/>
      <c r="M13" s="210">
        <f>D13+G13+J13</f>
        <v>30</v>
      </c>
      <c r="N13" s="211">
        <f>F13+I13+L13</f>
        <v>42</v>
      </c>
      <c r="O13" s="212">
        <f>D40+G40+J40</f>
        <v>0</v>
      </c>
      <c r="P13" s="209">
        <f>F40+I40+L40</f>
        <v>2</v>
      </c>
      <c r="Q13" s="212">
        <f>IF(O13&gt;P13,1,0)</f>
        <v>0</v>
      </c>
      <c r="R13" s="209">
        <f>IF(P13&gt;O13,1,0)</f>
        <v>1</v>
      </c>
      <c r="S13" s="213">
        <f>C4</f>
        <v>0</v>
      </c>
    </row>
    <row r="14" spans="1:19" ht="30" customHeight="1">
      <c r="A14" s="205" t="s">
        <v>66</v>
      </c>
      <c r="B14" s="206" t="s">
        <v>277</v>
      </c>
      <c r="C14" s="206" t="s">
        <v>285</v>
      </c>
      <c r="D14" s="207">
        <v>21</v>
      </c>
      <c r="E14" s="207" t="s">
        <v>69</v>
      </c>
      <c r="F14" s="209">
        <v>16</v>
      </c>
      <c r="G14" s="207">
        <v>21</v>
      </c>
      <c r="H14" s="207" t="s">
        <v>69</v>
      </c>
      <c r="I14" s="209">
        <v>12</v>
      </c>
      <c r="J14" s="207"/>
      <c r="K14" s="207" t="s">
        <v>69</v>
      </c>
      <c r="L14" s="209"/>
      <c r="M14" s="210">
        <f>D14+G14+J14</f>
        <v>42</v>
      </c>
      <c r="N14" s="211">
        <f>F14+I14+L14</f>
        <v>28</v>
      </c>
      <c r="O14" s="212">
        <f>D41+G41+J41</f>
        <v>2</v>
      </c>
      <c r="P14" s="209">
        <f>F41+I41+L41</f>
        <v>0</v>
      </c>
      <c r="Q14" s="212">
        <f>IF(O14&gt;P14,1,0)</f>
        <v>1</v>
      </c>
      <c r="R14" s="209">
        <f>IF(P14&gt;O14,1,0)</f>
        <v>0</v>
      </c>
      <c r="S14" s="213">
        <f>C3</f>
        <v>0</v>
      </c>
    </row>
    <row r="15" spans="1:19" ht="34.5" customHeight="1">
      <c r="A15" s="215" t="s">
        <v>88</v>
      </c>
      <c r="B15" s="216" t="str">
        <f>IF(Q15+R15=0,C44,IF(Q15=R15,C43,IF(Q15&gt;R15,C3,C4)))</f>
        <v>Sokol Křemže "B"</v>
      </c>
      <c r="C15" s="217"/>
      <c r="D15" s="218"/>
      <c r="E15" s="218"/>
      <c r="F15" s="218"/>
      <c r="G15" s="218"/>
      <c r="H15" s="218"/>
      <c r="I15" s="218"/>
      <c r="J15" s="218"/>
      <c r="K15" s="218"/>
      <c r="L15" s="219"/>
      <c r="M15" s="220">
        <f>SUM(M8:M14)</f>
        <v>282</v>
      </c>
      <c r="N15" s="221">
        <f>SUM(N8:N14)</f>
        <v>161</v>
      </c>
      <c r="O15" s="220">
        <f>SUM(O8:O14)</f>
        <v>12</v>
      </c>
      <c r="P15" s="222">
        <f>SUM(P8:P14)</f>
        <v>2</v>
      </c>
      <c r="Q15" s="220">
        <f>SUM(Q8:Q14)</f>
        <v>6</v>
      </c>
      <c r="R15" s="221">
        <f>SUM(R8:R14)</f>
        <v>1</v>
      </c>
      <c r="S15" s="223"/>
    </row>
    <row r="16" spans="4:19" ht="12.75"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5" t="s">
        <v>89</v>
      </c>
    </row>
    <row r="17" ht="12.75">
      <c r="A17" s="226" t="s">
        <v>90</v>
      </c>
    </row>
    <row r="19" spans="1:2" ht="19.5" customHeight="1">
      <c r="A19" s="227" t="s">
        <v>91</v>
      </c>
      <c r="B19" s="99" t="s">
        <v>278</v>
      </c>
    </row>
    <row r="20" spans="1:2" ht="19.5" customHeight="1">
      <c r="A20" s="228"/>
      <c r="B20" s="99" t="s">
        <v>278</v>
      </c>
    </row>
    <row r="22" spans="1:20" ht="12.75">
      <c r="A22" s="165" t="s">
        <v>92</v>
      </c>
      <c r="C22" s="163"/>
      <c r="D22" s="165" t="s">
        <v>93</v>
      </c>
      <c r="E22" s="165"/>
      <c r="F22" s="165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</row>
    <row r="23" spans="1:20" ht="12.75">
      <c r="A23" s="165"/>
      <c r="C23" s="163"/>
      <c r="D23" s="165"/>
      <c r="E23" s="165"/>
      <c r="F23" s="165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</row>
    <row r="24" spans="1:20" ht="12.75">
      <c r="A24" s="165"/>
      <c r="C24" s="163"/>
      <c r="D24" s="165"/>
      <c r="E24" s="165"/>
      <c r="F24" s="165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</row>
    <row r="25" spans="1:20" ht="12.75">
      <c r="A25" s="165"/>
      <c r="C25" s="163"/>
      <c r="D25" s="165"/>
      <c r="E25" s="165"/>
      <c r="F25" s="165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</row>
    <row r="26" spans="1:20" ht="12.75">
      <c r="A26" s="165"/>
      <c r="C26" s="163"/>
      <c r="D26" s="165"/>
      <c r="E26" s="165"/>
      <c r="F26" s="165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</row>
    <row r="27" spans="1:20" ht="12.75">
      <c r="A27" s="165"/>
      <c r="C27" s="163"/>
      <c r="D27" s="165"/>
      <c r="E27" s="165"/>
      <c r="F27" s="165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</row>
    <row r="28" spans="1:20" ht="12.75">
      <c r="A28" s="165"/>
      <c r="C28" s="163"/>
      <c r="D28" s="165"/>
      <c r="E28" s="165"/>
      <c r="F28" s="165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</row>
    <row r="29" spans="1:20" ht="12.75">
      <c r="A29" s="165"/>
      <c r="C29" s="163"/>
      <c r="D29" s="165"/>
      <c r="E29" s="165"/>
      <c r="F29" s="165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</row>
    <row r="30" spans="1:20" ht="12.75">
      <c r="A30" s="165"/>
      <c r="C30" s="163"/>
      <c r="D30" s="165"/>
      <c r="E30" s="165"/>
      <c r="F30" s="165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</row>
    <row r="31" spans="1:20" ht="12.75">
      <c r="A31" s="165"/>
      <c r="C31" s="163"/>
      <c r="D31" s="165"/>
      <c r="E31" s="165"/>
      <c r="F31" s="165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</row>
    <row r="32" spans="1:20" ht="12.75">
      <c r="A32" s="164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</row>
    <row r="33" spans="1:20" ht="12.75">
      <c r="A33" s="164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</row>
    <row r="34" spans="1:20" ht="12.75">
      <c r="A34" s="164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</row>
    <row r="35" spans="1:20" ht="12.75" hidden="1">
      <c r="A35" s="164"/>
      <c r="C35" s="163" t="s">
        <v>85</v>
      </c>
      <c r="D35" s="229">
        <f>IF(D8&gt;F8,1,0)</f>
        <v>1</v>
      </c>
      <c r="E35" s="229"/>
      <c r="F35" s="229">
        <f>IF(F8&gt;D8,1,0)</f>
        <v>0</v>
      </c>
      <c r="G35" s="229">
        <f>IF(G8&gt;I8,1,0)</f>
        <v>1</v>
      </c>
      <c r="H35" s="229"/>
      <c r="I35" s="229">
        <f>IF(I8&gt;G8,1,0)</f>
        <v>0</v>
      </c>
      <c r="J35" s="229">
        <f>IF(J8&gt;L8,1,0)</f>
        <v>0</v>
      </c>
      <c r="K35" s="229"/>
      <c r="L35" s="229">
        <f>IF(L8&gt;J8,1,0)</f>
        <v>0</v>
      </c>
      <c r="M35" s="163"/>
      <c r="N35" s="163"/>
      <c r="O35" s="163"/>
      <c r="P35" s="163"/>
      <c r="Q35" s="163"/>
      <c r="R35" s="163"/>
      <c r="S35" s="163"/>
      <c r="T35" s="163"/>
    </row>
    <row r="36" spans="1:20" ht="12.75" hidden="1">
      <c r="A36" s="165"/>
      <c r="C36" s="163" t="s">
        <v>79</v>
      </c>
      <c r="D36" s="229">
        <f>IF(D9&gt;F9,1,0)</f>
        <v>1</v>
      </c>
      <c r="E36" s="229"/>
      <c r="F36" s="229">
        <f>IF(F9&gt;D9,1,0)</f>
        <v>0</v>
      </c>
      <c r="G36" s="229">
        <f>IF(G9&gt;I9,1,0)</f>
        <v>1</v>
      </c>
      <c r="H36" s="229"/>
      <c r="I36" s="229">
        <f>IF(I9&gt;G9,1,0)</f>
        <v>0</v>
      </c>
      <c r="J36" s="229">
        <f>IF(J9&gt;L9,1,0)</f>
        <v>0</v>
      </c>
      <c r="K36" s="229"/>
      <c r="L36" s="229">
        <f>IF(L9&gt;J9,1,0)</f>
        <v>0</v>
      </c>
      <c r="M36" s="163"/>
      <c r="N36" s="163"/>
      <c r="O36" s="163"/>
      <c r="P36" s="163"/>
      <c r="Q36" s="163"/>
      <c r="R36" s="163"/>
      <c r="S36" s="163"/>
      <c r="T36" s="163"/>
    </row>
    <row r="37" spans="1:20" ht="12.75" hidden="1">
      <c r="A37" s="165"/>
      <c r="C37" s="163" t="s">
        <v>76</v>
      </c>
      <c r="D37" s="229">
        <f>IF(D10&gt;F10,1,0)</f>
        <v>1</v>
      </c>
      <c r="E37" s="229"/>
      <c r="F37" s="229">
        <f>IF(F10&gt;D10,1,0)</f>
        <v>0</v>
      </c>
      <c r="G37" s="229">
        <f>IF(G10&gt;I10,1,0)</f>
        <v>1</v>
      </c>
      <c r="H37" s="229"/>
      <c r="I37" s="229">
        <f>IF(I10&gt;G10,1,0)</f>
        <v>0</v>
      </c>
      <c r="J37" s="229">
        <f>IF(J10&gt;L10,1,0)</f>
        <v>0</v>
      </c>
      <c r="K37" s="229"/>
      <c r="L37" s="229">
        <f>IF(L10&gt;J10,1,0)</f>
        <v>0</v>
      </c>
      <c r="M37" s="163"/>
      <c r="N37" s="163"/>
      <c r="O37" s="163"/>
      <c r="P37" s="163"/>
      <c r="Q37" s="163"/>
      <c r="R37" s="163"/>
      <c r="S37" s="163"/>
      <c r="T37" s="163"/>
    </row>
    <row r="38" spans="1:20" ht="12.75" hidden="1">
      <c r="A38" s="164"/>
      <c r="C38" s="163" t="s">
        <v>270</v>
      </c>
      <c r="D38" s="229">
        <f>IF(D11&gt;F11,1,0)</f>
        <v>1</v>
      </c>
      <c r="E38" s="229"/>
      <c r="F38" s="229">
        <f>IF(F11&gt;D11,1,0)</f>
        <v>0</v>
      </c>
      <c r="G38" s="229">
        <f>IF(G11&gt;I11,1,0)</f>
        <v>1</v>
      </c>
      <c r="H38" s="229"/>
      <c r="I38" s="229">
        <f>IF(I11&gt;G11,1,0)</f>
        <v>0</v>
      </c>
      <c r="J38" s="229">
        <f>IF(J11&gt;L11,1,0)</f>
        <v>0</v>
      </c>
      <c r="K38" s="229"/>
      <c r="L38" s="229">
        <f>IF(L11&gt;J11,1,0)</f>
        <v>0</v>
      </c>
      <c r="M38" s="163"/>
      <c r="N38" s="163"/>
      <c r="O38" s="163"/>
      <c r="P38" s="163"/>
      <c r="Q38" s="163"/>
      <c r="R38" s="163"/>
      <c r="S38" s="163"/>
      <c r="T38" s="163"/>
    </row>
    <row r="39" spans="3:12" ht="12.75" hidden="1">
      <c r="C39" s="99" t="s">
        <v>73</v>
      </c>
      <c r="D39" s="229">
        <f>IF(D12&gt;F12,1,0)</f>
        <v>1</v>
      </c>
      <c r="E39" s="229"/>
      <c r="F39" s="229">
        <f>IF(F12&gt;D12,1,0)</f>
        <v>0</v>
      </c>
      <c r="G39" s="229">
        <f>IF(G12&gt;I12,1,0)</f>
        <v>1</v>
      </c>
      <c r="H39" s="229"/>
      <c r="I39" s="229">
        <f>IF(I12&gt;G12,1,0)</f>
        <v>0</v>
      </c>
      <c r="J39" s="229">
        <f>IF(J12&gt;L12,1,0)</f>
        <v>0</v>
      </c>
      <c r="K39" s="229"/>
      <c r="L39" s="229">
        <f>IF(L12&gt;J12,1,0)</f>
        <v>0</v>
      </c>
    </row>
    <row r="40" spans="3:12" ht="12.75" hidden="1">
      <c r="C40" s="99" t="s">
        <v>70</v>
      </c>
      <c r="D40" s="229">
        <f>IF(D13&gt;F13,1,0)</f>
        <v>0</v>
      </c>
      <c r="E40" s="229"/>
      <c r="F40" s="229">
        <f>IF(F13&gt;D13,1,0)</f>
        <v>1</v>
      </c>
      <c r="G40" s="229">
        <f>IF(G13&gt;I13,1,0)</f>
        <v>0</v>
      </c>
      <c r="H40" s="229"/>
      <c r="I40" s="229">
        <f>IF(I13&gt;G13,1,0)</f>
        <v>1</v>
      </c>
      <c r="J40" s="229">
        <f>IF(J13&gt;L13,1,0)</f>
        <v>0</v>
      </c>
      <c r="K40" s="229"/>
      <c r="L40" s="229">
        <f>IF(L13&gt;J13,1,0)</f>
        <v>0</v>
      </c>
    </row>
    <row r="41" spans="3:12" ht="12.75" hidden="1">
      <c r="C41" s="99" t="s">
        <v>66</v>
      </c>
      <c r="D41" s="229">
        <f>IF(D14&gt;F14,1,0)</f>
        <v>1</v>
      </c>
      <c r="E41" s="229"/>
      <c r="F41" s="229">
        <f>IF(F14&gt;D14,1,0)</f>
        <v>0</v>
      </c>
      <c r="G41" s="229">
        <f>IF(G14&gt;I14,1,0)</f>
        <v>1</v>
      </c>
      <c r="H41" s="229"/>
      <c r="I41" s="229">
        <f>IF(I14&gt;G14,1,0)</f>
        <v>0</v>
      </c>
      <c r="J41" s="229">
        <f>IF(J14&gt;L14,1,0)</f>
        <v>0</v>
      </c>
      <c r="K41" s="229"/>
      <c r="L41" s="229">
        <f>IF(L14&gt;J14,1,0)</f>
        <v>0</v>
      </c>
    </row>
    <row r="42" ht="12.75" hidden="1"/>
    <row r="43" ht="12.75" hidden="1">
      <c r="C43" s="99" t="s">
        <v>279</v>
      </c>
    </row>
  </sheetData>
  <sheetProtection selectLockedCells="1" selectUnlockedCells="1"/>
  <mergeCells count="12">
    <mergeCell ref="A1:S1"/>
    <mergeCell ref="P3:Q3"/>
    <mergeCell ref="R3:S3"/>
    <mergeCell ref="P4:Q4"/>
    <mergeCell ref="R4:S4"/>
    <mergeCell ref="D6:L6"/>
    <mergeCell ref="M6:N6"/>
    <mergeCell ref="O6:P6"/>
    <mergeCell ref="Q6:R6"/>
    <mergeCell ref="D7:F7"/>
    <mergeCell ref="G7:I7"/>
    <mergeCell ref="J7:L7"/>
  </mergeCells>
  <printOptions horizontalCentered="1" verticalCentered="1"/>
  <pageMargins left="0.39375" right="0" top="0.39375" bottom="0.39375" header="0.5118055555555555" footer="0.5118055555555555"/>
  <pageSetup fitToHeight="1" fitToWidth="1" horizontalDpi="300" verticalDpi="300" orientation="landscape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workbookViewId="0" topLeftCell="A1">
      <selection activeCell="A1" sqref="A1"/>
    </sheetView>
  </sheetViews>
  <sheetFormatPr defaultColWidth="9.00390625" defaultRowHeight="12.75"/>
  <cols>
    <col min="1" max="1" width="10.75390625" style="99" customWidth="1"/>
    <col min="2" max="3" width="32.75390625" style="99" customWidth="1"/>
    <col min="4" max="4" width="3.75390625" style="99" customWidth="1"/>
    <col min="5" max="5" width="0.875" style="99" customWidth="1"/>
    <col min="6" max="7" width="3.75390625" style="99" customWidth="1"/>
    <col min="8" max="8" width="0.875" style="99" customWidth="1"/>
    <col min="9" max="10" width="3.75390625" style="99" customWidth="1"/>
    <col min="11" max="11" width="0.875" style="99" customWidth="1"/>
    <col min="12" max="12" width="3.75390625" style="99" customWidth="1"/>
    <col min="13" max="17" width="5.75390625" style="99" customWidth="1"/>
    <col min="18" max="18" width="5.125" style="99" customWidth="1"/>
    <col min="19" max="19" width="15.00390625" style="99" customWidth="1"/>
    <col min="20" max="20" width="2.25390625" style="99" customWidth="1"/>
    <col min="21" max="16384" width="9.125" style="99" customWidth="1"/>
  </cols>
  <sheetData>
    <row r="1" spans="1:19" ht="12.75">
      <c r="A1" s="169" t="s">
        <v>48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</row>
    <row r="2" spans="1:19" ht="19.5" customHeight="1">
      <c r="A2" s="170" t="s">
        <v>49</v>
      </c>
      <c r="B2" s="171"/>
      <c r="C2" s="172" t="s">
        <v>263</v>
      </c>
      <c r="D2" s="171"/>
      <c r="E2" s="171"/>
      <c r="F2" s="171"/>
      <c r="G2" s="171"/>
      <c r="H2" s="171"/>
      <c r="I2" s="171"/>
      <c r="J2" s="172"/>
      <c r="K2" s="172"/>
      <c r="L2" s="172"/>
      <c r="M2" s="171"/>
      <c r="N2" s="172" t="str">
        <f>'[1]Los'!C26</f>
        <v>1. Kolo</v>
      </c>
      <c r="O2" s="171"/>
      <c r="P2" s="171"/>
      <c r="Q2" s="171"/>
      <c r="R2" s="171"/>
      <c r="S2" s="173" t="s">
        <v>286</v>
      </c>
    </row>
    <row r="3" spans="1:19" ht="19.5" customHeight="1">
      <c r="A3" s="174" t="s">
        <v>51</v>
      </c>
      <c r="B3" s="175"/>
      <c r="C3" s="176" t="str">
        <f>'[1]Los'!B10</f>
        <v>SK Badminton Tábor</v>
      </c>
      <c r="D3" s="177"/>
      <c r="E3" s="177"/>
      <c r="F3" s="177"/>
      <c r="G3" s="177"/>
      <c r="H3" s="177"/>
      <c r="I3" s="177"/>
      <c r="J3" s="177"/>
      <c r="K3" s="177"/>
      <c r="L3" s="177"/>
      <c r="M3" s="178"/>
      <c r="N3" s="177"/>
      <c r="O3" s="177"/>
      <c r="P3" s="179" t="s">
        <v>53</v>
      </c>
      <c r="Q3" s="179"/>
      <c r="R3" s="180">
        <f>'[1]Los'!C24</f>
        <v>42679</v>
      </c>
      <c r="S3" s="180"/>
    </row>
    <row r="4" spans="1:19" ht="19.5" customHeight="1">
      <c r="A4" s="174" t="s">
        <v>55</v>
      </c>
      <c r="B4" s="181"/>
      <c r="C4" s="182" t="str">
        <f>'[1]Los'!C10</f>
        <v>Sokol Vodňany</v>
      </c>
      <c r="D4" s="178"/>
      <c r="E4" s="178"/>
      <c r="F4" s="178"/>
      <c r="G4" s="177"/>
      <c r="H4" s="177"/>
      <c r="I4" s="177"/>
      <c r="J4" s="177"/>
      <c r="K4" s="177"/>
      <c r="L4" s="177"/>
      <c r="M4" s="177"/>
      <c r="N4" s="177"/>
      <c r="O4" s="177"/>
      <c r="P4" s="183" t="s">
        <v>56</v>
      </c>
      <c r="Q4" s="183"/>
      <c r="R4" s="184" t="str">
        <f>'[1]Los'!C29</f>
        <v>Vodňany</v>
      </c>
      <c r="S4" s="184"/>
    </row>
    <row r="5" spans="1:19" ht="19.5" customHeight="1">
      <c r="A5" s="185" t="s">
        <v>58</v>
      </c>
      <c r="B5" s="186"/>
      <c r="C5" s="187" t="str">
        <f>'[1]Los'!B24</f>
        <v>Vladimír Marek</v>
      </c>
      <c r="D5" s="188"/>
      <c r="E5" s="188"/>
      <c r="F5" s="188"/>
      <c r="G5" s="188"/>
      <c r="H5" s="188"/>
      <c r="I5" s="188"/>
      <c r="J5" s="188"/>
      <c r="K5" s="188"/>
      <c r="L5" s="188"/>
      <c r="M5" s="189"/>
      <c r="N5" s="189"/>
      <c r="O5" s="189"/>
      <c r="P5" s="190"/>
      <c r="Q5" s="191"/>
      <c r="R5" s="189"/>
      <c r="S5" s="192"/>
    </row>
    <row r="6" spans="1:19" ht="24.75" customHeight="1">
      <c r="A6" s="193"/>
      <c r="B6" s="194" t="s">
        <v>265</v>
      </c>
      <c r="C6" s="194" t="s">
        <v>266</v>
      </c>
      <c r="D6" s="195" t="s">
        <v>61</v>
      </c>
      <c r="E6" s="195"/>
      <c r="F6" s="195"/>
      <c r="G6" s="195"/>
      <c r="H6" s="195"/>
      <c r="I6" s="195"/>
      <c r="J6" s="195"/>
      <c r="K6" s="195"/>
      <c r="L6" s="195"/>
      <c r="M6" s="196" t="s">
        <v>62</v>
      </c>
      <c r="N6" s="196"/>
      <c r="O6" s="196" t="s">
        <v>63</v>
      </c>
      <c r="P6" s="196"/>
      <c r="Q6" s="196" t="s">
        <v>64</v>
      </c>
      <c r="R6" s="196"/>
      <c r="S6" s="197" t="s">
        <v>65</v>
      </c>
    </row>
    <row r="7" spans="1:19" ht="9.75" customHeight="1">
      <c r="A7" s="198"/>
      <c r="B7" s="199"/>
      <c r="C7" s="200"/>
      <c r="D7" s="201">
        <v>1</v>
      </c>
      <c r="E7" s="201"/>
      <c r="F7" s="201"/>
      <c r="G7" s="201">
        <v>2</v>
      </c>
      <c r="H7" s="201"/>
      <c r="I7" s="201"/>
      <c r="J7" s="201">
        <v>3</v>
      </c>
      <c r="K7" s="201"/>
      <c r="L7" s="201"/>
      <c r="M7" s="202"/>
      <c r="N7" s="203"/>
      <c r="O7" s="202"/>
      <c r="P7" s="203"/>
      <c r="Q7" s="202"/>
      <c r="R7" s="203"/>
      <c r="S7" s="204"/>
    </row>
    <row r="8" spans="1:19" ht="30" customHeight="1">
      <c r="A8" s="205" t="s">
        <v>85</v>
      </c>
      <c r="B8" s="206" t="s">
        <v>117</v>
      </c>
      <c r="C8" s="206" t="s">
        <v>287</v>
      </c>
      <c r="D8" s="207">
        <v>21</v>
      </c>
      <c r="E8" s="208" t="s">
        <v>69</v>
      </c>
      <c r="F8" s="209">
        <v>14</v>
      </c>
      <c r="G8" s="207">
        <v>21</v>
      </c>
      <c r="H8" s="208" t="s">
        <v>69</v>
      </c>
      <c r="I8" s="209">
        <v>7</v>
      </c>
      <c r="J8" s="207"/>
      <c r="K8" s="208" t="s">
        <v>69</v>
      </c>
      <c r="L8" s="209"/>
      <c r="M8" s="210">
        <f>D8+G8+J8</f>
        <v>42</v>
      </c>
      <c r="N8" s="211">
        <f>F8+I8+L8</f>
        <v>21</v>
      </c>
      <c r="O8" s="212">
        <f>D35+G35+J35</f>
        <v>2</v>
      </c>
      <c r="P8" s="209">
        <f>F35+I35+L35</f>
        <v>0</v>
      </c>
      <c r="Q8" s="212">
        <f>IF(O8&gt;P8,1,0)</f>
        <v>1</v>
      </c>
      <c r="R8" s="209">
        <f>IF(P8&gt;O8,1,0)</f>
        <v>0</v>
      </c>
      <c r="S8" s="213">
        <f>C3</f>
        <v>0</v>
      </c>
    </row>
    <row r="9" spans="1:19" ht="30" customHeight="1">
      <c r="A9" s="205" t="s">
        <v>79</v>
      </c>
      <c r="B9" s="206" t="s">
        <v>115</v>
      </c>
      <c r="C9" s="206" t="s">
        <v>80</v>
      </c>
      <c r="D9" s="207">
        <v>21</v>
      </c>
      <c r="E9" s="207" t="s">
        <v>69</v>
      </c>
      <c r="F9" s="209">
        <v>10</v>
      </c>
      <c r="G9" s="207">
        <v>18</v>
      </c>
      <c r="H9" s="207" t="s">
        <v>69</v>
      </c>
      <c r="I9" s="209">
        <v>21</v>
      </c>
      <c r="J9" s="207">
        <v>21</v>
      </c>
      <c r="K9" s="207" t="s">
        <v>69</v>
      </c>
      <c r="L9" s="209">
        <v>16</v>
      </c>
      <c r="M9" s="210">
        <f>D9+G9+J9</f>
        <v>60</v>
      </c>
      <c r="N9" s="211">
        <f>F9+I9+L9</f>
        <v>47</v>
      </c>
      <c r="O9" s="212">
        <f>D36+G36+J36</f>
        <v>2</v>
      </c>
      <c r="P9" s="209">
        <f>F36+I36+L36</f>
        <v>1</v>
      </c>
      <c r="Q9" s="212">
        <f>IF(O9&gt;P9,1,0)</f>
        <v>1</v>
      </c>
      <c r="R9" s="209">
        <f>IF(P9&gt;O9,1,0)</f>
        <v>0</v>
      </c>
      <c r="S9" s="213">
        <f>C4</f>
        <v>0</v>
      </c>
    </row>
    <row r="10" spans="1:19" ht="30" customHeight="1">
      <c r="A10" s="205" t="s">
        <v>76</v>
      </c>
      <c r="B10" s="206" t="s">
        <v>114</v>
      </c>
      <c r="C10" s="206" t="s">
        <v>77</v>
      </c>
      <c r="D10" s="207">
        <v>21</v>
      </c>
      <c r="E10" s="207" t="s">
        <v>69</v>
      </c>
      <c r="F10" s="209">
        <v>10</v>
      </c>
      <c r="G10" s="207">
        <v>21</v>
      </c>
      <c r="H10" s="207" t="s">
        <v>69</v>
      </c>
      <c r="I10" s="209">
        <v>5</v>
      </c>
      <c r="J10" s="207"/>
      <c r="K10" s="207" t="s">
        <v>69</v>
      </c>
      <c r="L10" s="209"/>
      <c r="M10" s="210">
        <f>D10+G10+J10</f>
        <v>42</v>
      </c>
      <c r="N10" s="211">
        <f>F10+I10+L10</f>
        <v>15</v>
      </c>
      <c r="O10" s="212">
        <f>D37+G37+J37</f>
        <v>2</v>
      </c>
      <c r="P10" s="209">
        <f>F37+I37+L37</f>
        <v>0</v>
      </c>
      <c r="Q10" s="212">
        <f>IF(O10&gt;P10,1,0)</f>
        <v>1</v>
      </c>
      <c r="R10" s="209">
        <f>IF(P10&gt;O10,1,0)</f>
        <v>0</v>
      </c>
      <c r="S10" s="213">
        <f>C3</f>
        <v>0</v>
      </c>
    </row>
    <row r="11" spans="1:19" ht="30" customHeight="1">
      <c r="A11" s="205" t="s">
        <v>270</v>
      </c>
      <c r="B11" s="206" t="s">
        <v>272</v>
      </c>
      <c r="C11" s="206" t="s">
        <v>288</v>
      </c>
      <c r="D11" s="207">
        <v>0</v>
      </c>
      <c r="E11" s="207" t="s">
        <v>69</v>
      </c>
      <c r="F11" s="209">
        <v>21</v>
      </c>
      <c r="G11" s="207">
        <v>7</v>
      </c>
      <c r="H11" s="207" t="s">
        <v>69</v>
      </c>
      <c r="I11" s="209">
        <v>21</v>
      </c>
      <c r="J11" s="207"/>
      <c r="K11" s="207" t="s">
        <v>69</v>
      </c>
      <c r="L11" s="209"/>
      <c r="M11" s="210">
        <f>D11+G11+J11</f>
        <v>7</v>
      </c>
      <c r="N11" s="211">
        <f>F11+I11+L11</f>
        <v>42</v>
      </c>
      <c r="O11" s="212">
        <f>D38+G38+J38</f>
        <v>0</v>
      </c>
      <c r="P11" s="209">
        <f>F38+I38+L38</f>
        <v>2</v>
      </c>
      <c r="Q11" s="212">
        <f>IF(O11&gt;P11,1,0)</f>
        <v>0</v>
      </c>
      <c r="R11" s="209">
        <f>IF(P11&gt;O11,1,0)</f>
        <v>1</v>
      </c>
      <c r="S11" s="213">
        <f>C4</f>
        <v>0</v>
      </c>
    </row>
    <row r="12" spans="1:19" ht="30" customHeight="1">
      <c r="A12" s="205" t="s">
        <v>73</v>
      </c>
      <c r="B12" s="206" t="s">
        <v>274</v>
      </c>
      <c r="C12" s="206" t="s">
        <v>289</v>
      </c>
      <c r="D12" s="207">
        <v>6</v>
      </c>
      <c r="E12" s="207" t="s">
        <v>69</v>
      </c>
      <c r="F12" s="209">
        <v>21</v>
      </c>
      <c r="G12" s="207">
        <v>5</v>
      </c>
      <c r="H12" s="207" t="s">
        <v>69</v>
      </c>
      <c r="I12" s="209">
        <v>21</v>
      </c>
      <c r="J12" s="207"/>
      <c r="K12" s="207" t="s">
        <v>69</v>
      </c>
      <c r="L12" s="209"/>
      <c r="M12" s="210">
        <f>D12+G12+J12</f>
        <v>11</v>
      </c>
      <c r="N12" s="211">
        <f>F12+I12+L12</f>
        <v>42</v>
      </c>
      <c r="O12" s="212">
        <f>D39+G39+J39</f>
        <v>0</v>
      </c>
      <c r="P12" s="209">
        <f>F39+I39+L39</f>
        <v>2</v>
      </c>
      <c r="Q12" s="212">
        <f>IF(O12&gt;P12,1,0)</f>
        <v>0</v>
      </c>
      <c r="R12" s="209">
        <f>IF(P12&gt;O12,1,0)</f>
        <v>1</v>
      </c>
      <c r="S12" s="213">
        <f>C3</f>
        <v>0</v>
      </c>
    </row>
    <row r="13" spans="1:19" ht="30" customHeight="1">
      <c r="A13" s="205" t="s">
        <v>70</v>
      </c>
      <c r="B13" s="206" t="s">
        <v>112</v>
      </c>
      <c r="C13" s="206" t="s">
        <v>290</v>
      </c>
      <c r="D13" s="207">
        <v>14</v>
      </c>
      <c r="E13" s="207" t="s">
        <v>69</v>
      </c>
      <c r="F13" s="209">
        <v>21</v>
      </c>
      <c r="G13" s="207">
        <v>13</v>
      </c>
      <c r="H13" s="207" t="s">
        <v>69</v>
      </c>
      <c r="I13" s="209">
        <v>21</v>
      </c>
      <c r="J13" s="207"/>
      <c r="K13" s="207" t="s">
        <v>69</v>
      </c>
      <c r="L13" s="209"/>
      <c r="M13" s="210">
        <f>D13+G13+J13</f>
        <v>27</v>
      </c>
      <c r="N13" s="211">
        <f>F13+I13+L13</f>
        <v>42</v>
      </c>
      <c r="O13" s="212">
        <f>D40+G40+J40</f>
        <v>0</v>
      </c>
      <c r="P13" s="209">
        <f>F40+I40+L40</f>
        <v>2</v>
      </c>
      <c r="Q13" s="212">
        <f>IF(O13&gt;P13,1,0)</f>
        <v>0</v>
      </c>
      <c r="R13" s="209">
        <f>IF(P13&gt;O13,1,0)</f>
        <v>1</v>
      </c>
      <c r="S13" s="213">
        <f>C4</f>
        <v>0</v>
      </c>
    </row>
    <row r="14" spans="1:19" ht="30" customHeight="1">
      <c r="A14" s="205" t="s">
        <v>66</v>
      </c>
      <c r="B14" s="206" t="s">
        <v>110</v>
      </c>
      <c r="C14" s="206" t="s">
        <v>291</v>
      </c>
      <c r="D14" s="207">
        <v>8</v>
      </c>
      <c r="E14" s="207" t="s">
        <v>69</v>
      </c>
      <c r="F14" s="209">
        <v>21</v>
      </c>
      <c r="G14" s="207">
        <v>3</v>
      </c>
      <c r="H14" s="207" t="s">
        <v>69</v>
      </c>
      <c r="I14" s="209">
        <v>21</v>
      </c>
      <c r="J14" s="207"/>
      <c r="K14" s="207" t="s">
        <v>69</v>
      </c>
      <c r="L14" s="209"/>
      <c r="M14" s="210">
        <f>D14+G14+J14</f>
        <v>11</v>
      </c>
      <c r="N14" s="211">
        <f>F14+I14+L14</f>
        <v>42</v>
      </c>
      <c r="O14" s="212">
        <f>D41+G41+J41</f>
        <v>0</v>
      </c>
      <c r="P14" s="209">
        <f>F41+I41+L41</f>
        <v>2</v>
      </c>
      <c r="Q14" s="212">
        <f>IF(O14&gt;P14,1,0)</f>
        <v>0</v>
      </c>
      <c r="R14" s="209">
        <f>IF(P14&gt;O14,1,0)</f>
        <v>1</v>
      </c>
      <c r="S14" s="213">
        <f>C3</f>
        <v>0</v>
      </c>
    </row>
    <row r="15" spans="1:19" ht="34.5" customHeight="1">
      <c r="A15" s="215" t="s">
        <v>88</v>
      </c>
      <c r="B15" s="216" t="str">
        <f>IF(Q15+R15=0,C44,IF(Q15=R15,C43,IF(Q15&gt;R15,C3,C4)))</f>
        <v>Sokol Vodňany</v>
      </c>
      <c r="C15" s="217"/>
      <c r="D15" s="218"/>
      <c r="E15" s="218"/>
      <c r="F15" s="218"/>
      <c r="G15" s="218"/>
      <c r="H15" s="218"/>
      <c r="I15" s="218"/>
      <c r="J15" s="218"/>
      <c r="K15" s="218"/>
      <c r="L15" s="219"/>
      <c r="M15" s="220">
        <f>SUM(M8:M14)</f>
        <v>200</v>
      </c>
      <c r="N15" s="221">
        <f>SUM(N8:N14)</f>
        <v>251</v>
      </c>
      <c r="O15" s="220">
        <f>SUM(O8:O14)</f>
        <v>6</v>
      </c>
      <c r="P15" s="222">
        <f>SUM(P8:P14)</f>
        <v>9</v>
      </c>
      <c r="Q15" s="220">
        <f>SUM(Q8:Q14)</f>
        <v>3</v>
      </c>
      <c r="R15" s="221">
        <f>SUM(R8:R14)</f>
        <v>4</v>
      </c>
      <c r="S15" s="223"/>
    </row>
    <row r="16" spans="4:19" ht="12.75"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5" t="s">
        <v>89</v>
      </c>
    </row>
    <row r="17" ht="12.75">
      <c r="A17" s="226" t="s">
        <v>90</v>
      </c>
    </row>
    <row r="19" spans="1:2" ht="19.5" customHeight="1">
      <c r="A19" s="227" t="s">
        <v>91</v>
      </c>
      <c r="B19" s="99" t="s">
        <v>278</v>
      </c>
    </row>
    <row r="20" spans="1:2" ht="19.5" customHeight="1">
      <c r="A20" s="228"/>
      <c r="B20" s="99" t="s">
        <v>278</v>
      </c>
    </row>
    <row r="22" spans="1:20" ht="12.75">
      <c r="A22" s="165" t="s">
        <v>92</v>
      </c>
      <c r="C22" s="163"/>
      <c r="D22" s="165" t="s">
        <v>93</v>
      </c>
      <c r="E22" s="165"/>
      <c r="F22" s="165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</row>
    <row r="23" spans="1:20" ht="12.75">
      <c r="A23" s="165"/>
      <c r="C23" s="163"/>
      <c r="D23" s="165"/>
      <c r="E23" s="165"/>
      <c r="F23" s="165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</row>
    <row r="24" spans="1:20" ht="12.75">
      <c r="A24" s="165"/>
      <c r="C24" s="163"/>
      <c r="D24" s="165"/>
      <c r="E24" s="165"/>
      <c r="F24" s="165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</row>
    <row r="25" spans="1:20" ht="12.75">
      <c r="A25" s="165"/>
      <c r="C25" s="163"/>
      <c r="D25" s="165"/>
      <c r="E25" s="165"/>
      <c r="F25" s="165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</row>
    <row r="26" spans="1:20" ht="12.75">
      <c r="A26" s="165"/>
      <c r="C26" s="163"/>
      <c r="D26" s="165"/>
      <c r="E26" s="165"/>
      <c r="F26" s="165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</row>
    <row r="27" spans="1:20" ht="12.75">
      <c r="A27" s="165"/>
      <c r="C27" s="163"/>
      <c r="D27" s="165"/>
      <c r="E27" s="165"/>
      <c r="F27" s="165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</row>
    <row r="28" spans="1:20" ht="12.75">
      <c r="A28" s="165"/>
      <c r="C28" s="163"/>
      <c r="D28" s="165"/>
      <c r="E28" s="165"/>
      <c r="F28" s="165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</row>
    <row r="29" spans="1:20" ht="12.75">
      <c r="A29" s="165"/>
      <c r="C29" s="163"/>
      <c r="D29" s="165"/>
      <c r="E29" s="165"/>
      <c r="F29" s="165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</row>
    <row r="30" spans="1:20" ht="12.75">
      <c r="A30" s="165"/>
      <c r="C30" s="163"/>
      <c r="D30" s="165"/>
      <c r="E30" s="165"/>
      <c r="F30" s="165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</row>
    <row r="31" spans="1:20" ht="12.75">
      <c r="A31" s="165"/>
      <c r="C31" s="163"/>
      <c r="D31" s="165"/>
      <c r="E31" s="165"/>
      <c r="F31" s="165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</row>
    <row r="32" spans="1:20" ht="12.75">
      <c r="A32" s="164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</row>
    <row r="33" spans="1:20" ht="12.75">
      <c r="A33" s="164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</row>
    <row r="34" spans="1:20" ht="12.75">
      <c r="A34" s="164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</row>
    <row r="35" spans="1:20" ht="12.75" hidden="1">
      <c r="A35" s="164"/>
      <c r="C35" s="163" t="s">
        <v>85</v>
      </c>
      <c r="D35" s="229">
        <f>IF(D8&gt;F8,1,0)</f>
        <v>1</v>
      </c>
      <c r="E35" s="229"/>
      <c r="F35" s="229">
        <f>IF(F8&gt;D8,1,0)</f>
        <v>0</v>
      </c>
      <c r="G35" s="229">
        <f>IF(G8&gt;I8,1,0)</f>
        <v>1</v>
      </c>
      <c r="H35" s="229"/>
      <c r="I35" s="229">
        <f>IF(I8&gt;G8,1,0)</f>
        <v>0</v>
      </c>
      <c r="J35" s="229">
        <f>IF(J8&gt;L8,1,0)</f>
        <v>0</v>
      </c>
      <c r="K35" s="229"/>
      <c r="L35" s="229">
        <f>IF(L8&gt;J8,1,0)</f>
        <v>0</v>
      </c>
      <c r="M35" s="163"/>
      <c r="N35" s="163"/>
      <c r="O35" s="163"/>
      <c r="P35" s="163"/>
      <c r="Q35" s="163"/>
      <c r="R35" s="163"/>
      <c r="S35" s="163"/>
      <c r="T35" s="163"/>
    </row>
    <row r="36" spans="1:20" ht="12.75" hidden="1">
      <c r="A36" s="165"/>
      <c r="C36" s="163" t="s">
        <v>79</v>
      </c>
      <c r="D36" s="229">
        <f>IF(D9&gt;F9,1,0)</f>
        <v>1</v>
      </c>
      <c r="E36" s="229"/>
      <c r="F36" s="229">
        <f>IF(F9&gt;D9,1,0)</f>
        <v>0</v>
      </c>
      <c r="G36" s="229">
        <f>IF(G9&gt;I9,1,0)</f>
        <v>0</v>
      </c>
      <c r="H36" s="229"/>
      <c r="I36" s="229">
        <f>IF(I9&gt;G9,1,0)</f>
        <v>1</v>
      </c>
      <c r="J36" s="229">
        <f>IF(J9&gt;L9,1,0)</f>
        <v>1</v>
      </c>
      <c r="K36" s="229"/>
      <c r="L36" s="229">
        <f>IF(L9&gt;J9,1,0)</f>
        <v>0</v>
      </c>
      <c r="M36" s="163"/>
      <c r="N36" s="163"/>
      <c r="O36" s="163"/>
      <c r="P36" s="163"/>
      <c r="Q36" s="163"/>
      <c r="R36" s="163"/>
      <c r="S36" s="163"/>
      <c r="T36" s="163"/>
    </row>
    <row r="37" spans="1:20" ht="12.75" hidden="1">
      <c r="A37" s="165"/>
      <c r="C37" s="163" t="s">
        <v>76</v>
      </c>
      <c r="D37" s="229">
        <f>IF(D10&gt;F10,1,0)</f>
        <v>1</v>
      </c>
      <c r="E37" s="229"/>
      <c r="F37" s="229">
        <f>IF(F10&gt;D10,1,0)</f>
        <v>0</v>
      </c>
      <c r="G37" s="229">
        <f>IF(G10&gt;I10,1,0)</f>
        <v>1</v>
      </c>
      <c r="H37" s="229"/>
      <c r="I37" s="229">
        <f>IF(I10&gt;G10,1,0)</f>
        <v>0</v>
      </c>
      <c r="J37" s="229">
        <f>IF(J10&gt;L10,1,0)</f>
        <v>0</v>
      </c>
      <c r="K37" s="229"/>
      <c r="L37" s="229">
        <f>IF(L10&gt;J10,1,0)</f>
        <v>0</v>
      </c>
      <c r="M37" s="163"/>
      <c r="N37" s="163"/>
      <c r="O37" s="163"/>
      <c r="P37" s="163"/>
      <c r="Q37" s="163"/>
      <c r="R37" s="163"/>
      <c r="S37" s="163"/>
      <c r="T37" s="163"/>
    </row>
    <row r="38" spans="1:20" ht="12.75" hidden="1">
      <c r="A38" s="164"/>
      <c r="C38" s="163" t="s">
        <v>270</v>
      </c>
      <c r="D38" s="229">
        <f>IF(D11&gt;F11,1,0)</f>
        <v>0</v>
      </c>
      <c r="E38" s="229"/>
      <c r="F38" s="229">
        <f>IF(F11&gt;D11,1,0)</f>
        <v>1</v>
      </c>
      <c r="G38" s="229">
        <f>IF(G11&gt;I11,1,0)</f>
        <v>0</v>
      </c>
      <c r="H38" s="229"/>
      <c r="I38" s="229">
        <f>IF(I11&gt;G11,1,0)</f>
        <v>1</v>
      </c>
      <c r="J38" s="229">
        <f>IF(J11&gt;L11,1,0)</f>
        <v>0</v>
      </c>
      <c r="K38" s="229"/>
      <c r="L38" s="229">
        <f>IF(L11&gt;J11,1,0)</f>
        <v>0</v>
      </c>
      <c r="M38" s="163"/>
      <c r="N38" s="163"/>
      <c r="O38" s="163"/>
      <c r="P38" s="163"/>
      <c r="Q38" s="163"/>
      <c r="R38" s="163"/>
      <c r="S38" s="163"/>
      <c r="T38" s="163"/>
    </row>
    <row r="39" spans="3:12" ht="12.75" hidden="1">
      <c r="C39" s="99" t="s">
        <v>73</v>
      </c>
      <c r="D39" s="229">
        <f>IF(D12&gt;F12,1,0)</f>
        <v>0</v>
      </c>
      <c r="E39" s="229"/>
      <c r="F39" s="229">
        <f>IF(F12&gt;D12,1,0)</f>
        <v>1</v>
      </c>
      <c r="G39" s="229">
        <f>IF(G12&gt;I12,1,0)</f>
        <v>0</v>
      </c>
      <c r="H39" s="229"/>
      <c r="I39" s="229">
        <f>IF(I12&gt;G12,1,0)</f>
        <v>1</v>
      </c>
      <c r="J39" s="229">
        <f>IF(J12&gt;L12,1,0)</f>
        <v>0</v>
      </c>
      <c r="K39" s="229"/>
      <c r="L39" s="229">
        <f>IF(L12&gt;J12,1,0)</f>
        <v>0</v>
      </c>
    </row>
    <row r="40" spans="3:12" ht="12.75" hidden="1">
      <c r="C40" s="99" t="s">
        <v>70</v>
      </c>
      <c r="D40" s="229">
        <f>IF(D13&gt;F13,1,0)</f>
        <v>0</v>
      </c>
      <c r="E40" s="229"/>
      <c r="F40" s="229">
        <f>IF(F13&gt;D13,1,0)</f>
        <v>1</v>
      </c>
      <c r="G40" s="229">
        <f>IF(G13&gt;I13,1,0)</f>
        <v>0</v>
      </c>
      <c r="H40" s="229"/>
      <c r="I40" s="229">
        <f>IF(I13&gt;G13,1,0)</f>
        <v>1</v>
      </c>
      <c r="J40" s="229">
        <f>IF(J13&gt;L13,1,0)</f>
        <v>0</v>
      </c>
      <c r="K40" s="229"/>
      <c r="L40" s="229">
        <f>IF(L13&gt;J13,1,0)</f>
        <v>0</v>
      </c>
    </row>
    <row r="41" spans="3:12" ht="12.75" hidden="1">
      <c r="C41" s="99" t="s">
        <v>66</v>
      </c>
      <c r="D41" s="229">
        <f>IF(D14&gt;F14,1,0)</f>
        <v>0</v>
      </c>
      <c r="E41" s="229"/>
      <c r="F41" s="229">
        <f>IF(F14&gt;D14,1,0)</f>
        <v>1</v>
      </c>
      <c r="G41" s="229">
        <f>IF(G14&gt;I14,1,0)</f>
        <v>0</v>
      </c>
      <c r="H41" s="229"/>
      <c r="I41" s="229">
        <f>IF(I14&gt;G14,1,0)</f>
        <v>1</v>
      </c>
      <c r="J41" s="229">
        <f>IF(J14&gt;L14,1,0)</f>
        <v>0</v>
      </c>
      <c r="K41" s="229"/>
      <c r="L41" s="229">
        <f>IF(L14&gt;J14,1,0)</f>
        <v>0</v>
      </c>
    </row>
    <row r="42" ht="12.75" hidden="1"/>
    <row r="43" ht="12.75" hidden="1">
      <c r="C43" s="99" t="s">
        <v>279</v>
      </c>
    </row>
  </sheetData>
  <sheetProtection selectLockedCells="1" selectUnlockedCells="1"/>
  <mergeCells count="12">
    <mergeCell ref="A1:S1"/>
    <mergeCell ref="P3:Q3"/>
    <mergeCell ref="R3:S3"/>
    <mergeCell ref="P4:Q4"/>
    <mergeCell ref="R4:S4"/>
    <mergeCell ref="D6:L6"/>
    <mergeCell ref="M6:N6"/>
    <mergeCell ref="O6:P6"/>
    <mergeCell ref="Q6:R6"/>
    <mergeCell ref="D7:F7"/>
    <mergeCell ref="G7:I7"/>
    <mergeCell ref="J7:L7"/>
  </mergeCells>
  <printOptions horizontalCentered="1" verticalCentered="1"/>
  <pageMargins left="0.39375" right="0" top="0.39375" bottom="0.39375" header="0.5118055555555555" footer="0.5118055555555555"/>
  <pageSetup fitToHeight="1" fitToWidth="1" horizontalDpi="300" verticalDpi="300" orientation="landscape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workbookViewId="0" topLeftCell="A1">
      <selection activeCell="A1" sqref="A1"/>
    </sheetView>
  </sheetViews>
  <sheetFormatPr defaultColWidth="9.00390625" defaultRowHeight="12.75"/>
  <cols>
    <col min="1" max="1" width="10.75390625" style="99" customWidth="1"/>
    <col min="2" max="3" width="32.75390625" style="99" customWidth="1"/>
    <col min="4" max="4" width="3.75390625" style="99" customWidth="1"/>
    <col min="5" max="5" width="0.875" style="99" customWidth="1"/>
    <col min="6" max="7" width="3.75390625" style="99" customWidth="1"/>
    <col min="8" max="8" width="0.875" style="99" customWidth="1"/>
    <col min="9" max="10" width="3.75390625" style="99" customWidth="1"/>
    <col min="11" max="11" width="0.875" style="99" customWidth="1"/>
    <col min="12" max="12" width="3.75390625" style="99" customWidth="1"/>
    <col min="13" max="17" width="5.75390625" style="99" customWidth="1"/>
    <col min="18" max="18" width="5.125" style="99" customWidth="1"/>
    <col min="19" max="19" width="15.00390625" style="99" customWidth="1"/>
    <col min="20" max="20" width="2.25390625" style="99" customWidth="1"/>
    <col min="21" max="16384" width="9.125" style="99" customWidth="1"/>
  </cols>
  <sheetData>
    <row r="1" spans="1:19" ht="12.75">
      <c r="A1" s="169" t="s">
        <v>48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</row>
    <row r="2" spans="1:19" ht="19.5" customHeight="1">
      <c r="A2" s="170" t="s">
        <v>49</v>
      </c>
      <c r="B2" s="171"/>
      <c r="C2" s="172" t="s">
        <v>263</v>
      </c>
      <c r="D2" s="171"/>
      <c r="E2" s="171"/>
      <c r="F2" s="171"/>
      <c r="G2" s="171"/>
      <c r="H2" s="171"/>
      <c r="I2" s="171"/>
      <c r="J2" s="172"/>
      <c r="K2" s="172"/>
      <c r="L2" s="172"/>
      <c r="M2" s="171"/>
      <c r="N2" s="172" t="str">
        <f>'[1]Los'!C26</f>
        <v>1. Kolo</v>
      </c>
      <c r="O2" s="171"/>
      <c r="P2" s="171"/>
      <c r="Q2" s="171"/>
      <c r="R2" s="171"/>
      <c r="S2" s="173" t="s">
        <v>292</v>
      </c>
    </row>
    <row r="3" spans="1:19" ht="19.5" customHeight="1">
      <c r="A3" s="174" t="s">
        <v>51</v>
      </c>
      <c r="B3" s="175"/>
      <c r="C3" s="176" t="str">
        <f>'[1]Los'!B14</f>
        <v>Sokol Křemže "C"</v>
      </c>
      <c r="D3" s="177"/>
      <c r="E3" s="177"/>
      <c r="F3" s="177"/>
      <c r="G3" s="177"/>
      <c r="H3" s="177"/>
      <c r="I3" s="177"/>
      <c r="J3" s="177"/>
      <c r="K3" s="177"/>
      <c r="L3" s="177"/>
      <c r="M3" s="178"/>
      <c r="N3" s="177"/>
      <c r="O3" s="177"/>
      <c r="P3" s="179" t="s">
        <v>53</v>
      </c>
      <c r="Q3" s="179"/>
      <c r="R3" s="180">
        <f>'[1]Los'!C24</f>
        <v>42679</v>
      </c>
      <c r="S3" s="180"/>
    </row>
    <row r="4" spans="1:19" ht="19.5" customHeight="1">
      <c r="A4" s="174" t="s">
        <v>55</v>
      </c>
      <c r="B4" s="181"/>
      <c r="C4" s="182" t="str">
        <f>'[1]Los'!C14</f>
        <v>Sokol Vodňany</v>
      </c>
      <c r="D4" s="178"/>
      <c r="E4" s="178"/>
      <c r="F4" s="178"/>
      <c r="G4" s="177"/>
      <c r="H4" s="177"/>
      <c r="I4" s="177"/>
      <c r="J4" s="177"/>
      <c r="K4" s="177"/>
      <c r="L4" s="177"/>
      <c r="M4" s="177"/>
      <c r="N4" s="177"/>
      <c r="O4" s="177"/>
      <c r="P4" s="183" t="s">
        <v>56</v>
      </c>
      <c r="Q4" s="183"/>
      <c r="R4" s="184" t="str">
        <f>'[1]Los'!C29</f>
        <v>Vodňany</v>
      </c>
      <c r="S4" s="184"/>
    </row>
    <row r="5" spans="1:19" ht="19.5" customHeight="1">
      <c r="A5" s="185" t="s">
        <v>58</v>
      </c>
      <c r="B5" s="186"/>
      <c r="C5" s="187" t="str">
        <f>'[1]Los'!B24</f>
        <v>Vladimír Marek</v>
      </c>
      <c r="D5" s="188"/>
      <c r="E5" s="188"/>
      <c r="F5" s="188"/>
      <c r="G5" s="188"/>
      <c r="H5" s="188"/>
      <c r="I5" s="188"/>
      <c r="J5" s="188"/>
      <c r="K5" s="188"/>
      <c r="L5" s="188"/>
      <c r="M5" s="189"/>
      <c r="N5" s="189"/>
      <c r="O5" s="189"/>
      <c r="P5" s="190"/>
      <c r="Q5" s="191"/>
      <c r="R5" s="189"/>
      <c r="S5" s="192"/>
    </row>
    <row r="6" spans="1:19" ht="24.75" customHeight="1">
      <c r="A6" s="193"/>
      <c r="B6" s="194" t="s">
        <v>265</v>
      </c>
      <c r="C6" s="194" t="s">
        <v>266</v>
      </c>
      <c r="D6" s="195" t="s">
        <v>61</v>
      </c>
      <c r="E6" s="195"/>
      <c r="F6" s="195"/>
      <c r="G6" s="195"/>
      <c r="H6" s="195"/>
      <c r="I6" s="195"/>
      <c r="J6" s="195"/>
      <c r="K6" s="195"/>
      <c r="L6" s="195"/>
      <c r="M6" s="196" t="s">
        <v>62</v>
      </c>
      <c r="N6" s="196"/>
      <c r="O6" s="196" t="s">
        <v>63</v>
      </c>
      <c r="P6" s="196"/>
      <c r="Q6" s="196" t="s">
        <v>64</v>
      </c>
      <c r="R6" s="196"/>
      <c r="S6" s="197" t="s">
        <v>65</v>
      </c>
    </row>
    <row r="7" spans="1:19" ht="9.75" customHeight="1">
      <c r="A7" s="198"/>
      <c r="B7" s="199"/>
      <c r="C7" s="200"/>
      <c r="D7" s="201">
        <v>1</v>
      </c>
      <c r="E7" s="201"/>
      <c r="F7" s="201"/>
      <c r="G7" s="201">
        <v>2</v>
      </c>
      <c r="H7" s="201"/>
      <c r="I7" s="201"/>
      <c r="J7" s="201">
        <v>3</v>
      </c>
      <c r="K7" s="201"/>
      <c r="L7" s="201"/>
      <c r="M7" s="202"/>
      <c r="N7" s="203"/>
      <c r="O7" s="202"/>
      <c r="P7" s="203"/>
      <c r="Q7" s="202"/>
      <c r="R7" s="203"/>
      <c r="S7" s="204"/>
    </row>
    <row r="8" spans="1:19" ht="30" customHeight="1">
      <c r="A8" s="205" t="s">
        <v>85</v>
      </c>
      <c r="B8" s="206" t="s">
        <v>281</v>
      </c>
      <c r="C8" s="206" t="s">
        <v>287</v>
      </c>
      <c r="D8" s="207">
        <v>7</v>
      </c>
      <c r="E8" s="208" t="s">
        <v>69</v>
      </c>
      <c r="F8" s="209">
        <v>21</v>
      </c>
      <c r="G8" s="207">
        <v>7</v>
      </c>
      <c r="H8" s="208" t="s">
        <v>69</v>
      </c>
      <c r="I8" s="209">
        <v>21</v>
      </c>
      <c r="J8" s="207"/>
      <c r="K8" s="208" t="s">
        <v>69</v>
      </c>
      <c r="L8" s="209"/>
      <c r="M8" s="210">
        <f>D8+G8+J8</f>
        <v>14</v>
      </c>
      <c r="N8" s="211">
        <f>F8+I8+L8</f>
        <v>42</v>
      </c>
      <c r="O8" s="212">
        <f>D35+G35+J35</f>
        <v>0</v>
      </c>
      <c r="P8" s="209">
        <f>F35+I35+L35</f>
        <v>2</v>
      </c>
      <c r="Q8" s="212">
        <f>IF(O8&gt;P8,1,0)</f>
        <v>0</v>
      </c>
      <c r="R8" s="209">
        <f>IF(P8&gt;O8,1,0)</f>
        <v>1</v>
      </c>
      <c r="S8" s="213">
        <f>C3</f>
        <v>0</v>
      </c>
    </row>
    <row r="9" spans="1:19" ht="30" customHeight="1">
      <c r="A9" s="205" t="s">
        <v>79</v>
      </c>
      <c r="B9" s="206" t="s">
        <v>128</v>
      </c>
      <c r="C9" s="206" t="s">
        <v>80</v>
      </c>
      <c r="D9" s="207">
        <v>12</v>
      </c>
      <c r="E9" s="207" t="s">
        <v>69</v>
      </c>
      <c r="F9" s="209">
        <v>21</v>
      </c>
      <c r="G9" s="207">
        <v>12</v>
      </c>
      <c r="H9" s="207" t="s">
        <v>69</v>
      </c>
      <c r="I9" s="209">
        <v>21</v>
      </c>
      <c r="J9" s="207"/>
      <c r="K9" s="207" t="s">
        <v>69</v>
      </c>
      <c r="L9" s="209"/>
      <c r="M9" s="210">
        <f>D9+G9+J9</f>
        <v>24</v>
      </c>
      <c r="N9" s="211">
        <f>F9+I9+L9</f>
        <v>42</v>
      </c>
      <c r="O9" s="212">
        <f>D36+G36+J36</f>
        <v>0</v>
      </c>
      <c r="P9" s="209">
        <f>F36+I36+L36</f>
        <v>2</v>
      </c>
      <c r="Q9" s="212">
        <f>IF(O9&gt;P9,1,0)</f>
        <v>0</v>
      </c>
      <c r="R9" s="209">
        <f>IF(P9&gt;O9,1,0)</f>
        <v>1</v>
      </c>
      <c r="S9" s="213">
        <f>C4</f>
        <v>0</v>
      </c>
    </row>
    <row r="10" spans="1:19" ht="30" customHeight="1">
      <c r="A10" s="205" t="s">
        <v>76</v>
      </c>
      <c r="B10" s="206" t="s">
        <v>282</v>
      </c>
      <c r="C10" s="206" t="s">
        <v>77</v>
      </c>
      <c r="D10" s="207">
        <v>14</v>
      </c>
      <c r="E10" s="207" t="s">
        <v>69</v>
      </c>
      <c r="F10" s="209">
        <v>21</v>
      </c>
      <c r="G10" s="207">
        <v>17</v>
      </c>
      <c r="H10" s="207" t="s">
        <v>69</v>
      </c>
      <c r="I10" s="209">
        <v>21</v>
      </c>
      <c r="J10" s="207"/>
      <c r="K10" s="207" t="s">
        <v>69</v>
      </c>
      <c r="L10" s="209"/>
      <c r="M10" s="210">
        <f>D10+G10+J10</f>
        <v>31</v>
      </c>
      <c r="N10" s="211">
        <f>F10+I10+L10</f>
        <v>42</v>
      </c>
      <c r="O10" s="212">
        <f>D37+G37+J37</f>
        <v>0</v>
      </c>
      <c r="P10" s="209">
        <f>F37+I37+L37</f>
        <v>2</v>
      </c>
      <c r="Q10" s="212">
        <f>IF(O10&gt;P10,1,0)</f>
        <v>0</v>
      </c>
      <c r="R10" s="209">
        <f>IF(P10&gt;O10,1,0)</f>
        <v>1</v>
      </c>
      <c r="S10" s="213">
        <f>C3</f>
        <v>0</v>
      </c>
    </row>
    <row r="11" spans="1:19" ht="30" customHeight="1">
      <c r="A11" s="205" t="s">
        <v>270</v>
      </c>
      <c r="B11" s="206" t="s">
        <v>283</v>
      </c>
      <c r="C11" s="206" t="s">
        <v>288</v>
      </c>
      <c r="D11" s="207">
        <v>15</v>
      </c>
      <c r="E11" s="207" t="s">
        <v>69</v>
      </c>
      <c r="F11" s="209">
        <v>21</v>
      </c>
      <c r="G11" s="207">
        <v>7</v>
      </c>
      <c r="H11" s="207" t="s">
        <v>69</v>
      </c>
      <c r="I11" s="209">
        <v>21</v>
      </c>
      <c r="J11" s="207"/>
      <c r="K11" s="207" t="s">
        <v>69</v>
      </c>
      <c r="L11" s="209"/>
      <c r="M11" s="210">
        <f>D11+G11+J11</f>
        <v>22</v>
      </c>
      <c r="N11" s="211">
        <f>F11+I11+L11</f>
        <v>42</v>
      </c>
      <c r="O11" s="212">
        <f>D38+G38+J38</f>
        <v>0</v>
      </c>
      <c r="P11" s="209">
        <f>F38+I38+L38</f>
        <v>2</v>
      </c>
      <c r="Q11" s="212">
        <f>IF(O11&gt;P11,1,0)</f>
        <v>0</v>
      </c>
      <c r="R11" s="209">
        <f>IF(P11&gt;O11,1,0)</f>
        <v>1</v>
      </c>
      <c r="S11" s="213">
        <f>C4</f>
        <v>0</v>
      </c>
    </row>
    <row r="12" spans="1:19" ht="30" customHeight="1">
      <c r="A12" s="205" t="s">
        <v>73</v>
      </c>
      <c r="B12" s="206" t="s">
        <v>124</v>
      </c>
      <c r="C12" s="206" t="s">
        <v>289</v>
      </c>
      <c r="D12" s="207">
        <v>10</v>
      </c>
      <c r="E12" s="207" t="s">
        <v>69</v>
      </c>
      <c r="F12" s="209">
        <v>21</v>
      </c>
      <c r="G12" s="207">
        <v>12</v>
      </c>
      <c r="H12" s="207" t="s">
        <v>69</v>
      </c>
      <c r="I12" s="209">
        <v>21</v>
      </c>
      <c r="J12" s="207"/>
      <c r="K12" s="207" t="s">
        <v>69</v>
      </c>
      <c r="L12" s="209"/>
      <c r="M12" s="210">
        <f>D12+G12+J12</f>
        <v>22</v>
      </c>
      <c r="N12" s="211">
        <f>F12+I12+L12</f>
        <v>42</v>
      </c>
      <c r="O12" s="212">
        <f>D39+G39+J39</f>
        <v>0</v>
      </c>
      <c r="P12" s="209">
        <f>F39+I39+L39</f>
        <v>2</v>
      </c>
      <c r="Q12" s="212">
        <f>IF(O12&gt;P12,1,0)</f>
        <v>0</v>
      </c>
      <c r="R12" s="209">
        <f>IF(P12&gt;O12,1,0)</f>
        <v>1</v>
      </c>
      <c r="S12" s="213">
        <f>C3</f>
        <v>0</v>
      </c>
    </row>
    <row r="13" spans="1:19" ht="30" customHeight="1">
      <c r="A13" s="205" t="s">
        <v>70</v>
      </c>
      <c r="B13" s="206" t="s">
        <v>293</v>
      </c>
      <c r="C13" s="206" t="s">
        <v>290</v>
      </c>
      <c r="D13" s="207">
        <v>13</v>
      </c>
      <c r="E13" s="207" t="s">
        <v>69</v>
      </c>
      <c r="F13" s="209">
        <v>21</v>
      </c>
      <c r="G13" s="207">
        <v>12</v>
      </c>
      <c r="H13" s="207" t="s">
        <v>69</v>
      </c>
      <c r="I13" s="209">
        <v>21</v>
      </c>
      <c r="J13" s="207"/>
      <c r="K13" s="207" t="s">
        <v>69</v>
      </c>
      <c r="L13" s="209"/>
      <c r="M13" s="210">
        <f>D13+G13+J13</f>
        <v>25</v>
      </c>
      <c r="N13" s="211">
        <f>F13+I13+L13</f>
        <v>42</v>
      </c>
      <c r="O13" s="212">
        <f>D40+G40+J40</f>
        <v>0</v>
      </c>
      <c r="P13" s="209">
        <f>F40+I40+L40</f>
        <v>2</v>
      </c>
      <c r="Q13" s="212">
        <f>IF(O13&gt;P13,1,0)</f>
        <v>0</v>
      </c>
      <c r="R13" s="209">
        <f>IF(P13&gt;O13,1,0)</f>
        <v>1</v>
      </c>
      <c r="S13" s="213">
        <f>C4</f>
        <v>0</v>
      </c>
    </row>
    <row r="14" spans="1:19" ht="30" customHeight="1">
      <c r="A14" s="205" t="s">
        <v>66</v>
      </c>
      <c r="B14" s="206" t="s">
        <v>285</v>
      </c>
      <c r="C14" s="206" t="s">
        <v>291</v>
      </c>
      <c r="D14" s="207">
        <v>12</v>
      </c>
      <c r="E14" s="207" t="s">
        <v>69</v>
      </c>
      <c r="F14" s="209">
        <v>21</v>
      </c>
      <c r="G14" s="207">
        <v>10</v>
      </c>
      <c r="H14" s="207" t="s">
        <v>69</v>
      </c>
      <c r="I14" s="209">
        <v>21</v>
      </c>
      <c r="J14" s="207"/>
      <c r="K14" s="207" t="s">
        <v>69</v>
      </c>
      <c r="L14" s="209"/>
      <c r="M14" s="210">
        <f>D14+G14+J14</f>
        <v>22</v>
      </c>
      <c r="N14" s="211">
        <f>F14+I14+L14</f>
        <v>42</v>
      </c>
      <c r="O14" s="212">
        <f>D41+G41+J41</f>
        <v>0</v>
      </c>
      <c r="P14" s="209">
        <f>F41+I41+L41</f>
        <v>2</v>
      </c>
      <c r="Q14" s="212">
        <f>IF(O14&gt;P14,1,0)</f>
        <v>0</v>
      </c>
      <c r="R14" s="209">
        <f>IF(P14&gt;O14,1,0)</f>
        <v>1</v>
      </c>
      <c r="S14" s="213">
        <f>C3</f>
        <v>0</v>
      </c>
    </row>
    <row r="15" spans="1:19" ht="34.5" customHeight="1">
      <c r="A15" s="215" t="s">
        <v>88</v>
      </c>
      <c r="B15" s="216" t="str">
        <f>IF(Q15+R15=0,C44,IF(Q15=R15,C43,IF(Q15&gt;R15,C3,C4)))</f>
        <v>Sokol Vodňany</v>
      </c>
      <c r="C15" s="217"/>
      <c r="D15" s="218"/>
      <c r="E15" s="218"/>
      <c r="F15" s="218"/>
      <c r="G15" s="218"/>
      <c r="H15" s="218"/>
      <c r="I15" s="218"/>
      <c r="J15" s="218"/>
      <c r="K15" s="218"/>
      <c r="L15" s="219"/>
      <c r="M15" s="220">
        <f>SUM(M8:M14)</f>
        <v>160</v>
      </c>
      <c r="N15" s="221">
        <f>SUM(N8:N14)</f>
        <v>294</v>
      </c>
      <c r="O15" s="220">
        <f>SUM(O8:O14)</f>
        <v>0</v>
      </c>
      <c r="P15" s="222">
        <f>SUM(P8:P14)</f>
        <v>14</v>
      </c>
      <c r="Q15" s="220">
        <f>SUM(Q8:Q14)</f>
        <v>0</v>
      </c>
      <c r="R15" s="221">
        <f>SUM(R8:R14)</f>
        <v>7</v>
      </c>
      <c r="S15" s="223"/>
    </row>
    <row r="16" spans="4:19" ht="12.75"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5" t="s">
        <v>89</v>
      </c>
    </row>
    <row r="17" ht="12.75">
      <c r="A17" s="226" t="s">
        <v>90</v>
      </c>
    </row>
    <row r="19" spans="1:2" ht="19.5" customHeight="1">
      <c r="A19" s="227" t="s">
        <v>91</v>
      </c>
      <c r="B19" s="99" t="s">
        <v>278</v>
      </c>
    </row>
    <row r="20" spans="1:2" ht="19.5" customHeight="1">
      <c r="A20" s="228"/>
      <c r="B20" s="99" t="s">
        <v>278</v>
      </c>
    </row>
    <row r="22" spans="1:20" ht="12.75">
      <c r="A22" s="165" t="s">
        <v>92</v>
      </c>
      <c r="C22" s="163"/>
      <c r="D22" s="165" t="s">
        <v>93</v>
      </c>
      <c r="E22" s="165"/>
      <c r="F22" s="165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</row>
    <row r="23" spans="1:20" ht="12.75">
      <c r="A23" s="165"/>
      <c r="C23" s="163"/>
      <c r="D23" s="165"/>
      <c r="E23" s="165"/>
      <c r="F23" s="165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</row>
    <row r="24" spans="1:20" ht="12.75">
      <c r="A24" s="165"/>
      <c r="C24" s="163"/>
      <c r="D24" s="165"/>
      <c r="E24" s="165"/>
      <c r="F24" s="165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</row>
    <row r="25" spans="1:20" ht="12.75">
      <c r="A25" s="165"/>
      <c r="C25" s="163"/>
      <c r="D25" s="165"/>
      <c r="E25" s="165"/>
      <c r="F25" s="165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</row>
    <row r="26" spans="1:20" ht="12.75">
      <c r="A26" s="165"/>
      <c r="C26" s="163"/>
      <c r="D26" s="165"/>
      <c r="E26" s="165"/>
      <c r="F26" s="165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</row>
    <row r="27" spans="1:20" ht="12.75">
      <c r="A27" s="165"/>
      <c r="C27" s="163"/>
      <c r="D27" s="165"/>
      <c r="E27" s="165"/>
      <c r="F27" s="165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</row>
    <row r="28" spans="1:20" ht="12.75">
      <c r="A28" s="165"/>
      <c r="C28" s="163"/>
      <c r="D28" s="165"/>
      <c r="E28" s="165"/>
      <c r="F28" s="165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</row>
    <row r="29" spans="1:20" ht="12.75">
      <c r="A29" s="165"/>
      <c r="C29" s="163"/>
      <c r="D29" s="165"/>
      <c r="E29" s="165"/>
      <c r="F29" s="165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</row>
    <row r="30" spans="1:20" ht="12.75">
      <c r="A30" s="165"/>
      <c r="C30" s="163"/>
      <c r="D30" s="165"/>
      <c r="E30" s="165"/>
      <c r="F30" s="165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</row>
    <row r="31" spans="1:20" ht="12.75">
      <c r="A31" s="165"/>
      <c r="C31" s="163"/>
      <c r="D31" s="165"/>
      <c r="E31" s="165"/>
      <c r="F31" s="165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</row>
    <row r="32" spans="1:20" ht="12.75">
      <c r="A32" s="164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</row>
    <row r="33" spans="1:20" ht="12.75">
      <c r="A33" s="164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</row>
    <row r="34" spans="1:20" ht="12.75">
      <c r="A34" s="164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</row>
    <row r="35" spans="1:20" ht="12.75" hidden="1">
      <c r="A35" s="164"/>
      <c r="C35" s="163" t="s">
        <v>85</v>
      </c>
      <c r="D35" s="229">
        <f>IF(D8&gt;F8,1,0)</f>
        <v>0</v>
      </c>
      <c r="E35" s="229"/>
      <c r="F35" s="229">
        <f>IF(F8&gt;D8,1,0)</f>
        <v>1</v>
      </c>
      <c r="G35" s="229">
        <f>IF(G8&gt;I8,1,0)</f>
        <v>0</v>
      </c>
      <c r="H35" s="229"/>
      <c r="I35" s="229">
        <f>IF(I8&gt;G8,1,0)</f>
        <v>1</v>
      </c>
      <c r="J35" s="229">
        <f>IF(J8&gt;L8,1,0)</f>
        <v>0</v>
      </c>
      <c r="K35" s="229"/>
      <c r="L35" s="229">
        <f>IF(L8&gt;J8,1,0)</f>
        <v>0</v>
      </c>
      <c r="M35" s="163"/>
      <c r="N35" s="163"/>
      <c r="O35" s="163"/>
      <c r="P35" s="163"/>
      <c r="Q35" s="163"/>
      <c r="R35" s="163"/>
      <c r="S35" s="163"/>
      <c r="T35" s="163"/>
    </row>
    <row r="36" spans="1:20" ht="12.75" hidden="1">
      <c r="A36" s="165"/>
      <c r="C36" s="163" t="s">
        <v>79</v>
      </c>
      <c r="D36" s="229">
        <f>IF(D9&gt;F9,1,0)</f>
        <v>0</v>
      </c>
      <c r="E36" s="229"/>
      <c r="F36" s="229">
        <f>IF(F9&gt;D9,1,0)</f>
        <v>1</v>
      </c>
      <c r="G36" s="229">
        <f>IF(G9&gt;I9,1,0)</f>
        <v>0</v>
      </c>
      <c r="H36" s="229"/>
      <c r="I36" s="229">
        <f>IF(I9&gt;G9,1,0)</f>
        <v>1</v>
      </c>
      <c r="J36" s="229">
        <f>IF(J9&gt;L9,1,0)</f>
        <v>0</v>
      </c>
      <c r="K36" s="229"/>
      <c r="L36" s="229">
        <f>IF(L9&gt;J9,1,0)</f>
        <v>0</v>
      </c>
      <c r="M36" s="163"/>
      <c r="N36" s="163"/>
      <c r="O36" s="163"/>
      <c r="P36" s="163"/>
      <c r="Q36" s="163"/>
      <c r="R36" s="163"/>
      <c r="S36" s="163"/>
      <c r="T36" s="163"/>
    </row>
    <row r="37" spans="1:20" ht="12.75" hidden="1">
      <c r="A37" s="165"/>
      <c r="C37" s="163" t="s">
        <v>76</v>
      </c>
      <c r="D37" s="229">
        <f>IF(D10&gt;F10,1,0)</f>
        <v>0</v>
      </c>
      <c r="E37" s="229"/>
      <c r="F37" s="229">
        <f>IF(F10&gt;D10,1,0)</f>
        <v>1</v>
      </c>
      <c r="G37" s="229">
        <f>IF(G10&gt;I10,1,0)</f>
        <v>0</v>
      </c>
      <c r="H37" s="229"/>
      <c r="I37" s="229">
        <f>IF(I10&gt;G10,1,0)</f>
        <v>1</v>
      </c>
      <c r="J37" s="229">
        <f>IF(J10&gt;L10,1,0)</f>
        <v>0</v>
      </c>
      <c r="K37" s="229"/>
      <c r="L37" s="229">
        <f>IF(L10&gt;J10,1,0)</f>
        <v>0</v>
      </c>
      <c r="M37" s="163"/>
      <c r="N37" s="163"/>
      <c r="O37" s="163"/>
      <c r="P37" s="163"/>
      <c r="Q37" s="163"/>
      <c r="R37" s="163"/>
      <c r="S37" s="163"/>
      <c r="T37" s="163"/>
    </row>
    <row r="38" spans="1:20" ht="12.75" hidden="1">
      <c r="A38" s="164"/>
      <c r="C38" s="163" t="s">
        <v>270</v>
      </c>
      <c r="D38" s="229">
        <f>IF(D11&gt;F11,1,0)</f>
        <v>0</v>
      </c>
      <c r="E38" s="229"/>
      <c r="F38" s="229">
        <f>IF(F11&gt;D11,1,0)</f>
        <v>1</v>
      </c>
      <c r="G38" s="229">
        <f>IF(G11&gt;I11,1,0)</f>
        <v>0</v>
      </c>
      <c r="H38" s="229"/>
      <c r="I38" s="229">
        <f>IF(I11&gt;G11,1,0)</f>
        <v>1</v>
      </c>
      <c r="J38" s="229">
        <f>IF(J11&gt;L11,1,0)</f>
        <v>0</v>
      </c>
      <c r="K38" s="229"/>
      <c r="L38" s="229">
        <f>IF(L11&gt;J11,1,0)</f>
        <v>0</v>
      </c>
      <c r="M38" s="163"/>
      <c r="N38" s="163"/>
      <c r="O38" s="163"/>
      <c r="P38" s="163"/>
      <c r="Q38" s="163"/>
      <c r="R38" s="163"/>
      <c r="S38" s="163"/>
      <c r="T38" s="163"/>
    </row>
    <row r="39" spans="3:12" ht="12.75" hidden="1">
      <c r="C39" s="99" t="s">
        <v>73</v>
      </c>
      <c r="D39" s="229">
        <f>IF(D12&gt;F12,1,0)</f>
        <v>0</v>
      </c>
      <c r="E39" s="229"/>
      <c r="F39" s="229">
        <f>IF(F12&gt;D12,1,0)</f>
        <v>1</v>
      </c>
      <c r="G39" s="229">
        <f>IF(G12&gt;I12,1,0)</f>
        <v>0</v>
      </c>
      <c r="H39" s="229"/>
      <c r="I39" s="229">
        <f>IF(I12&gt;G12,1,0)</f>
        <v>1</v>
      </c>
      <c r="J39" s="229">
        <f>IF(J12&gt;L12,1,0)</f>
        <v>0</v>
      </c>
      <c r="K39" s="229"/>
      <c r="L39" s="229">
        <f>IF(L12&gt;J12,1,0)</f>
        <v>0</v>
      </c>
    </row>
    <row r="40" spans="3:12" ht="12.75" hidden="1">
      <c r="C40" s="99" t="s">
        <v>70</v>
      </c>
      <c r="D40" s="229">
        <f>IF(D13&gt;F13,1,0)</f>
        <v>0</v>
      </c>
      <c r="E40" s="229"/>
      <c r="F40" s="229">
        <f>IF(F13&gt;D13,1,0)</f>
        <v>1</v>
      </c>
      <c r="G40" s="229">
        <f>IF(G13&gt;I13,1,0)</f>
        <v>0</v>
      </c>
      <c r="H40" s="229"/>
      <c r="I40" s="229">
        <f>IF(I13&gt;G13,1,0)</f>
        <v>1</v>
      </c>
      <c r="J40" s="229">
        <f>IF(J13&gt;L13,1,0)</f>
        <v>0</v>
      </c>
      <c r="K40" s="229"/>
      <c r="L40" s="229">
        <f>IF(L13&gt;J13,1,0)</f>
        <v>0</v>
      </c>
    </row>
    <row r="41" spans="3:12" ht="12.75" hidden="1">
      <c r="C41" s="99" t="s">
        <v>66</v>
      </c>
      <c r="D41" s="229">
        <f>IF(D14&gt;F14,1,0)</f>
        <v>0</v>
      </c>
      <c r="E41" s="229"/>
      <c r="F41" s="229">
        <f>IF(F14&gt;D14,1,0)</f>
        <v>1</v>
      </c>
      <c r="G41" s="229">
        <f>IF(G14&gt;I14,1,0)</f>
        <v>0</v>
      </c>
      <c r="H41" s="229"/>
      <c r="I41" s="229">
        <f>IF(I14&gt;G14,1,0)</f>
        <v>1</v>
      </c>
      <c r="J41" s="229">
        <f>IF(J14&gt;L14,1,0)</f>
        <v>0</v>
      </c>
      <c r="K41" s="229"/>
      <c r="L41" s="229">
        <f>IF(L14&gt;J14,1,0)</f>
        <v>0</v>
      </c>
    </row>
    <row r="42" ht="12.75" hidden="1"/>
    <row r="43" ht="12.75" hidden="1">
      <c r="C43" s="99" t="s">
        <v>279</v>
      </c>
    </row>
  </sheetData>
  <sheetProtection selectLockedCells="1" selectUnlockedCells="1"/>
  <mergeCells count="12">
    <mergeCell ref="A1:S1"/>
    <mergeCell ref="P3:Q3"/>
    <mergeCell ref="R3:S3"/>
    <mergeCell ref="P4:Q4"/>
    <mergeCell ref="R4:S4"/>
    <mergeCell ref="D6:L6"/>
    <mergeCell ref="M6:N6"/>
    <mergeCell ref="O6:P6"/>
    <mergeCell ref="Q6:R6"/>
    <mergeCell ref="D7:F7"/>
    <mergeCell ref="G7:I7"/>
    <mergeCell ref="J7:L7"/>
  </mergeCells>
  <printOptions horizontalCentered="1" verticalCentered="1"/>
  <pageMargins left="0.39375" right="0" top="0.39375" bottom="0.39375" header="0.5118055555555555" footer="0.5118055555555555"/>
  <pageSetup fitToHeight="1" fitToWidth="1" horizontalDpi="300" verticalDpi="300" orientation="landscape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workbookViewId="0" topLeftCell="A1">
      <selection activeCell="A1" sqref="A1"/>
    </sheetView>
  </sheetViews>
  <sheetFormatPr defaultColWidth="9.00390625" defaultRowHeight="12.75"/>
  <cols>
    <col min="1" max="1" width="10.75390625" style="99" customWidth="1"/>
    <col min="2" max="3" width="32.75390625" style="99" customWidth="1"/>
    <col min="4" max="4" width="3.75390625" style="99" customWidth="1"/>
    <col min="5" max="5" width="0.875" style="99" customWidth="1"/>
    <col min="6" max="7" width="3.75390625" style="99" customWidth="1"/>
    <col min="8" max="8" width="0.875" style="99" customWidth="1"/>
    <col min="9" max="10" width="3.75390625" style="99" customWidth="1"/>
    <col min="11" max="11" width="0.875" style="99" customWidth="1"/>
    <col min="12" max="12" width="3.75390625" style="99" customWidth="1"/>
    <col min="13" max="17" width="5.75390625" style="99" customWidth="1"/>
    <col min="18" max="18" width="5.125" style="99" customWidth="1"/>
    <col min="19" max="19" width="15.00390625" style="99" customWidth="1"/>
    <col min="20" max="20" width="2.25390625" style="99" customWidth="1"/>
    <col min="21" max="16384" width="9.125" style="99" customWidth="1"/>
  </cols>
  <sheetData>
    <row r="1" spans="1:19" ht="12.75">
      <c r="A1" s="169" t="s">
        <v>48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</row>
    <row r="2" spans="1:19" ht="19.5" customHeight="1">
      <c r="A2" s="170" t="s">
        <v>49</v>
      </c>
      <c r="B2" s="171"/>
      <c r="C2" s="172" t="s">
        <v>263</v>
      </c>
      <c r="D2" s="171"/>
      <c r="E2" s="171"/>
      <c r="F2" s="171"/>
      <c r="G2" s="171"/>
      <c r="H2" s="171"/>
      <c r="I2" s="171"/>
      <c r="J2" s="172"/>
      <c r="K2" s="172"/>
      <c r="L2" s="172"/>
      <c r="M2" s="171"/>
      <c r="N2" s="172" t="str">
        <f>'[1]Los'!C26</f>
        <v>1. Kolo</v>
      </c>
      <c r="O2" s="171"/>
      <c r="P2" s="171"/>
      <c r="Q2" s="171"/>
      <c r="R2" s="171"/>
      <c r="S2" s="173" t="s">
        <v>294</v>
      </c>
    </row>
    <row r="3" spans="1:19" ht="19.5" customHeight="1">
      <c r="A3" s="174" t="s">
        <v>51</v>
      </c>
      <c r="B3" s="175"/>
      <c r="C3" s="176" t="str">
        <f>'[1]Los'!B19</f>
        <v>SK Badminton Tábor</v>
      </c>
      <c r="D3" s="177"/>
      <c r="E3" s="177"/>
      <c r="F3" s="177"/>
      <c r="G3" s="177"/>
      <c r="H3" s="177"/>
      <c r="I3" s="177"/>
      <c r="J3" s="177"/>
      <c r="K3" s="177"/>
      <c r="L3" s="177"/>
      <c r="M3" s="178"/>
      <c r="N3" s="177"/>
      <c r="O3" s="177"/>
      <c r="P3" s="179" t="s">
        <v>53</v>
      </c>
      <c r="Q3" s="179"/>
      <c r="R3" s="180">
        <f>'[1]Los'!C24</f>
        <v>42679</v>
      </c>
      <c r="S3" s="180"/>
    </row>
    <row r="4" spans="1:19" ht="19.5" customHeight="1">
      <c r="A4" s="174" t="s">
        <v>55</v>
      </c>
      <c r="B4" s="181"/>
      <c r="C4" s="182" t="str">
        <f>'[1]Los'!C19</f>
        <v>Sokol Křemže "C"</v>
      </c>
      <c r="D4" s="178"/>
      <c r="E4" s="178"/>
      <c r="F4" s="178"/>
      <c r="G4" s="177"/>
      <c r="H4" s="177"/>
      <c r="I4" s="177"/>
      <c r="J4" s="177"/>
      <c r="K4" s="177"/>
      <c r="L4" s="177"/>
      <c r="M4" s="177"/>
      <c r="N4" s="177"/>
      <c r="O4" s="177"/>
      <c r="P4" s="183" t="s">
        <v>56</v>
      </c>
      <c r="Q4" s="183"/>
      <c r="R4" s="184" t="str">
        <f>'[1]Los'!C29</f>
        <v>Vodňany</v>
      </c>
      <c r="S4" s="184"/>
    </row>
    <row r="5" spans="1:19" ht="19.5" customHeight="1">
      <c r="A5" s="185" t="s">
        <v>58</v>
      </c>
      <c r="B5" s="186"/>
      <c r="C5" s="187" t="str">
        <f>'[1]Los'!B24</f>
        <v>Vladimír Marek</v>
      </c>
      <c r="D5" s="188"/>
      <c r="E5" s="188"/>
      <c r="F5" s="188"/>
      <c r="G5" s="188"/>
      <c r="H5" s="188"/>
      <c r="I5" s="188"/>
      <c r="J5" s="188"/>
      <c r="K5" s="188"/>
      <c r="L5" s="188"/>
      <c r="M5" s="189"/>
      <c r="N5" s="189"/>
      <c r="O5" s="189"/>
      <c r="P5" s="190"/>
      <c r="Q5" s="191"/>
      <c r="R5" s="189"/>
      <c r="S5" s="192"/>
    </row>
    <row r="6" spans="1:19" ht="24.75" customHeight="1">
      <c r="A6" s="193"/>
      <c r="B6" s="194" t="s">
        <v>265</v>
      </c>
      <c r="C6" s="194" t="s">
        <v>266</v>
      </c>
      <c r="D6" s="195" t="s">
        <v>61</v>
      </c>
      <c r="E6" s="195"/>
      <c r="F6" s="195"/>
      <c r="G6" s="195"/>
      <c r="H6" s="195"/>
      <c r="I6" s="195"/>
      <c r="J6" s="195"/>
      <c r="K6" s="195"/>
      <c r="L6" s="195"/>
      <c r="M6" s="196" t="s">
        <v>62</v>
      </c>
      <c r="N6" s="196"/>
      <c r="O6" s="196" t="s">
        <v>63</v>
      </c>
      <c r="P6" s="196"/>
      <c r="Q6" s="196" t="s">
        <v>64</v>
      </c>
      <c r="R6" s="196"/>
      <c r="S6" s="197" t="s">
        <v>65</v>
      </c>
    </row>
    <row r="7" spans="1:19" ht="9.75" customHeight="1">
      <c r="A7" s="198"/>
      <c r="B7" s="199"/>
      <c r="C7" s="200"/>
      <c r="D7" s="201">
        <v>1</v>
      </c>
      <c r="E7" s="201"/>
      <c r="F7" s="201"/>
      <c r="G7" s="201">
        <v>2</v>
      </c>
      <c r="H7" s="201"/>
      <c r="I7" s="201"/>
      <c r="J7" s="201">
        <v>3</v>
      </c>
      <c r="K7" s="201"/>
      <c r="L7" s="201"/>
      <c r="M7" s="202"/>
      <c r="N7" s="203"/>
      <c r="O7" s="202"/>
      <c r="P7" s="203"/>
      <c r="Q7" s="202"/>
      <c r="R7" s="203"/>
      <c r="S7" s="204"/>
    </row>
    <row r="8" spans="1:19" ht="30" customHeight="1">
      <c r="A8" s="205" t="s">
        <v>85</v>
      </c>
      <c r="B8" s="206" t="s">
        <v>115</v>
      </c>
      <c r="C8" s="206" t="s">
        <v>281</v>
      </c>
      <c r="D8" s="207">
        <v>21</v>
      </c>
      <c r="E8" s="208" t="s">
        <v>69</v>
      </c>
      <c r="F8" s="209">
        <v>6</v>
      </c>
      <c r="G8" s="207">
        <v>21</v>
      </c>
      <c r="H8" s="208" t="s">
        <v>69</v>
      </c>
      <c r="I8" s="209">
        <v>0</v>
      </c>
      <c r="J8" s="207"/>
      <c r="K8" s="208" t="s">
        <v>69</v>
      </c>
      <c r="L8" s="209"/>
      <c r="M8" s="210">
        <f>D8+G8+J8</f>
        <v>42</v>
      </c>
      <c r="N8" s="211">
        <f>F8+I8+L8</f>
        <v>6</v>
      </c>
      <c r="O8" s="212">
        <f>D35+G35+J35</f>
        <v>2</v>
      </c>
      <c r="P8" s="209">
        <f>F35+I35+L35</f>
        <v>0</v>
      </c>
      <c r="Q8" s="212">
        <f>IF(O8&gt;P8,1,0)</f>
        <v>1</v>
      </c>
      <c r="R8" s="209">
        <f>IF(P8&gt;O8,1,0)</f>
        <v>0</v>
      </c>
      <c r="S8" s="213">
        <f>C3</f>
        <v>0</v>
      </c>
    </row>
    <row r="9" spans="1:19" ht="30" customHeight="1">
      <c r="A9" s="205" t="s">
        <v>79</v>
      </c>
      <c r="B9" s="206" t="s">
        <v>114</v>
      </c>
      <c r="C9" s="206" t="s">
        <v>128</v>
      </c>
      <c r="D9" s="207">
        <v>21</v>
      </c>
      <c r="E9" s="207" t="s">
        <v>69</v>
      </c>
      <c r="F9" s="209">
        <v>16</v>
      </c>
      <c r="G9" s="207">
        <v>21</v>
      </c>
      <c r="H9" s="207" t="s">
        <v>69</v>
      </c>
      <c r="I9" s="209">
        <v>12</v>
      </c>
      <c r="J9" s="207"/>
      <c r="K9" s="207" t="s">
        <v>69</v>
      </c>
      <c r="L9" s="209"/>
      <c r="M9" s="210">
        <f>D9+G9+J9</f>
        <v>42</v>
      </c>
      <c r="N9" s="211">
        <f>F9+I9+L9</f>
        <v>28</v>
      </c>
      <c r="O9" s="212">
        <f>D36+G36+J36</f>
        <v>2</v>
      </c>
      <c r="P9" s="209">
        <f>F36+I36+L36</f>
        <v>0</v>
      </c>
      <c r="Q9" s="212">
        <f>IF(O9&gt;P9,1,0)</f>
        <v>1</v>
      </c>
      <c r="R9" s="209">
        <f>IF(P9&gt;O9,1,0)</f>
        <v>0</v>
      </c>
      <c r="S9" s="213">
        <f>C4</f>
        <v>0</v>
      </c>
    </row>
    <row r="10" spans="1:19" ht="30" customHeight="1">
      <c r="A10" s="205" t="s">
        <v>76</v>
      </c>
      <c r="B10" s="206" t="s">
        <v>295</v>
      </c>
      <c r="C10" s="206" t="s">
        <v>282</v>
      </c>
      <c r="D10" s="207">
        <v>21</v>
      </c>
      <c r="E10" s="207" t="s">
        <v>69</v>
      </c>
      <c r="F10" s="209">
        <v>14</v>
      </c>
      <c r="G10" s="207">
        <v>21</v>
      </c>
      <c r="H10" s="207" t="s">
        <v>69</v>
      </c>
      <c r="I10" s="209">
        <v>11</v>
      </c>
      <c r="J10" s="207"/>
      <c r="K10" s="207" t="s">
        <v>69</v>
      </c>
      <c r="L10" s="209"/>
      <c r="M10" s="210">
        <f>D10+G10+J10</f>
        <v>42</v>
      </c>
      <c r="N10" s="211">
        <f>F10+I10+L10</f>
        <v>25</v>
      </c>
      <c r="O10" s="212">
        <f>D37+G37+J37</f>
        <v>2</v>
      </c>
      <c r="P10" s="209">
        <f>F37+I37+L37</f>
        <v>0</v>
      </c>
      <c r="Q10" s="212">
        <f>IF(O10&gt;P10,1,0)</f>
        <v>1</v>
      </c>
      <c r="R10" s="209">
        <f>IF(P10&gt;O10,1,0)</f>
        <v>0</v>
      </c>
      <c r="S10" s="213">
        <f>C3</f>
        <v>0</v>
      </c>
    </row>
    <row r="11" spans="1:19" ht="30" customHeight="1">
      <c r="A11" s="205" t="s">
        <v>270</v>
      </c>
      <c r="B11" s="206" t="s">
        <v>272</v>
      </c>
      <c r="C11" s="206" t="s">
        <v>296</v>
      </c>
      <c r="D11" s="207">
        <v>4</v>
      </c>
      <c r="E11" s="207" t="s">
        <v>69</v>
      </c>
      <c r="F11" s="209">
        <v>21</v>
      </c>
      <c r="G11" s="207">
        <v>6</v>
      </c>
      <c r="H11" s="207" t="s">
        <v>69</v>
      </c>
      <c r="I11" s="209">
        <v>21</v>
      </c>
      <c r="J11" s="207"/>
      <c r="K11" s="207" t="s">
        <v>69</v>
      </c>
      <c r="L11" s="209"/>
      <c r="M11" s="210">
        <f>D11+G11+J11</f>
        <v>10</v>
      </c>
      <c r="N11" s="211">
        <f>F11+I11+L11</f>
        <v>42</v>
      </c>
      <c r="O11" s="212">
        <f>D38+G38+J38</f>
        <v>0</v>
      </c>
      <c r="P11" s="209">
        <f>F38+I38+L38</f>
        <v>2</v>
      </c>
      <c r="Q11" s="212">
        <f>IF(O11&gt;P11,1,0)</f>
        <v>0</v>
      </c>
      <c r="R11" s="209">
        <f>IF(P11&gt;O11,1,0)</f>
        <v>1</v>
      </c>
      <c r="S11" s="213">
        <f>C4</f>
        <v>0</v>
      </c>
    </row>
    <row r="12" spans="1:19" ht="30" customHeight="1">
      <c r="A12" s="205" t="s">
        <v>73</v>
      </c>
      <c r="B12" s="206" t="s">
        <v>274</v>
      </c>
      <c r="C12" s="206" t="s">
        <v>124</v>
      </c>
      <c r="D12" s="207">
        <v>7</v>
      </c>
      <c r="E12" s="207" t="s">
        <v>69</v>
      </c>
      <c r="F12" s="209">
        <v>21</v>
      </c>
      <c r="G12" s="207">
        <v>4</v>
      </c>
      <c r="H12" s="207" t="s">
        <v>69</v>
      </c>
      <c r="I12" s="209">
        <v>21</v>
      </c>
      <c r="J12" s="207"/>
      <c r="K12" s="207" t="s">
        <v>69</v>
      </c>
      <c r="L12" s="209"/>
      <c r="M12" s="210">
        <f>D12+G12+J12</f>
        <v>11</v>
      </c>
      <c r="N12" s="211">
        <f>F12+I12+L12</f>
        <v>42</v>
      </c>
      <c r="O12" s="212">
        <f>D39+G39+J39</f>
        <v>0</v>
      </c>
      <c r="P12" s="209">
        <f>F39+I39+L39</f>
        <v>2</v>
      </c>
      <c r="Q12" s="212">
        <f>IF(O12&gt;P12,1,0)</f>
        <v>0</v>
      </c>
      <c r="R12" s="209">
        <f>IF(P12&gt;O12,1,0)</f>
        <v>1</v>
      </c>
      <c r="S12" s="213">
        <f>C3</f>
        <v>0</v>
      </c>
    </row>
    <row r="13" spans="1:19" ht="30" customHeight="1">
      <c r="A13" s="205" t="s">
        <v>70</v>
      </c>
      <c r="B13" s="206" t="s">
        <v>112</v>
      </c>
      <c r="C13" s="206" t="s">
        <v>284</v>
      </c>
      <c r="D13" s="207">
        <v>21</v>
      </c>
      <c r="E13" s="207" t="s">
        <v>69</v>
      </c>
      <c r="F13" s="209">
        <v>13</v>
      </c>
      <c r="G13" s="207">
        <v>12</v>
      </c>
      <c r="H13" s="207" t="s">
        <v>69</v>
      </c>
      <c r="I13" s="209">
        <v>21</v>
      </c>
      <c r="J13" s="207">
        <v>21</v>
      </c>
      <c r="K13" s="207" t="s">
        <v>69</v>
      </c>
      <c r="L13" s="209">
        <v>18</v>
      </c>
      <c r="M13" s="210">
        <f>D13+G13+J13</f>
        <v>54</v>
      </c>
      <c r="N13" s="211">
        <f>F13+I13+L13</f>
        <v>52</v>
      </c>
      <c r="O13" s="212">
        <f>D40+G40+J40</f>
        <v>2</v>
      </c>
      <c r="P13" s="209">
        <f>F40+I40+L40</f>
        <v>1</v>
      </c>
      <c r="Q13" s="212">
        <f>IF(O13&gt;P13,1,0)</f>
        <v>1</v>
      </c>
      <c r="R13" s="209">
        <f>IF(P13&gt;O13,1,0)</f>
        <v>0</v>
      </c>
      <c r="S13" s="213">
        <f>C4</f>
        <v>0</v>
      </c>
    </row>
    <row r="14" spans="1:19" ht="30" customHeight="1">
      <c r="A14" s="205" t="s">
        <v>66</v>
      </c>
      <c r="B14" s="206" t="s">
        <v>297</v>
      </c>
      <c r="C14" s="206" t="s">
        <v>298</v>
      </c>
      <c r="D14" s="207">
        <v>8</v>
      </c>
      <c r="E14" s="207" t="s">
        <v>69</v>
      </c>
      <c r="F14" s="209">
        <v>21</v>
      </c>
      <c r="G14" s="207">
        <v>21</v>
      </c>
      <c r="H14" s="207" t="s">
        <v>69</v>
      </c>
      <c r="I14" s="209">
        <v>15</v>
      </c>
      <c r="J14" s="207">
        <v>17</v>
      </c>
      <c r="K14" s="207" t="s">
        <v>69</v>
      </c>
      <c r="L14" s="209">
        <v>21</v>
      </c>
      <c r="M14" s="210">
        <f>D14+G14+J14</f>
        <v>46</v>
      </c>
      <c r="N14" s="211">
        <f>F14+I14+L14</f>
        <v>57</v>
      </c>
      <c r="O14" s="212">
        <f>D41+G41+J41</f>
        <v>1</v>
      </c>
      <c r="P14" s="209">
        <f>F41+I41+L41</f>
        <v>2</v>
      </c>
      <c r="Q14" s="212">
        <f>IF(O14&gt;P14,1,0)</f>
        <v>0</v>
      </c>
      <c r="R14" s="209">
        <f>IF(P14&gt;O14,1,0)</f>
        <v>1</v>
      </c>
      <c r="S14" s="213">
        <f>C3</f>
        <v>0</v>
      </c>
    </row>
    <row r="15" spans="1:19" ht="34.5" customHeight="1">
      <c r="A15" s="215" t="s">
        <v>88</v>
      </c>
      <c r="B15" s="216" t="str">
        <f>IF(Q15+R15=0,C44,IF(Q15=R15,C43,IF(Q15&gt;R15,C3,C4)))</f>
        <v>SK Badminton Tábor</v>
      </c>
      <c r="C15" s="217"/>
      <c r="D15" s="218"/>
      <c r="E15" s="218"/>
      <c r="F15" s="218"/>
      <c r="G15" s="218"/>
      <c r="H15" s="218"/>
      <c r="I15" s="218"/>
      <c r="J15" s="218"/>
      <c r="K15" s="218"/>
      <c r="L15" s="219"/>
      <c r="M15" s="220">
        <f>SUM(M8:M14)</f>
        <v>247</v>
      </c>
      <c r="N15" s="221">
        <f>SUM(N8:N14)</f>
        <v>252</v>
      </c>
      <c r="O15" s="220">
        <f>SUM(O8:O14)</f>
        <v>9</v>
      </c>
      <c r="P15" s="222">
        <f>SUM(P8:P14)</f>
        <v>7</v>
      </c>
      <c r="Q15" s="220">
        <f>SUM(Q8:Q14)</f>
        <v>4</v>
      </c>
      <c r="R15" s="221">
        <f>SUM(R8:R14)</f>
        <v>3</v>
      </c>
      <c r="S15" s="223"/>
    </row>
    <row r="16" spans="4:19" ht="12.75"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5" t="s">
        <v>89</v>
      </c>
    </row>
    <row r="17" ht="12.75">
      <c r="A17" s="226" t="s">
        <v>90</v>
      </c>
    </row>
    <row r="19" spans="1:2" ht="19.5" customHeight="1">
      <c r="A19" s="227" t="s">
        <v>91</v>
      </c>
      <c r="B19" s="99" t="s">
        <v>278</v>
      </c>
    </row>
    <row r="20" spans="1:2" ht="19.5" customHeight="1">
      <c r="A20" s="228"/>
      <c r="B20" s="99" t="s">
        <v>278</v>
      </c>
    </row>
    <row r="22" spans="1:20" ht="12.75">
      <c r="A22" s="165" t="s">
        <v>92</v>
      </c>
      <c r="C22" s="163"/>
      <c r="D22" s="165" t="s">
        <v>93</v>
      </c>
      <c r="E22" s="165"/>
      <c r="F22" s="165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</row>
    <row r="23" spans="1:20" ht="12.75">
      <c r="A23" s="165"/>
      <c r="C23" s="163"/>
      <c r="D23" s="165"/>
      <c r="E23" s="165"/>
      <c r="F23" s="165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</row>
    <row r="24" spans="1:20" ht="12.75">
      <c r="A24" s="165"/>
      <c r="C24" s="163"/>
      <c r="D24" s="165"/>
      <c r="E24" s="165"/>
      <c r="F24" s="165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</row>
    <row r="25" spans="1:20" ht="12.75">
      <c r="A25" s="165"/>
      <c r="C25" s="163"/>
      <c r="D25" s="165"/>
      <c r="E25" s="165"/>
      <c r="F25" s="165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</row>
    <row r="26" spans="1:20" ht="12.75">
      <c r="A26" s="165"/>
      <c r="C26" s="163"/>
      <c r="D26" s="165"/>
      <c r="E26" s="165"/>
      <c r="F26" s="165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</row>
    <row r="27" spans="1:20" ht="12.75">
      <c r="A27" s="165"/>
      <c r="C27" s="163"/>
      <c r="D27" s="165"/>
      <c r="E27" s="165"/>
      <c r="F27" s="165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</row>
    <row r="28" spans="1:20" ht="12.75">
      <c r="A28" s="165"/>
      <c r="C28" s="163"/>
      <c r="D28" s="165"/>
      <c r="E28" s="165"/>
      <c r="F28" s="165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</row>
    <row r="29" spans="1:20" ht="12.75">
      <c r="A29" s="165"/>
      <c r="C29" s="163"/>
      <c r="D29" s="165"/>
      <c r="E29" s="165"/>
      <c r="F29" s="165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</row>
    <row r="30" spans="1:20" ht="12.75">
      <c r="A30" s="165"/>
      <c r="C30" s="163"/>
      <c r="D30" s="165"/>
      <c r="E30" s="165"/>
      <c r="F30" s="165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</row>
    <row r="31" spans="1:20" ht="12.75">
      <c r="A31" s="165"/>
      <c r="C31" s="163"/>
      <c r="D31" s="165"/>
      <c r="E31" s="165"/>
      <c r="F31" s="165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</row>
    <row r="32" spans="1:20" ht="12.75">
      <c r="A32" s="164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</row>
    <row r="33" spans="1:20" ht="12.75">
      <c r="A33" s="164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</row>
    <row r="34" spans="1:20" ht="12.75">
      <c r="A34" s="164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</row>
    <row r="35" spans="1:20" ht="12.75" hidden="1">
      <c r="A35" s="164"/>
      <c r="C35" s="163" t="s">
        <v>85</v>
      </c>
      <c r="D35" s="229">
        <f>IF(D8&gt;F8,1,0)</f>
        <v>1</v>
      </c>
      <c r="E35" s="229"/>
      <c r="F35" s="229">
        <f>IF(F8&gt;D8,1,0)</f>
        <v>0</v>
      </c>
      <c r="G35" s="229">
        <f>IF(G8&gt;I8,1,0)</f>
        <v>1</v>
      </c>
      <c r="H35" s="229"/>
      <c r="I35" s="229">
        <f>IF(I8&gt;G8,1,0)</f>
        <v>0</v>
      </c>
      <c r="J35" s="229">
        <f>IF(J8&gt;L8,1,0)</f>
        <v>0</v>
      </c>
      <c r="K35" s="229"/>
      <c r="L35" s="229">
        <f>IF(L8&gt;J8,1,0)</f>
        <v>0</v>
      </c>
      <c r="M35" s="163"/>
      <c r="N35" s="163"/>
      <c r="O35" s="163"/>
      <c r="P35" s="163"/>
      <c r="Q35" s="163"/>
      <c r="R35" s="163"/>
      <c r="S35" s="163"/>
      <c r="T35" s="163"/>
    </row>
    <row r="36" spans="1:20" ht="12.75" hidden="1">
      <c r="A36" s="165"/>
      <c r="C36" s="163" t="s">
        <v>79</v>
      </c>
      <c r="D36" s="229">
        <f>IF(D9&gt;F9,1,0)</f>
        <v>1</v>
      </c>
      <c r="E36" s="229"/>
      <c r="F36" s="229">
        <f>IF(F9&gt;D9,1,0)</f>
        <v>0</v>
      </c>
      <c r="G36" s="229">
        <f>IF(G9&gt;I9,1,0)</f>
        <v>1</v>
      </c>
      <c r="H36" s="229"/>
      <c r="I36" s="229">
        <f>IF(I9&gt;G9,1,0)</f>
        <v>0</v>
      </c>
      <c r="J36" s="229">
        <f>IF(J9&gt;L9,1,0)</f>
        <v>0</v>
      </c>
      <c r="K36" s="229"/>
      <c r="L36" s="229">
        <f>IF(L9&gt;J9,1,0)</f>
        <v>0</v>
      </c>
      <c r="M36" s="163"/>
      <c r="N36" s="163"/>
      <c r="O36" s="163"/>
      <c r="P36" s="163"/>
      <c r="Q36" s="163"/>
      <c r="R36" s="163"/>
      <c r="S36" s="163"/>
      <c r="T36" s="163"/>
    </row>
    <row r="37" spans="1:20" ht="12.75" hidden="1">
      <c r="A37" s="165"/>
      <c r="C37" s="163" t="s">
        <v>76</v>
      </c>
      <c r="D37" s="229">
        <f>IF(D10&gt;F10,1,0)</f>
        <v>1</v>
      </c>
      <c r="E37" s="229"/>
      <c r="F37" s="229">
        <f>IF(F10&gt;D10,1,0)</f>
        <v>0</v>
      </c>
      <c r="G37" s="229">
        <f>IF(G10&gt;I10,1,0)</f>
        <v>1</v>
      </c>
      <c r="H37" s="229"/>
      <c r="I37" s="229">
        <f>IF(I10&gt;G10,1,0)</f>
        <v>0</v>
      </c>
      <c r="J37" s="229">
        <f>IF(J10&gt;L10,1,0)</f>
        <v>0</v>
      </c>
      <c r="K37" s="229"/>
      <c r="L37" s="229">
        <f>IF(L10&gt;J10,1,0)</f>
        <v>0</v>
      </c>
      <c r="M37" s="163"/>
      <c r="N37" s="163"/>
      <c r="O37" s="163"/>
      <c r="P37" s="163"/>
      <c r="Q37" s="163"/>
      <c r="R37" s="163"/>
      <c r="S37" s="163"/>
      <c r="T37" s="163"/>
    </row>
    <row r="38" spans="1:20" ht="12.75" hidden="1">
      <c r="A38" s="164"/>
      <c r="C38" s="163" t="s">
        <v>270</v>
      </c>
      <c r="D38" s="229">
        <f>IF(D11&gt;F11,1,0)</f>
        <v>0</v>
      </c>
      <c r="E38" s="229"/>
      <c r="F38" s="229">
        <f>IF(F11&gt;D11,1,0)</f>
        <v>1</v>
      </c>
      <c r="G38" s="229">
        <f>IF(G11&gt;I11,1,0)</f>
        <v>0</v>
      </c>
      <c r="H38" s="229"/>
      <c r="I38" s="229">
        <f>IF(I11&gt;G11,1,0)</f>
        <v>1</v>
      </c>
      <c r="J38" s="229">
        <f>IF(J11&gt;L11,1,0)</f>
        <v>0</v>
      </c>
      <c r="K38" s="229"/>
      <c r="L38" s="229">
        <f>IF(L11&gt;J11,1,0)</f>
        <v>0</v>
      </c>
      <c r="M38" s="163"/>
      <c r="N38" s="163"/>
      <c r="O38" s="163"/>
      <c r="P38" s="163"/>
      <c r="Q38" s="163"/>
      <c r="R38" s="163"/>
      <c r="S38" s="163"/>
      <c r="T38" s="163"/>
    </row>
    <row r="39" spans="3:12" ht="12.75" hidden="1">
      <c r="C39" s="99" t="s">
        <v>73</v>
      </c>
      <c r="D39" s="229">
        <f>IF(D12&gt;F12,1,0)</f>
        <v>0</v>
      </c>
      <c r="E39" s="229"/>
      <c r="F39" s="229">
        <f>IF(F12&gt;D12,1,0)</f>
        <v>1</v>
      </c>
      <c r="G39" s="229">
        <f>IF(G12&gt;I12,1,0)</f>
        <v>0</v>
      </c>
      <c r="H39" s="229"/>
      <c r="I39" s="229">
        <f>IF(I12&gt;G12,1,0)</f>
        <v>1</v>
      </c>
      <c r="J39" s="229">
        <f>IF(J12&gt;L12,1,0)</f>
        <v>0</v>
      </c>
      <c r="K39" s="229"/>
      <c r="L39" s="229">
        <f>IF(L12&gt;J12,1,0)</f>
        <v>0</v>
      </c>
    </row>
    <row r="40" spans="3:12" ht="12.75" hidden="1">
      <c r="C40" s="99" t="s">
        <v>70</v>
      </c>
      <c r="D40" s="229">
        <f>IF(D13&gt;F13,1,0)</f>
        <v>1</v>
      </c>
      <c r="E40" s="229"/>
      <c r="F40" s="229">
        <f>IF(F13&gt;D13,1,0)</f>
        <v>0</v>
      </c>
      <c r="G40" s="229">
        <f>IF(G13&gt;I13,1,0)</f>
        <v>0</v>
      </c>
      <c r="H40" s="229"/>
      <c r="I40" s="229">
        <f>IF(I13&gt;G13,1,0)</f>
        <v>1</v>
      </c>
      <c r="J40" s="229">
        <f>IF(J13&gt;L13,1,0)</f>
        <v>1</v>
      </c>
      <c r="K40" s="229"/>
      <c r="L40" s="229">
        <f>IF(L13&gt;J13,1,0)</f>
        <v>0</v>
      </c>
    </row>
    <row r="41" spans="3:12" ht="12.75" hidden="1">
      <c r="C41" s="99" t="s">
        <v>66</v>
      </c>
      <c r="D41" s="229">
        <f>IF(D14&gt;F14,1,0)</f>
        <v>0</v>
      </c>
      <c r="E41" s="229"/>
      <c r="F41" s="229">
        <f>IF(F14&gt;D14,1,0)</f>
        <v>1</v>
      </c>
      <c r="G41" s="229">
        <f>IF(G14&gt;I14,1,0)</f>
        <v>1</v>
      </c>
      <c r="H41" s="229"/>
      <c r="I41" s="229">
        <f>IF(I14&gt;G14,1,0)</f>
        <v>0</v>
      </c>
      <c r="J41" s="229">
        <f>IF(J14&gt;L14,1,0)</f>
        <v>0</v>
      </c>
      <c r="K41" s="229"/>
      <c r="L41" s="229">
        <f>IF(L14&gt;J14,1,0)</f>
        <v>1</v>
      </c>
    </row>
    <row r="42" ht="12.75" hidden="1"/>
    <row r="43" ht="12.75" hidden="1">
      <c r="C43" s="99" t="s">
        <v>279</v>
      </c>
    </row>
  </sheetData>
  <sheetProtection selectLockedCells="1" selectUnlockedCells="1"/>
  <mergeCells count="12">
    <mergeCell ref="A1:S1"/>
    <mergeCell ref="P3:Q3"/>
    <mergeCell ref="R3:S3"/>
    <mergeCell ref="P4:Q4"/>
    <mergeCell ref="R4:S4"/>
    <mergeCell ref="D6:L6"/>
    <mergeCell ref="M6:N6"/>
    <mergeCell ref="O6:P6"/>
    <mergeCell ref="Q6:R6"/>
    <mergeCell ref="D7:F7"/>
    <mergeCell ref="G7:I7"/>
    <mergeCell ref="J7:L7"/>
  </mergeCells>
  <printOptions horizontalCentered="1" verticalCentered="1"/>
  <pageMargins left="0.39375" right="0" top="0.39375" bottom="0.39375" header="0.5118055555555555" footer="0.5118055555555555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28"/>
  <sheetViews>
    <sheetView workbookViewId="0" topLeftCell="A4">
      <selection activeCell="A1" sqref="A1"/>
    </sheetView>
  </sheetViews>
  <sheetFormatPr defaultColWidth="9.00390625" defaultRowHeight="12.75"/>
  <cols>
    <col min="1" max="1" width="1.37890625" style="99" customWidth="1"/>
    <col min="2" max="2" width="10.25390625" style="99" customWidth="1"/>
    <col min="3" max="3" width="34.875" style="99" customWidth="1"/>
    <col min="4" max="4" width="34.00390625" style="99" customWidth="1"/>
    <col min="5" max="5" width="3.75390625" style="99" customWidth="1"/>
    <col min="6" max="6" width="0.875" style="99" customWidth="1"/>
    <col min="7" max="8" width="3.75390625" style="99" customWidth="1"/>
    <col min="9" max="9" width="0.875" style="99" customWidth="1"/>
    <col min="10" max="11" width="3.75390625" style="99" customWidth="1"/>
    <col min="12" max="12" width="0.875" style="99" customWidth="1"/>
    <col min="13" max="13" width="3.75390625" style="99" customWidth="1"/>
    <col min="14" max="19" width="5.75390625" style="99" customWidth="1"/>
    <col min="20" max="20" width="12.125" style="99" customWidth="1"/>
    <col min="21" max="21" width="2.25390625" style="99" customWidth="1"/>
    <col min="22" max="16384" width="9.125" style="99" customWidth="1"/>
  </cols>
  <sheetData>
    <row r="1" ht="8.25" customHeight="1"/>
    <row r="2" spans="2:20" ht="12.75">
      <c r="B2" s="100" t="s">
        <v>48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2:20" ht="19.5" customHeight="1">
      <c r="B3" s="101" t="s">
        <v>49</v>
      </c>
      <c r="C3" s="102"/>
      <c r="D3" s="103" t="s">
        <v>50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2:20" ht="19.5" customHeight="1">
      <c r="B4" s="104" t="s">
        <v>51</v>
      </c>
      <c r="C4" s="105"/>
      <c r="D4" s="106" t="s">
        <v>52</v>
      </c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7" t="s">
        <v>53</v>
      </c>
      <c r="R4" s="107"/>
      <c r="S4" s="108" t="s">
        <v>54</v>
      </c>
      <c r="T4" s="108"/>
    </row>
    <row r="5" spans="2:20" ht="19.5" customHeight="1">
      <c r="B5" s="104" t="s">
        <v>55</v>
      </c>
      <c r="C5" s="109"/>
      <c r="D5" s="106" t="s">
        <v>17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10" t="s">
        <v>56</v>
      </c>
      <c r="R5" s="110"/>
      <c r="S5" s="111" t="s">
        <v>57</v>
      </c>
      <c r="T5" s="111"/>
    </row>
    <row r="6" spans="2:20" ht="19.5" customHeight="1">
      <c r="B6" s="112" t="s">
        <v>58</v>
      </c>
      <c r="C6" s="113"/>
      <c r="D6" s="114" t="s">
        <v>59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  <c r="R6" s="116"/>
      <c r="S6" s="117" t="s">
        <v>18</v>
      </c>
      <c r="T6" s="118" t="s">
        <v>60</v>
      </c>
    </row>
    <row r="7" spans="2:20" ht="24.75" customHeight="1">
      <c r="B7" s="119"/>
      <c r="C7" s="120" t="str">
        <f>D4</f>
        <v>TJ Sokol Vodňany</v>
      </c>
      <c r="D7" s="120" t="str">
        <f>D5</f>
        <v>Spartak Chrást</v>
      </c>
      <c r="E7" s="121" t="s">
        <v>61</v>
      </c>
      <c r="F7" s="121"/>
      <c r="G7" s="121"/>
      <c r="H7" s="121"/>
      <c r="I7" s="121"/>
      <c r="J7" s="121"/>
      <c r="K7" s="121"/>
      <c r="L7" s="121"/>
      <c r="M7" s="121"/>
      <c r="N7" s="122" t="s">
        <v>62</v>
      </c>
      <c r="O7" s="122"/>
      <c r="P7" s="122" t="s">
        <v>63</v>
      </c>
      <c r="Q7" s="122"/>
      <c r="R7" s="122" t="s">
        <v>64</v>
      </c>
      <c r="S7" s="122"/>
      <c r="T7" s="123" t="s">
        <v>65</v>
      </c>
    </row>
    <row r="8" spans="2:20" ht="9.75" customHeight="1">
      <c r="B8" s="124"/>
      <c r="C8" s="125"/>
      <c r="D8" s="126"/>
      <c r="E8" s="127">
        <v>1</v>
      </c>
      <c r="F8" s="127"/>
      <c r="G8" s="127"/>
      <c r="H8" s="127">
        <v>2</v>
      </c>
      <c r="I8" s="127"/>
      <c r="J8" s="127"/>
      <c r="K8" s="127">
        <v>3</v>
      </c>
      <c r="L8" s="127"/>
      <c r="M8" s="127"/>
      <c r="N8" s="128"/>
      <c r="O8" s="129"/>
      <c r="P8" s="128"/>
      <c r="Q8" s="129"/>
      <c r="R8" s="128"/>
      <c r="S8" s="129"/>
      <c r="T8" s="130"/>
    </row>
    <row r="9" spans="2:20" ht="30" customHeight="1">
      <c r="B9" s="131" t="s">
        <v>66</v>
      </c>
      <c r="C9" s="132" t="s">
        <v>67</v>
      </c>
      <c r="D9" s="133" t="s">
        <v>68</v>
      </c>
      <c r="E9" s="134">
        <v>12</v>
      </c>
      <c r="F9" s="135" t="s">
        <v>69</v>
      </c>
      <c r="G9" s="136">
        <v>21</v>
      </c>
      <c r="H9" s="134">
        <v>13</v>
      </c>
      <c r="I9" s="135" t="s">
        <v>69</v>
      </c>
      <c r="J9" s="136">
        <v>21</v>
      </c>
      <c r="K9" s="134"/>
      <c r="L9" s="135" t="s">
        <v>69</v>
      </c>
      <c r="M9" s="136"/>
      <c r="N9" s="137">
        <f>E9+H9+K9</f>
        <v>25</v>
      </c>
      <c r="O9" s="138">
        <f>G9+J9+M9</f>
        <v>42</v>
      </c>
      <c r="P9" s="139">
        <f>IF(E9&gt;G9,1,0)+IF(H9&gt;J9,1,0)+IF(K9&gt;M9,1,0)</f>
        <v>0</v>
      </c>
      <c r="Q9" s="140">
        <f>IF(E9&lt;G9,1,0)+IF(H9&lt;J9,1,0)+IF(K9&lt;M9,1,0)</f>
        <v>2</v>
      </c>
      <c r="R9" s="141">
        <f>IF(P9=2,1,0)</f>
        <v>0</v>
      </c>
      <c r="S9" s="142">
        <f>IF(Q9=2,1,0)</f>
        <v>1</v>
      </c>
      <c r="T9" s="143" t="str">
        <f>D4</f>
        <v>TJ Sokol Vodňany</v>
      </c>
    </row>
    <row r="10" spans="2:20" ht="30" customHeight="1">
      <c r="B10" s="131" t="s">
        <v>70</v>
      </c>
      <c r="C10" s="132" t="s">
        <v>71</v>
      </c>
      <c r="D10" s="132" t="s">
        <v>72</v>
      </c>
      <c r="E10" s="134">
        <v>13</v>
      </c>
      <c r="F10" s="140" t="s">
        <v>69</v>
      </c>
      <c r="G10" s="136">
        <v>21</v>
      </c>
      <c r="H10" s="134">
        <v>14</v>
      </c>
      <c r="I10" s="140" t="s">
        <v>69</v>
      </c>
      <c r="J10" s="136">
        <v>21</v>
      </c>
      <c r="K10" s="134"/>
      <c r="L10" s="140" t="s">
        <v>69</v>
      </c>
      <c r="M10" s="136"/>
      <c r="N10" s="137">
        <f>E10+H10+K10</f>
        <v>27</v>
      </c>
      <c r="O10" s="138">
        <f>G10+J10+M10</f>
        <v>42</v>
      </c>
      <c r="P10" s="139">
        <f>IF(E10&gt;G10,1,0)+IF(H10&gt;J10,1,0)+IF(K10&gt;M10,1,0)</f>
        <v>0</v>
      </c>
      <c r="Q10" s="140">
        <f>IF(E10&lt;G10,1,0)+IF(H10&lt;J10,1,0)+IF(K10&lt;M10,1,0)</f>
        <v>2</v>
      </c>
      <c r="R10" s="144">
        <f>IF(P10=2,1,0)</f>
        <v>0</v>
      </c>
      <c r="S10" s="142">
        <f>IF(Q10=2,1,0)</f>
        <v>1</v>
      </c>
      <c r="T10" s="143" t="str">
        <f>D5</f>
        <v>Spartak Chrást</v>
      </c>
    </row>
    <row r="11" spans="2:20" ht="30" customHeight="1">
      <c r="B11" s="131" t="s">
        <v>73</v>
      </c>
      <c r="C11" s="132" t="s">
        <v>74</v>
      </c>
      <c r="D11" s="132" t="s">
        <v>75</v>
      </c>
      <c r="E11" s="134">
        <v>21</v>
      </c>
      <c r="F11" s="140" t="s">
        <v>69</v>
      </c>
      <c r="G11" s="136">
        <v>0</v>
      </c>
      <c r="H11" s="134">
        <v>21</v>
      </c>
      <c r="I11" s="140" t="s">
        <v>69</v>
      </c>
      <c r="J11" s="136">
        <v>0</v>
      </c>
      <c r="K11" s="134"/>
      <c r="L11" s="140" t="s">
        <v>69</v>
      </c>
      <c r="M11" s="136"/>
      <c r="N11" s="137">
        <f>E11+H11+K11</f>
        <v>42</v>
      </c>
      <c r="O11" s="138">
        <f>G11+J11+M11</f>
        <v>0</v>
      </c>
      <c r="P11" s="139">
        <f>IF(E11&gt;G11,1,0)+IF(H11&gt;J11,1,0)+IF(K11&gt;M11,1,0)</f>
        <v>2</v>
      </c>
      <c r="Q11" s="140">
        <f>IF(E11&lt;G11,1,0)+IF(H11&lt;J11,1,0)+IF(K11&lt;M11,1,0)</f>
        <v>0</v>
      </c>
      <c r="R11" s="144">
        <f>IF(P11=2,1,0)</f>
        <v>1</v>
      </c>
      <c r="S11" s="142">
        <f>IF(Q11=2,1,0)</f>
        <v>0</v>
      </c>
      <c r="T11" s="143" t="str">
        <f>T9</f>
        <v>TJ Sokol Vodňany</v>
      </c>
    </row>
    <row r="12" spans="2:20" ht="30" customHeight="1">
      <c r="B12" s="131" t="s">
        <v>76</v>
      </c>
      <c r="C12" s="132" t="s">
        <v>77</v>
      </c>
      <c r="D12" s="132" t="s">
        <v>78</v>
      </c>
      <c r="E12" s="134">
        <v>7</v>
      </c>
      <c r="F12" s="140" t="s">
        <v>69</v>
      </c>
      <c r="G12" s="136">
        <v>21</v>
      </c>
      <c r="H12" s="134">
        <v>21</v>
      </c>
      <c r="I12" s="140" t="s">
        <v>69</v>
      </c>
      <c r="J12" s="136">
        <v>17</v>
      </c>
      <c r="K12" s="134">
        <v>10</v>
      </c>
      <c r="L12" s="140" t="s">
        <v>69</v>
      </c>
      <c r="M12" s="136">
        <v>21</v>
      </c>
      <c r="N12" s="137">
        <f>E12+H12+K12</f>
        <v>38</v>
      </c>
      <c r="O12" s="138">
        <f>G12+J12+M12</f>
        <v>59</v>
      </c>
      <c r="P12" s="139">
        <f>IF(E12&gt;G12,1,0)+IF(H12&gt;J12,1,0)+IF(K12&gt;M12,1,0)</f>
        <v>1</v>
      </c>
      <c r="Q12" s="140">
        <f>IF(E12&lt;G12,1,0)+IF(H12&lt;J12,1,0)+IF(K12&lt;M12,1,0)</f>
        <v>2</v>
      </c>
      <c r="R12" s="144">
        <f>IF(P12=2,1,0)</f>
        <v>0</v>
      </c>
      <c r="S12" s="142">
        <f>IF(Q12=2,1,0)</f>
        <v>1</v>
      </c>
      <c r="T12" s="143" t="str">
        <f>T10</f>
        <v>Spartak Chrást</v>
      </c>
    </row>
    <row r="13" spans="2:20" ht="30" customHeight="1">
      <c r="B13" s="131" t="s">
        <v>79</v>
      </c>
      <c r="C13" s="132" t="s">
        <v>80</v>
      </c>
      <c r="D13" s="132" t="s">
        <v>81</v>
      </c>
      <c r="E13" s="134">
        <v>15</v>
      </c>
      <c r="F13" s="140" t="s">
        <v>69</v>
      </c>
      <c r="G13" s="136">
        <v>21</v>
      </c>
      <c r="H13" s="134">
        <v>6</v>
      </c>
      <c r="I13" s="140" t="s">
        <v>69</v>
      </c>
      <c r="J13" s="136">
        <v>21</v>
      </c>
      <c r="K13" s="134"/>
      <c r="L13" s="140" t="s">
        <v>69</v>
      </c>
      <c r="M13" s="136"/>
      <c r="N13" s="137">
        <f>E13+H13+K13</f>
        <v>21</v>
      </c>
      <c r="O13" s="138">
        <f>G13+J13+M13</f>
        <v>42</v>
      </c>
      <c r="P13" s="139">
        <f>IF(E13&gt;G13,1,0)+IF(H13&gt;J13,1,0)+IF(K13&gt;M13,1,0)</f>
        <v>0</v>
      </c>
      <c r="Q13" s="140">
        <f>IF(E13&lt;G13,1,0)+IF(H13&lt;J13,1,0)+IF(K13&lt;M13,1,0)</f>
        <v>2</v>
      </c>
      <c r="R13" s="144">
        <f>IF(P13=2,1,0)</f>
        <v>0</v>
      </c>
      <c r="S13" s="142">
        <f>IF(Q13=2,1,0)</f>
        <v>1</v>
      </c>
      <c r="T13" s="143" t="str">
        <f>T11</f>
        <v>TJ Sokol Vodňany</v>
      </c>
    </row>
    <row r="14" spans="2:20" ht="30" customHeight="1">
      <c r="B14" s="131" t="s">
        <v>82</v>
      </c>
      <c r="C14" s="132" t="s">
        <v>83</v>
      </c>
      <c r="D14" s="132" t="s">
        <v>84</v>
      </c>
      <c r="E14" s="134">
        <v>15</v>
      </c>
      <c r="F14" s="140" t="s">
        <v>69</v>
      </c>
      <c r="G14" s="136">
        <v>21</v>
      </c>
      <c r="H14" s="134">
        <v>18</v>
      </c>
      <c r="I14" s="140" t="s">
        <v>69</v>
      </c>
      <c r="J14" s="136">
        <v>21</v>
      </c>
      <c r="K14" s="134"/>
      <c r="L14" s="140" t="s">
        <v>69</v>
      </c>
      <c r="M14" s="136"/>
      <c r="N14" s="137">
        <f>E14+H14+K14</f>
        <v>33</v>
      </c>
      <c r="O14" s="138">
        <f>G14+J14+M14</f>
        <v>42</v>
      </c>
      <c r="P14" s="139">
        <f>IF(E14&gt;G14,1,0)+IF(H14&gt;J14,1,0)+IF(K14&gt;M14,1,0)</f>
        <v>0</v>
      </c>
      <c r="Q14" s="140">
        <f>IF(E14&lt;G14,1,0)+IF(H14&lt;J14,1,0)+IF(K14&lt;M14,1,0)</f>
        <v>2</v>
      </c>
      <c r="R14" s="144">
        <f>IF(P14=2,1,0)</f>
        <v>0</v>
      </c>
      <c r="S14" s="142">
        <f>IF(Q14=2,1,0)</f>
        <v>1</v>
      </c>
      <c r="T14" s="143" t="str">
        <f>T12</f>
        <v>Spartak Chrást</v>
      </c>
    </row>
    <row r="15" spans="2:20" ht="30" customHeight="1">
      <c r="B15" s="131" t="s">
        <v>85</v>
      </c>
      <c r="C15" s="132" t="s">
        <v>86</v>
      </c>
      <c r="D15" s="132" t="s">
        <v>87</v>
      </c>
      <c r="E15" s="134">
        <v>11</v>
      </c>
      <c r="F15" s="140" t="s">
        <v>69</v>
      </c>
      <c r="G15" s="136">
        <v>21</v>
      </c>
      <c r="H15" s="134">
        <v>16</v>
      </c>
      <c r="I15" s="140" t="s">
        <v>69</v>
      </c>
      <c r="J15" s="136">
        <v>21</v>
      </c>
      <c r="K15" s="134"/>
      <c r="L15" s="140" t="s">
        <v>69</v>
      </c>
      <c r="M15" s="136"/>
      <c r="N15" s="137">
        <f>E15+H15+K15</f>
        <v>27</v>
      </c>
      <c r="O15" s="138">
        <f>G15+J15+M15</f>
        <v>42</v>
      </c>
      <c r="P15" s="139">
        <f>IF(E15&gt;G15,1,0)+IF(H15&gt;J15,1,0)+IF(K15&gt;M15,1,0)</f>
        <v>0</v>
      </c>
      <c r="Q15" s="140">
        <f>IF(E15&lt;G15,1,0)+IF(H15&lt;J15,1,0)+IF(K15&lt;M15,1,0)</f>
        <v>2</v>
      </c>
      <c r="R15" s="144">
        <f>IF(P15=2,1,0)</f>
        <v>0</v>
      </c>
      <c r="S15" s="142">
        <f>IF(Q15=2,1,0)</f>
        <v>1</v>
      </c>
      <c r="T15" s="143" t="str">
        <f>T13</f>
        <v>TJ Sokol Vodňany</v>
      </c>
    </row>
    <row r="16" spans="2:23" ht="34.5" customHeight="1">
      <c r="B16" s="145" t="s">
        <v>88</v>
      </c>
      <c r="C16" s="146" t="s">
        <v>17</v>
      </c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7">
        <f>SUM(N9:N15)</f>
        <v>213</v>
      </c>
      <c r="O16" s="148">
        <f>SUM(O9:O15)</f>
        <v>269</v>
      </c>
      <c r="P16" s="147">
        <f>SUM(P9:P15)</f>
        <v>3</v>
      </c>
      <c r="Q16" s="149">
        <f>SUM(Q9:Q15)</f>
        <v>12</v>
      </c>
      <c r="R16" s="147">
        <f>SUM(R9:R15)</f>
        <v>1</v>
      </c>
      <c r="S16" s="148">
        <f>SUM(S9:S15)</f>
        <v>6</v>
      </c>
      <c r="T16" s="150"/>
      <c r="W16" s="151"/>
    </row>
    <row r="17" spans="2:20" ht="12.75">
      <c r="B17" s="152"/>
      <c r="C17" s="153"/>
      <c r="D17" s="153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5" t="s">
        <v>89</v>
      </c>
    </row>
    <row r="18" spans="2:20" ht="12.75">
      <c r="B18" s="156" t="s">
        <v>90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</row>
    <row r="19" spans="2:20" ht="12.75"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</row>
    <row r="20" spans="2:20" ht="19.5" customHeight="1">
      <c r="B20" s="157" t="s">
        <v>91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</row>
    <row r="21" spans="2:20" ht="19.5" customHeight="1">
      <c r="B21" s="159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</row>
    <row r="22" spans="2:20" ht="12.75"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</row>
    <row r="23" spans="2:21" ht="12.75">
      <c r="B23" s="161" t="s">
        <v>92</v>
      </c>
      <c r="C23" s="153"/>
      <c r="D23" s="162"/>
      <c r="E23" s="161" t="s">
        <v>93</v>
      </c>
      <c r="F23" s="161"/>
      <c r="G23" s="161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3"/>
    </row>
    <row r="24" spans="2:21" ht="12.75">
      <c r="B24" s="164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</row>
    <row r="25" spans="2:21" ht="12.75">
      <c r="B25" s="164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</row>
    <row r="26" spans="2:21" ht="12.75">
      <c r="B26" s="164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</row>
    <row r="27" spans="2:21" ht="12.75">
      <c r="B27" s="165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</row>
    <row r="28" spans="2:21" ht="12.75">
      <c r="B28" s="164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</row>
  </sheetData>
  <sheetProtection password="CC26" sheet="1"/>
  <mergeCells count="17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6:M16"/>
  </mergeCells>
  <printOptions horizontalCentered="1"/>
  <pageMargins left="0.11805555555555555" right="0.11805555555555555" top="0.39375" bottom="0.39375" header="0.5118055555555555" footer="0.5118055555555555"/>
  <pageSetup fitToHeight="1" fitToWidth="1" horizontalDpi="300" verticalDpi="300" orientation="landscape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workbookViewId="0" topLeftCell="A1">
      <selection activeCell="A1" sqref="A1"/>
    </sheetView>
  </sheetViews>
  <sheetFormatPr defaultColWidth="9.00390625" defaultRowHeight="12.75"/>
  <cols>
    <col min="1" max="1" width="10.75390625" style="99" customWidth="1"/>
    <col min="2" max="3" width="32.75390625" style="99" customWidth="1"/>
    <col min="4" max="4" width="3.75390625" style="99" customWidth="1"/>
    <col min="5" max="5" width="0.875" style="99" customWidth="1"/>
    <col min="6" max="7" width="3.75390625" style="99" customWidth="1"/>
    <col min="8" max="8" width="0.875" style="99" customWidth="1"/>
    <col min="9" max="10" width="3.75390625" style="99" customWidth="1"/>
    <col min="11" max="11" width="0.875" style="99" customWidth="1"/>
    <col min="12" max="12" width="3.75390625" style="99" customWidth="1"/>
    <col min="13" max="17" width="5.75390625" style="99" customWidth="1"/>
    <col min="18" max="18" width="5.125" style="99" customWidth="1"/>
    <col min="19" max="19" width="15.00390625" style="99" customWidth="1"/>
    <col min="20" max="20" width="2.25390625" style="99" customWidth="1"/>
    <col min="21" max="16384" width="9.125" style="99" customWidth="1"/>
  </cols>
  <sheetData>
    <row r="1" spans="1:19" ht="12.75">
      <c r="A1" s="169" t="s">
        <v>48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</row>
    <row r="2" spans="1:19" ht="19.5" customHeight="1">
      <c r="A2" s="170" t="s">
        <v>49</v>
      </c>
      <c r="B2" s="171"/>
      <c r="C2" s="172" t="s">
        <v>263</v>
      </c>
      <c r="D2" s="171"/>
      <c r="E2" s="171"/>
      <c r="F2" s="171"/>
      <c r="G2" s="171"/>
      <c r="H2" s="171"/>
      <c r="I2" s="171"/>
      <c r="J2" s="172"/>
      <c r="K2" s="172"/>
      <c r="L2" s="172"/>
      <c r="M2" s="171"/>
      <c r="N2" s="172" t="str">
        <f>'[1]Los'!C26</f>
        <v>1. Kolo</v>
      </c>
      <c r="O2" s="171"/>
      <c r="P2" s="171"/>
      <c r="Q2" s="171"/>
      <c r="R2" s="171"/>
      <c r="S2" s="173" t="s">
        <v>299</v>
      </c>
    </row>
    <row r="3" spans="1:19" ht="19.5" customHeight="1">
      <c r="A3" s="174" t="s">
        <v>51</v>
      </c>
      <c r="B3" s="175"/>
      <c r="C3" s="176" t="str">
        <f>'[1]Los'!B20</f>
        <v>Sokol Vodňany</v>
      </c>
      <c r="D3" s="177"/>
      <c r="E3" s="177"/>
      <c r="F3" s="177"/>
      <c r="G3" s="177"/>
      <c r="H3" s="177"/>
      <c r="I3" s="177"/>
      <c r="J3" s="177"/>
      <c r="K3" s="177"/>
      <c r="L3" s="177"/>
      <c r="M3" s="178"/>
      <c r="N3" s="177"/>
      <c r="O3" s="177"/>
      <c r="P3" s="179" t="s">
        <v>53</v>
      </c>
      <c r="Q3" s="179"/>
      <c r="R3" s="180">
        <f>'[1]Los'!C24</f>
        <v>42679</v>
      </c>
      <c r="S3" s="180"/>
    </row>
    <row r="4" spans="1:19" ht="19.5" customHeight="1">
      <c r="A4" s="174" t="s">
        <v>55</v>
      </c>
      <c r="B4" s="181"/>
      <c r="C4" s="182" t="str">
        <f>'[1]Los'!C20</f>
        <v>Sokol Křemže "B"</v>
      </c>
      <c r="D4" s="178"/>
      <c r="E4" s="178"/>
      <c r="F4" s="178"/>
      <c r="G4" s="177"/>
      <c r="H4" s="177"/>
      <c r="I4" s="177"/>
      <c r="J4" s="177"/>
      <c r="K4" s="177"/>
      <c r="L4" s="177"/>
      <c r="M4" s="177"/>
      <c r="N4" s="177"/>
      <c r="O4" s="177"/>
      <c r="P4" s="183" t="s">
        <v>56</v>
      </c>
      <c r="Q4" s="183"/>
      <c r="R4" s="184" t="str">
        <f>'[1]Los'!C29</f>
        <v>Vodňany</v>
      </c>
      <c r="S4" s="184"/>
    </row>
    <row r="5" spans="1:19" ht="19.5" customHeight="1">
      <c r="A5" s="185" t="s">
        <v>58</v>
      </c>
      <c r="B5" s="186"/>
      <c r="C5" s="187" t="str">
        <f>'[1]Los'!B24</f>
        <v>Vladimír Marek</v>
      </c>
      <c r="D5" s="188"/>
      <c r="E5" s="188"/>
      <c r="F5" s="188"/>
      <c r="G5" s="188"/>
      <c r="H5" s="188"/>
      <c r="I5" s="188"/>
      <c r="J5" s="188"/>
      <c r="K5" s="188"/>
      <c r="L5" s="188"/>
      <c r="M5" s="189"/>
      <c r="N5" s="189"/>
      <c r="O5" s="189"/>
      <c r="P5" s="190"/>
      <c r="Q5" s="191"/>
      <c r="R5" s="189"/>
      <c r="S5" s="192"/>
    </row>
    <row r="6" spans="1:19" ht="24.75" customHeight="1">
      <c r="A6" s="193"/>
      <c r="B6" s="194" t="s">
        <v>265</v>
      </c>
      <c r="C6" s="194" t="s">
        <v>266</v>
      </c>
      <c r="D6" s="195" t="s">
        <v>61</v>
      </c>
      <c r="E6" s="195"/>
      <c r="F6" s="195"/>
      <c r="G6" s="195"/>
      <c r="H6" s="195"/>
      <c r="I6" s="195"/>
      <c r="J6" s="195"/>
      <c r="K6" s="195"/>
      <c r="L6" s="195"/>
      <c r="M6" s="196" t="s">
        <v>62</v>
      </c>
      <c r="N6" s="196"/>
      <c r="O6" s="196" t="s">
        <v>63</v>
      </c>
      <c r="P6" s="196"/>
      <c r="Q6" s="196" t="s">
        <v>64</v>
      </c>
      <c r="R6" s="196"/>
      <c r="S6" s="197" t="s">
        <v>65</v>
      </c>
    </row>
    <row r="7" spans="1:19" ht="9.75" customHeight="1">
      <c r="A7" s="198"/>
      <c r="B7" s="199"/>
      <c r="C7" s="200"/>
      <c r="D7" s="201">
        <v>1</v>
      </c>
      <c r="E7" s="201"/>
      <c r="F7" s="201"/>
      <c r="G7" s="201">
        <v>2</v>
      </c>
      <c r="H7" s="201"/>
      <c r="I7" s="201"/>
      <c r="J7" s="201">
        <v>3</v>
      </c>
      <c r="K7" s="201"/>
      <c r="L7" s="201"/>
      <c r="M7" s="202"/>
      <c r="N7" s="203"/>
      <c r="O7" s="202"/>
      <c r="P7" s="203"/>
      <c r="Q7" s="202"/>
      <c r="R7" s="203"/>
      <c r="S7" s="204"/>
    </row>
    <row r="8" spans="1:19" ht="30" customHeight="1">
      <c r="A8" s="205" t="s">
        <v>85</v>
      </c>
      <c r="B8" s="206" t="s">
        <v>300</v>
      </c>
      <c r="C8" s="206" t="s">
        <v>267</v>
      </c>
      <c r="D8" s="207">
        <v>21</v>
      </c>
      <c r="E8" s="208" t="s">
        <v>69</v>
      </c>
      <c r="F8" s="209">
        <v>10</v>
      </c>
      <c r="G8" s="207">
        <v>21</v>
      </c>
      <c r="H8" s="208" t="s">
        <v>69</v>
      </c>
      <c r="I8" s="209">
        <v>5</v>
      </c>
      <c r="J8" s="207"/>
      <c r="K8" s="208" t="s">
        <v>69</v>
      </c>
      <c r="L8" s="209"/>
      <c r="M8" s="210">
        <f>D8+G8+J8</f>
        <v>42</v>
      </c>
      <c r="N8" s="211">
        <f>F8+I8+L8</f>
        <v>15</v>
      </c>
      <c r="O8" s="212">
        <f>D35+G35+J35</f>
        <v>2</v>
      </c>
      <c r="P8" s="209">
        <f>F35+I35+L35</f>
        <v>0</v>
      </c>
      <c r="Q8" s="212">
        <f>IF(O8&gt;P8,1,0)</f>
        <v>1</v>
      </c>
      <c r="R8" s="209">
        <f>IF(P8&gt;O8,1,0)</f>
        <v>0</v>
      </c>
      <c r="S8" s="213">
        <f>C3</f>
        <v>0</v>
      </c>
    </row>
    <row r="9" spans="1:19" ht="30" customHeight="1">
      <c r="A9" s="205" t="s">
        <v>79</v>
      </c>
      <c r="B9" s="206" t="s">
        <v>80</v>
      </c>
      <c r="C9" s="206" t="s">
        <v>268</v>
      </c>
      <c r="D9" s="207">
        <v>21</v>
      </c>
      <c r="E9" s="207" t="s">
        <v>69</v>
      </c>
      <c r="F9" s="209">
        <v>10</v>
      </c>
      <c r="G9" s="207">
        <v>21</v>
      </c>
      <c r="H9" s="207" t="s">
        <v>69</v>
      </c>
      <c r="I9" s="209">
        <v>15</v>
      </c>
      <c r="J9" s="207"/>
      <c r="K9" s="207" t="s">
        <v>69</v>
      </c>
      <c r="L9" s="209"/>
      <c r="M9" s="210">
        <f>D9+G9+J9</f>
        <v>42</v>
      </c>
      <c r="N9" s="211">
        <f>F9+I9+L9</f>
        <v>25</v>
      </c>
      <c r="O9" s="212">
        <f>D36+G36+J36</f>
        <v>2</v>
      </c>
      <c r="P9" s="209">
        <f>F36+I36+L36</f>
        <v>0</v>
      </c>
      <c r="Q9" s="212">
        <f>IF(O9&gt;P9,1,0)</f>
        <v>1</v>
      </c>
      <c r="R9" s="209">
        <f>IF(P9&gt;O9,1,0)</f>
        <v>0</v>
      </c>
      <c r="S9" s="213">
        <f>C4</f>
        <v>0</v>
      </c>
    </row>
    <row r="10" spans="1:19" ht="30" customHeight="1">
      <c r="A10" s="205" t="s">
        <v>76</v>
      </c>
      <c r="B10" s="206" t="s">
        <v>77</v>
      </c>
      <c r="C10" s="206" t="s">
        <v>269</v>
      </c>
      <c r="D10" s="207">
        <v>15</v>
      </c>
      <c r="E10" s="207" t="s">
        <v>69</v>
      </c>
      <c r="F10" s="209">
        <v>21</v>
      </c>
      <c r="G10" s="207">
        <v>14</v>
      </c>
      <c r="H10" s="207" t="s">
        <v>69</v>
      </c>
      <c r="I10" s="209">
        <v>21</v>
      </c>
      <c r="J10" s="207"/>
      <c r="K10" s="207" t="s">
        <v>69</v>
      </c>
      <c r="L10" s="209"/>
      <c r="M10" s="210">
        <f>D10+G10+J10</f>
        <v>29</v>
      </c>
      <c r="N10" s="211">
        <f>F10+I10+L10</f>
        <v>42</v>
      </c>
      <c r="O10" s="212">
        <f>D37+G37+J37</f>
        <v>0</v>
      </c>
      <c r="P10" s="209">
        <f>F37+I37+L37</f>
        <v>2</v>
      </c>
      <c r="Q10" s="212">
        <f>IF(O10&gt;P10,1,0)</f>
        <v>0</v>
      </c>
      <c r="R10" s="209">
        <f>IF(P10&gt;O10,1,0)</f>
        <v>1</v>
      </c>
      <c r="S10" s="213">
        <f>C3</f>
        <v>0</v>
      </c>
    </row>
    <row r="11" spans="1:19" ht="30" customHeight="1">
      <c r="A11" s="205" t="s">
        <v>270</v>
      </c>
      <c r="B11" s="206" t="s">
        <v>288</v>
      </c>
      <c r="C11" s="206" t="s">
        <v>301</v>
      </c>
      <c r="D11" s="207">
        <v>21</v>
      </c>
      <c r="E11" s="207" t="s">
        <v>69</v>
      </c>
      <c r="F11" s="209">
        <v>19</v>
      </c>
      <c r="G11" s="207">
        <v>8</v>
      </c>
      <c r="H11" s="207" t="s">
        <v>69</v>
      </c>
      <c r="I11" s="209">
        <v>21</v>
      </c>
      <c r="J11" s="207">
        <v>14</v>
      </c>
      <c r="K11" s="207" t="s">
        <v>69</v>
      </c>
      <c r="L11" s="209">
        <v>21</v>
      </c>
      <c r="M11" s="210">
        <f>D11+G11+J11</f>
        <v>43</v>
      </c>
      <c r="N11" s="211">
        <f>F11+I11+L11</f>
        <v>61</v>
      </c>
      <c r="O11" s="212">
        <f>D38+G38+J38</f>
        <v>1</v>
      </c>
      <c r="P11" s="209">
        <f>F38+I38+L38</f>
        <v>2</v>
      </c>
      <c r="Q11" s="212">
        <f>IF(O11&gt;P11,1,0)</f>
        <v>0</v>
      </c>
      <c r="R11" s="209">
        <f>IF(P11&gt;O11,1,0)</f>
        <v>1</v>
      </c>
      <c r="S11" s="213">
        <f>C4</f>
        <v>0</v>
      </c>
    </row>
    <row r="12" spans="1:19" ht="30" customHeight="1">
      <c r="A12" s="205" t="s">
        <v>73</v>
      </c>
      <c r="B12" s="206" t="s">
        <v>289</v>
      </c>
      <c r="C12" s="206" t="s">
        <v>273</v>
      </c>
      <c r="D12" s="207">
        <v>16</v>
      </c>
      <c r="E12" s="207" t="s">
        <v>69</v>
      </c>
      <c r="F12" s="209">
        <v>21</v>
      </c>
      <c r="G12" s="207">
        <v>9</v>
      </c>
      <c r="H12" s="207" t="s">
        <v>69</v>
      </c>
      <c r="I12" s="209">
        <v>21</v>
      </c>
      <c r="J12" s="207"/>
      <c r="K12" s="207" t="s">
        <v>69</v>
      </c>
      <c r="L12" s="209"/>
      <c r="M12" s="210">
        <f>D12+G12+J12</f>
        <v>25</v>
      </c>
      <c r="N12" s="211">
        <f>F12+I12+L12</f>
        <v>42</v>
      </c>
      <c r="O12" s="212">
        <f>D39+G39+J39</f>
        <v>0</v>
      </c>
      <c r="P12" s="209">
        <f>F39+I39+L39</f>
        <v>2</v>
      </c>
      <c r="Q12" s="212">
        <f>IF(O12&gt;P12,1,0)</f>
        <v>0</v>
      </c>
      <c r="R12" s="209">
        <f>IF(P12&gt;O12,1,0)</f>
        <v>1</v>
      </c>
      <c r="S12" s="213">
        <f>C3</f>
        <v>0</v>
      </c>
    </row>
    <row r="13" spans="1:19" ht="30" customHeight="1">
      <c r="A13" s="205" t="s">
        <v>70</v>
      </c>
      <c r="B13" s="206" t="s">
        <v>290</v>
      </c>
      <c r="C13" s="214" t="s">
        <v>275</v>
      </c>
      <c r="D13" s="207">
        <v>21</v>
      </c>
      <c r="E13" s="207" t="s">
        <v>69</v>
      </c>
      <c r="F13" s="209">
        <v>17</v>
      </c>
      <c r="G13" s="207">
        <v>18</v>
      </c>
      <c r="H13" s="207" t="s">
        <v>69</v>
      </c>
      <c r="I13" s="209">
        <v>21</v>
      </c>
      <c r="J13" s="207">
        <v>21</v>
      </c>
      <c r="K13" s="207" t="s">
        <v>69</v>
      </c>
      <c r="L13" s="209">
        <v>13</v>
      </c>
      <c r="M13" s="210">
        <f>D13+G13+J13</f>
        <v>60</v>
      </c>
      <c r="N13" s="211">
        <f>F13+I13+L13</f>
        <v>51</v>
      </c>
      <c r="O13" s="212">
        <f>D40+G40+J40</f>
        <v>2</v>
      </c>
      <c r="P13" s="209">
        <f>F40+I40+L40</f>
        <v>1</v>
      </c>
      <c r="Q13" s="212">
        <f>IF(O13&gt;P13,1,0)</f>
        <v>1</v>
      </c>
      <c r="R13" s="209">
        <f>IF(P13&gt;O13,1,0)</f>
        <v>0</v>
      </c>
      <c r="S13" s="213">
        <f>C4</f>
        <v>0</v>
      </c>
    </row>
    <row r="14" spans="1:19" ht="30" customHeight="1">
      <c r="A14" s="205" t="s">
        <v>66</v>
      </c>
      <c r="B14" s="206" t="s">
        <v>302</v>
      </c>
      <c r="C14" s="206" t="s">
        <v>303</v>
      </c>
      <c r="D14" s="207">
        <v>21</v>
      </c>
      <c r="E14" s="207" t="s">
        <v>69</v>
      </c>
      <c r="F14" s="209">
        <v>18</v>
      </c>
      <c r="G14" s="207">
        <v>13</v>
      </c>
      <c r="H14" s="207" t="s">
        <v>69</v>
      </c>
      <c r="I14" s="209">
        <v>21</v>
      </c>
      <c r="J14" s="207">
        <v>21</v>
      </c>
      <c r="K14" s="207" t="s">
        <v>69</v>
      </c>
      <c r="L14" s="209">
        <v>16</v>
      </c>
      <c r="M14" s="210">
        <f>D14+G14+J14</f>
        <v>55</v>
      </c>
      <c r="N14" s="211">
        <f>F14+I14+L14</f>
        <v>55</v>
      </c>
      <c r="O14" s="212">
        <f>D41+G41+J41</f>
        <v>2</v>
      </c>
      <c r="P14" s="209">
        <f>F41+I41+L41</f>
        <v>1</v>
      </c>
      <c r="Q14" s="212">
        <f>IF(O14&gt;P14,1,0)</f>
        <v>1</v>
      </c>
      <c r="R14" s="209">
        <f>IF(P14&gt;O14,1,0)</f>
        <v>0</v>
      </c>
      <c r="S14" s="213">
        <f>C3</f>
        <v>0</v>
      </c>
    </row>
    <row r="15" spans="1:19" ht="34.5" customHeight="1">
      <c r="A15" s="215" t="s">
        <v>88</v>
      </c>
      <c r="B15" s="216" t="str">
        <f>IF(Q15+R15=0,C44,IF(Q15=R15,C43,IF(Q15&gt;R15,C3,C4)))</f>
        <v>Sokol Vodňany</v>
      </c>
      <c r="C15" s="217"/>
      <c r="D15" s="218"/>
      <c r="E15" s="218"/>
      <c r="F15" s="218"/>
      <c r="G15" s="218"/>
      <c r="H15" s="218"/>
      <c r="I15" s="218"/>
      <c r="J15" s="218"/>
      <c r="K15" s="218"/>
      <c r="L15" s="219"/>
      <c r="M15" s="220">
        <f>SUM(M8:M14)</f>
        <v>296</v>
      </c>
      <c r="N15" s="221">
        <f>SUM(N8:N14)</f>
        <v>291</v>
      </c>
      <c r="O15" s="220">
        <f>SUM(O8:O14)</f>
        <v>9</v>
      </c>
      <c r="P15" s="222">
        <f>SUM(P8:P14)</f>
        <v>8</v>
      </c>
      <c r="Q15" s="220">
        <f>SUM(Q8:Q14)</f>
        <v>4</v>
      </c>
      <c r="R15" s="221">
        <f>SUM(R8:R14)</f>
        <v>3</v>
      </c>
      <c r="S15" s="223"/>
    </row>
    <row r="16" spans="4:19" ht="12.75"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5" t="s">
        <v>89</v>
      </c>
    </row>
    <row r="17" ht="12.75">
      <c r="A17" s="226" t="s">
        <v>90</v>
      </c>
    </row>
    <row r="19" spans="1:2" ht="19.5" customHeight="1">
      <c r="A19" s="227" t="s">
        <v>91</v>
      </c>
      <c r="B19" s="99" t="s">
        <v>278</v>
      </c>
    </row>
    <row r="20" spans="1:2" ht="19.5" customHeight="1">
      <c r="A20" s="228"/>
      <c r="B20" s="99" t="s">
        <v>278</v>
      </c>
    </row>
    <row r="22" spans="1:20" ht="12.75">
      <c r="A22" s="165" t="s">
        <v>92</v>
      </c>
      <c r="C22" s="163"/>
      <c r="D22" s="165" t="s">
        <v>93</v>
      </c>
      <c r="E22" s="165"/>
      <c r="F22" s="165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</row>
    <row r="23" spans="1:20" ht="12.75">
      <c r="A23" s="165"/>
      <c r="C23" s="163"/>
      <c r="D23" s="165"/>
      <c r="E23" s="165"/>
      <c r="F23" s="165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</row>
    <row r="24" spans="1:20" ht="12.75">
      <c r="A24" s="165"/>
      <c r="C24" s="163"/>
      <c r="D24" s="165"/>
      <c r="E24" s="165"/>
      <c r="F24" s="165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</row>
    <row r="25" spans="1:20" ht="12.75">
      <c r="A25" s="165"/>
      <c r="C25" s="163"/>
      <c r="D25" s="165"/>
      <c r="E25" s="165"/>
      <c r="F25" s="165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</row>
    <row r="26" spans="1:20" ht="12.75">
      <c r="A26" s="165"/>
      <c r="C26" s="163"/>
      <c r="D26" s="165"/>
      <c r="E26" s="165"/>
      <c r="F26" s="165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</row>
    <row r="27" spans="1:20" ht="12.75">
      <c r="A27" s="165"/>
      <c r="C27" s="163"/>
      <c r="D27" s="165"/>
      <c r="E27" s="165"/>
      <c r="F27" s="165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</row>
    <row r="28" spans="1:20" ht="12.75">
      <c r="A28" s="165"/>
      <c r="C28" s="163"/>
      <c r="D28" s="165"/>
      <c r="E28" s="165"/>
      <c r="F28" s="165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</row>
    <row r="29" spans="1:20" ht="12.75">
      <c r="A29" s="165"/>
      <c r="C29" s="163"/>
      <c r="D29" s="165"/>
      <c r="E29" s="165"/>
      <c r="F29" s="165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</row>
    <row r="30" spans="1:20" ht="12.75">
      <c r="A30" s="165"/>
      <c r="C30" s="163"/>
      <c r="D30" s="165"/>
      <c r="E30" s="165"/>
      <c r="F30" s="165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</row>
    <row r="31" spans="1:20" ht="12.75">
      <c r="A31" s="165"/>
      <c r="C31" s="163"/>
      <c r="D31" s="165"/>
      <c r="E31" s="165"/>
      <c r="F31" s="165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</row>
    <row r="32" spans="1:20" ht="12.75">
      <c r="A32" s="164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</row>
    <row r="33" spans="1:20" ht="12.75">
      <c r="A33" s="164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</row>
    <row r="34" spans="1:20" ht="12.75">
      <c r="A34" s="164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</row>
    <row r="35" spans="1:20" ht="12.75" hidden="1">
      <c r="A35" s="164"/>
      <c r="C35" s="163" t="s">
        <v>85</v>
      </c>
      <c r="D35" s="229">
        <f>IF(D8&gt;F8,1,0)</f>
        <v>1</v>
      </c>
      <c r="E35" s="229"/>
      <c r="F35" s="229">
        <f>IF(F8&gt;D8,1,0)</f>
        <v>0</v>
      </c>
      <c r="G35" s="229">
        <f>IF(G8&gt;I8,1,0)</f>
        <v>1</v>
      </c>
      <c r="H35" s="229"/>
      <c r="I35" s="229">
        <f>IF(I8&gt;G8,1,0)</f>
        <v>0</v>
      </c>
      <c r="J35" s="229">
        <f>IF(J8&gt;L8,1,0)</f>
        <v>0</v>
      </c>
      <c r="K35" s="229"/>
      <c r="L35" s="229">
        <f>IF(L8&gt;J8,1,0)</f>
        <v>0</v>
      </c>
      <c r="M35" s="163"/>
      <c r="N35" s="163"/>
      <c r="O35" s="163"/>
      <c r="P35" s="163"/>
      <c r="Q35" s="163"/>
      <c r="R35" s="163"/>
      <c r="S35" s="163"/>
      <c r="T35" s="163"/>
    </row>
    <row r="36" spans="1:20" ht="12.75" hidden="1">
      <c r="A36" s="165"/>
      <c r="C36" s="163" t="s">
        <v>79</v>
      </c>
      <c r="D36" s="229">
        <f>IF(D9&gt;F9,1,0)</f>
        <v>1</v>
      </c>
      <c r="E36" s="229"/>
      <c r="F36" s="229">
        <f>IF(F9&gt;D9,1,0)</f>
        <v>0</v>
      </c>
      <c r="G36" s="229">
        <f>IF(G9&gt;I9,1,0)</f>
        <v>1</v>
      </c>
      <c r="H36" s="229"/>
      <c r="I36" s="229">
        <f>IF(I9&gt;G9,1,0)</f>
        <v>0</v>
      </c>
      <c r="J36" s="229">
        <f>IF(J9&gt;L9,1,0)</f>
        <v>0</v>
      </c>
      <c r="K36" s="229"/>
      <c r="L36" s="229">
        <f>IF(L9&gt;J9,1,0)</f>
        <v>0</v>
      </c>
      <c r="M36" s="163"/>
      <c r="N36" s="163"/>
      <c r="O36" s="163"/>
      <c r="P36" s="163"/>
      <c r="Q36" s="163"/>
      <c r="R36" s="163"/>
      <c r="S36" s="163"/>
      <c r="T36" s="163"/>
    </row>
    <row r="37" spans="1:20" ht="12.75" hidden="1">
      <c r="A37" s="165"/>
      <c r="C37" s="163" t="s">
        <v>76</v>
      </c>
      <c r="D37" s="229">
        <f>IF(D10&gt;F10,1,0)</f>
        <v>0</v>
      </c>
      <c r="E37" s="229"/>
      <c r="F37" s="229">
        <f>IF(F10&gt;D10,1,0)</f>
        <v>1</v>
      </c>
      <c r="G37" s="229">
        <f>IF(G10&gt;I10,1,0)</f>
        <v>0</v>
      </c>
      <c r="H37" s="229"/>
      <c r="I37" s="229">
        <f>IF(I10&gt;G10,1,0)</f>
        <v>1</v>
      </c>
      <c r="J37" s="229">
        <f>IF(J10&gt;L10,1,0)</f>
        <v>0</v>
      </c>
      <c r="K37" s="229"/>
      <c r="L37" s="229">
        <f>IF(L10&gt;J10,1,0)</f>
        <v>0</v>
      </c>
      <c r="M37" s="163"/>
      <c r="N37" s="163"/>
      <c r="O37" s="163"/>
      <c r="P37" s="163"/>
      <c r="Q37" s="163"/>
      <c r="R37" s="163"/>
      <c r="S37" s="163"/>
      <c r="T37" s="163"/>
    </row>
    <row r="38" spans="1:20" ht="12.75" hidden="1">
      <c r="A38" s="164"/>
      <c r="C38" s="163" t="s">
        <v>270</v>
      </c>
      <c r="D38" s="229">
        <f>IF(D11&gt;F11,1,0)</f>
        <v>1</v>
      </c>
      <c r="E38" s="229"/>
      <c r="F38" s="229">
        <f>IF(F11&gt;D11,1,0)</f>
        <v>0</v>
      </c>
      <c r="G38" s="229">
        <f>IF(G11&gt;I11,1,0)</f>
        <v>0</v>
      </c>
      <c r="H38" s="229"/>
      <c r="I38" s="229">
        <f>IF(I11&gt;G11,1,0)</f>
        <v>1</v>
      </c>
      <c r="J38" s="229">
        <f>IF(J11&gt;L11,1,0)</f>
        <v>0</v>
      </c>
      <c r="K38" s="229"/>
      <c r="L38" s="229">
        <f>IF(L11&gt;J11,1,0)</f>
        <v>1</v>
      </c>
      <c r="M38" s="163"/>
      <c r="N38" s="163"/>
      <c r="O38" s="163"/>
      <c r="P38" s="163"/>
      <c r="Q38" s="163"/>
      <c r="R38" s="163"/>
      <c r="S38" s="163"/>
      <c r="T38" s="163"/>
    </row>
    <row r="39" spans="3:12" ht="12.75" hidden="1">
      <c r="C39" s="99" t="s">
        <v>73</v>
      </c>
      <c r="D39" s="229">
        <f>IF(D12&gt;F12,1,0)</f>
        <v>0</v>
      </c>
      <c r="E39" s="229"/>
      <c r="F39" s="229">
        <f>IF(F12&gt;D12,1,0)</f>
        <v>1</v>
      </c>
      <c r="G39" s="229">
        <f>IF(G12&gt;I12,1,0)</f>
        <v>0</v>
      </c>
      <c r="H39" s="229"/>
      <c r="I39" s="229">
        <f>IF(I12&gt;G12,1,0)</f>
        <v>1</v>
      </c>
      <c r="J39" s="229">
        <f>IF(J12&gt;L12,1,0)</f>
        <v>0</v>
      </c>
      <c r="K39" s="229"/>
      <c r="L39" s="229">
        <f>IF(L12&gt;J12,1,0)</f>
        <v>0</v>
      </c>
    </row>
    <row r="40" spans="3:12" ht="12.75" hidden="1">
      <c r="C40" s="99" t="s">
        <v>70</v>
      </c>
      <c r="D40" s="229">
        <f>IF(D13&gt;F13,1,0)</f>
        <v>1</v>
      </c>
      <c r="E40" s="229"/>
      <c r="F40" s="229">
        <f>IF(F13&gt;D13,1,0)</f>
        <v>0</v>
      </c>
      <c r="G40" s="229">
        <f>IF(G13&gt;I13,1,0)</f>
        <v>0</v>
      </c>
      <c r="H40" s="229"/>
      <c r="I40" s="229">
        <f>IF(I13&gt;G13,1,0)</f>
        <v>1</v>
      </c>
      <c r="J40" s="229">
        <f>IF(J13&gt;L13,1,0)</f>
        <v>1</v>
      </c>
      <c r="K40" s="229"/>
      <c r="L40" s="229">
        <f>IF(L13&gt;J13,1,0)</f>
        <v>0</v>
      </c>
    </row>
    <row r="41" spans="3:12" ht="12.75" hidden="1">
      <c r="C41" s="99" t="s">
        <v>66</v>
      </c>
      <c r="D41" s="229">
        <f>IF(D14&gt;F14,1,0)</f>
        <v>1</v>
      </c>
      <c r="E41" s="229"/>
      <c r="F41" s="229">
        <f>IF(F14&gt;D14,1,0)</f>
        <v>0</v>
      </c>
      <c r="G41" s="229">
        <f>IF(G14&gt;I14,1,0)</f>
        <v>0</v>
      </c>
      <c r="H41" s="229"/>
      <c r="I41" s="229">
        <f>IF(I14&gt;G14,1,0)</f>
        <v>1</v>
      </c>
      <c r="J41" s="229">
        <f>IF(J14&gt;L14,1,0)</f>
        <v>1</v>
      </c>
      <c r="K41" s="229"/>
      <c r="L41" s="229">
        <f>IF(L14&gt;J14,1,0)</f>
        <v>0</v>
      </c>
    </row>
    <row r="42" ht="12.75" hidden="1"/>
    <row r="43" ht="12.75" hidden="1">
      <c r="C43" s="99" t="s">
        <v>279</v>
      </c>
    </row>
  </sheetData>
  <sheetProtection selectLockedCells="1" selectUnlockedCells="1"/>
  <mergeCells count="12">
    <mergeCell ref="A1:S1"/>
    <mergeCell ref="P3:Q3"/>
    <mergeCell ref="R3:S3"/>
    <mergeCell ref="P4:Q4"/>
    <mergeCell ref="R4:S4"/>
    <mergeCell ref="D6:L6"/>
    <mergeCell ref="M6:N6"/>
    <mergeCell ref="O6:P6"/>
    <mergeCell ref="Q6:R6"/>
    <mergeCell ref="D7:F7"/>
    <mergeCell ref="G7:I7"/>
    <mergeCell ref="J7:L7"/>
  </mergeCells>
  <printOptions horizontalCentered="1" verticalCentered="1"/>
  <pageMargins left="0.39375" right="0" top="0.39375" bottom="0.39375" header="0.5118055555555555" footer="0.5118055555555555"/>
  <pageSetup fitToHeight="1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28"/>
  <sheetViews>
    <sheetView workbookViewId="0" topLeftCell="A1">
      <selection activeCell="M1" sqref="M1"/>
    </sheetView>
  </sheetViews>
  <sheetFormatPr defaultColWidth="9.00390625" defaultRowHeight="12.75"/>
  <cols>
    <col min="1" max="1" width="1.37890625" style="99" customWidth="1"/>
    <col min="2" max="2" width="10.25390625" style="99" customWidth="1"/>
    <col min="3" max="3" width="34.875" style="99" customWidth="1"/>
    <col min="4" max="4" width="34.00390625" style="99" customWidth="1"/>
    <col min="5" max="5" width="3.75390625" style="99" customWidth="1"/>
    <col min="6" max="6" width="0.875" style="99" customWidth="1"/>
    <col min="7" max="8" width="3.75390625" style="99" customWidth="1"/>
    <col min="9" max="9" width="0.875" style="99" customWidth="1"/>
    <col min="10" max="11" width="3.75390625" style="99" customWidth="1"/>
    <col min="12" max="12" width="0.875" style="99" customWidth="1"/>
    <col min="13" max="13" width="3.75390625" style="99" customWidth="1"/>
    <col min="14" max="19" width="5.75390625" style="99" customWidth="1"/>
    <col min="20" max="20" width="12.125" style="99" customWidth="1"/>
    <col min="21" max="21" width="2.25390625" style="99" customWidth="1"/>
    <col min="22" max="16384" width="9.125" style="99" customWidth="1"/>
  </cols>
  <sheetData>
    <row r="1" ht="8.25" customHeight="1"/>
    <row r="2" spans="2:20" ht="12.75">
      <c r="B2" s="100" t="s">
        <v>48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2:20" ht="19.5" customHeight="1">
      <c r="B3" s="101" t="s">
        <v>49</v>
      </c>
      <c r="C3" s="102"/>
      <c r="D3" s="103" t="s">
        <v>50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2:20" ht="19.5" customHeight="1">
      <c r="B4" s="104" t="s">
        <v>51</v>
      </c>
      <c r="C4" s="105"/>
      <c r="D4" s="106" t="s">
        <v>94</v>
      </c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7" t="s">
        <v>53</v>
      </c>
      <c r="R4" s="107"/>
      <c r="S4" s="108" t="s">
        <v>54</v>
      </c>
      <c r="T4" s="108"/>
    </row>
    <row r="5" spans="2:20" ht="19.5" customHeight="1">
      <c r="B5" s="104" t="s">
        <v>55</v>
      </c>
      <c r="C5" s="109"/>
      <c r="D5" s="106" t="s">
        <v>15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10" t="s">
        <v>56</v>
      </c>
      <c r="R5" s="110"/>
      <c r="S5" s="111" t="s">
        <v>57</v>
      </c>
      <c r="T5" s="111"/>
    </row>
    <row r="6" spans="2:20" ht="19.5" customHeight="1">
      <c r="B6" s="112" t="s">
        <v>58</v>
      </c>
      <c r="C6" s="113"/>
      <c r="D6" s="114" t="s">
        <v>59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  <c r="R6" s="116"/>
      <c r="S6" s="117" t="s">
        <v>18</v>
      </c>
      <c r="T6" s="118" t="s">
        <v>60</v>
      </c>
    </row>
    <row r="7" spans="2:20" ht="24.75" customHeight="1">
      <c r="B7" s="119"/>
      <c r="C7" s="120" t="str">
        <f>D4</f>
        <v>TJ Sokol Křemže B</v>
      </c>
      <c r="D7" s="120" t="str">
        <f>D5</f>
        <v>SK Jupiter A</v>
      </c>
      <c r="E7" s="121" t="s">
        <v>61</v>
      </c>
      <c r="F7" s="121"/>
      <c r="G7" s="121"/>
      <c r="H7" s="121"/>
      <c r="I7" s="121"/>
      <c r="J7" s="121"/>
      <c r="K7" s="121"/>
      <c r="L7" s="121"/>
      <c r="M7" s="121"/>
      <c r="N7" s="122" t="s">
        <v>62</v>
      </c>
      <c r="O7" s="122"/>
      <c r="P7" s="122" t="s">
        <v>63</v>
      </c>
      <c r="Q7" s="122"/>
      <c r="R7" s="122" t="s">
        <v>64</v>
      </c>
      <c r="S7" s="122"/>
      <c r="T7" s="123" t="s">
        <v>65</v>
      </c>
    </row>
    <row r="8" spans="2:20" ht="9.75" customHeight="1">
      <c r="B8" s="124"/>
      <c r="C8" s="125"/>
      <c r="D8" s="126"/>
      <c r="E8" s="127">
        <v>1</v>
      </c>
      <c r="F8" s="127"/>
      <c r="G8" s="127"/>
      <c r="H8" s="127">
        <v>2</v>
      </c>
      <c r="I8" s="127"/>
      <c r="J8" s="127"/>
      <c r="K8" s="127">
        <v>3</v>
      </c>
      <c r="L8" s="127"/>
      <c r="M8" s="127"/>
      <c r="N8" s="128"/>
      <c r="O8" s="129"/>
      <c r="P8" s="128"/>
      <c r="Q8" s="129"/>
      <c r="R8" s="128"/>
      <c r="S8" s="129"/>
      <c r="T8" s="130"/>
    </row>
    <row r="9" spans="2:20" ht="30" customHeight="1">
      <c r="B9" s="131" t="s">
        <v>66</v>
      </c>
      <c r="C9" s="132" t="s">
        <v>95</v>
      </c>
      <c r="D9" s="133" t="s">
        <v>96</v>
      </c>
      <c r="E9" s="134">
        <v>14</v>
      </c>
      <c r="F9" s="135" t="s">
        <v>69</v>
      </c>
      <c r="G9" s="136">
        <v>21</v>
      </c>
      <c r="H9" s="134">
        <v>10</v>
      </c>
      <c r="I9" s="135" t="s">
        <v>69</v>
      </c>
      <c r="J9" s="136">
        <v>21</v>
      </c>
      <c r="K9" s="134"/>
      <c r="L9" s="135" t="s">
        <v>69</v>
      </c>
      <c r="M9" s="136"/>
      <c r="N9" s="137">
        <f>E9+H9+K9</f>
        <v>24</v>
      </c>
      <c r="O9" s="138">
        <f>G9+J9+M9</f>
        <v>42</v>
      </c>
      <c r="P9" s="139">
        <f>IF(E9&gt;G9,1,0)+IF(H9&gt;J9,1,0)+IF(K9&gt;M9,1,0)</f>
        <v>0</v>
      </c>
      <c r="Q9" s="140">
        <f>IF(E9&lt;G9,1,0)+IF(H9&lt;J9,1,0)+IF(K9&lt;M9,1,0)</f>
        <v>2</v>
      </c>
      <c r="R9" s="141">
        <f>IF(P9=2,1,0)</f>
        <v>0</v>
      </c>
      <c r="S9" s="142">
        <f>IF(Q9=2,1,0)</f>
        <v>1</v>
      </c>
      <c r="T9" s="143" t="str">
        <f>D4</f>
        <v>TJ Sokol Křemže B</v>
      </c>
    </row>
    <row r="10" spans="2:20" ht="30" customHeight="1">
      <c r="B10" s="131" t="s">
        <v>70</v>
      </c>
      <c r="C10" s="132" t="s">
        <v>97</v>
      </c>
      <c r="D10" s="132" t="s">
        <v>98</v>
      </c>
      <c r="E10" s="134">
        <v>23</v>
      </c>
      <c r="F10" s="140" t="s">
        <v>69</v>
      </c>
      <c r="G10" s="136">
        <v>25</v>
      </c>
      <c r="H10" s="134">
        <v>18</v>
      </c>
      <c r="I10" s="140" t="s">
        <v>69</v>
      </c>
      <c r="J10" s="136">
        <v>21</v>
      </c>
      <c r="K10" s="134"/>
      <c r="L10" s="140" t="s">
        <v>69</v>
      </c>
      <c r="M10" s="136"/>
      <c r="N10" s="137">
        <f>E10+H10+K10</f>
        <v>41</v>
      </c>
      <c r="O10" s="138">
        <f>G10+J10+M10</f>
        <v>46</v>
      </c>
      <c r="P10" s="139">
        <f>IF(E10&gt;G10,1,0)+IF(H10&gt;J10,1,0)+IF(K10&gt;M10,1,0)</f>
        <v>0</v>
      </c>
      <c r="Q10" s="140">
        <f>IF(E10&lt;G10,1,0)+IF(H10&lt;J10,1,0)+IF(K10&lt;M10,1,0)</f>
        <v>2</v>
      </c>
      <c r="R10" s="144">
        <f>IF(P10=2,1,0)</f>
        <v>0</v>
      </c>
      <c r="S10" s="142">
        <f>IF(Q10=2,1,0)</f>
        <v>1</v>
      </c>
      <c r="T10" s="143" t="str">
        <f>D5</f>
        <v>SK Jupiter A</v>
      </c>
    </row>
    <row r="11" spans="2:20" ht="30" customHeight="1">
      <c r="B11" s="131" t="s">
        <v>73</v>
      </c>
      <c r="C11" s="132" t="s">
        <v>99</v>
      </c>
      <c r="D11" s="132" t="s">
        <v>100</v>
      </c>
      <c r="E11" s="134">
        <v>15</v>
      </c>
      <c r="F11" s="140" t="s">
        <v>69</v>
      </c>
      <c r="G11" s="136">
        <v>21</v>
      </c>
      <c r="H11" s="134">
        <v>21</v>
      </c>
      <c r="I11" s="140" t="s">
        <v>69</v>
      </c>
      <c r="J11" s="136">
        <v>18</v>
      </c>
      <c r="K11" s="134">
        <v>10</v>
      </c>
      <c r="L11" s="140" t="s">
        <v>69</v>
      </c>
      <c r="M11" s="136">
        <v>21</v>
      </c>
      <c r="N11" s="137">
        <f>E11+H11+K11</f>
        <v>46</v>
      </c>
      <c r="O11" s="138">
        <f>G11+J11+M11</f>
        <v>60</v>
      </c>
      <c r="P11" s="139">
        <f>IF(E11&gt;G11,1,0)+IF(H11&gt;J11,1,0)+IF(K11&gt;M11,1,0)</f>
        <v>1</v>
      </c>
      <c r="Q11" s="140">
        <f>IF(E11&lt;G11,1,0)+IF(H11&lt;J11,1,0)+IF(K11&lt;M11,1,0)</f>
        <v>2</v>
      </c>
      <c r="R11" s="144">
        <f>IF(P11=2,1,0)</f>
        <v>0</v>
      </c>
      <c r="S11" s="142">
        <f>IF(Q11=2,1,0)</f>
        <v>1</v>
      </c>
      <c r="T11" s="143" t="str">
        <f>T9</f>
        <v>TJ Sokol Křemže B</v>
      </c>
    </row>
    <row r="12" spans="2:20" ht="30" customHeight="1">
      <c r="B12" s="131" t="s">
        <v>76</v>
      </c>
      <c r="C12" s="132" t="s">
        <v>101</v>
      </c>
      <c r="D12" s="132" t="s">
        <v>102</v>
      </c>
      <c r="E12" s="134">
        <v>14</v>
      </c>
      <c r="F12" s="140" t="s">
        <v>69</v>
      </c>
      <c r="G12" s="136">
        <v>21</v>
      </c>
      <c r="H12" s="134">
        <v>10</v>
      </c>
      <c r="I12" s="140" t="s">
        <v>69</v>
      </c>
      <c r="J12" s="136">
        <v>21</v>
      </c>
      <c r="K12" s="134"/>
      <c r="L12" s="140" t="s">
        <v>69</v>
      </c>
      <c r="M12" s="136"/>
      <c r="N12" s="137">
        <f>E12+H12+K12</f>
        <v>24</v>
      </c>
      <c r="O12" s="138">
        <f>G12+J12+M12</f>
        <v>42</v>
      </c>
      <c r="P12" s="139">
        <f>IF(E12&gt;G12,1,0)+IF(H12&gt;J12,1,0)+IF(K12&gt;M12,1,0)</f>
        <v>0</v>
      </c>
      <c r="Q12" s="140">
        <f>IF(E12&lt;G12,1,0)+IF(H12&lt;J12,1,0)+IF(K12&lt;M12,1,0)</f>
        <v>2</v>
      </c>
      <c r="R12" s="144">
        <f>IF(P12=2,1,0)</f>
        <v>0</v>
      </c>
      <c r="S12" s="142">
        <f>IF(Q12=2,1,0)</f>
        <v>1</v>
      </c>
      <c r="T12" s="143" t="str">
        <f>T10</f>
        <v>SK Jupiter A</v>
      </c>
    </row>
    <row r="13" spans="2:20" ht="30" customHeight="1">
      <c r="B13" s="131" t="s">
        <v>79</v>
      </c>
      <c r="C13" s="132" t="s">
        <v>103</v>
      </c>
      <c r="D13" s="132" t="s">
        <v>104</v>
      </c>
      <c r="E13" s="134">
        <v>21</v>
      </c>
      <c r="F13" s="140" t="s">
        <v>69</v>
      </c>
      <c r="G13" s="136">
        <v>13</v>
      </c>
      <c r="H13" s="134">
        <v>21</v>
      </c>
      <c r="I13" s="140" t="s">
        <v>69</v>
      </c>
      <c r="J13" s="136">
        <v>16</v>
      </c>
      <c r="K13" s="134"/>
      <c r="L13" s="140" t="s">
        <v>69</v>
      </c>
      <c r="M13" s="136"/>
      <c r="N13" s="137">
        <f>E13+H13+K13</f>
        <v>42</v>
      </c>
      <c r="O13" s="138">
        <f>G13+J13+M13</f>
        <v>29</v>
      </c>
      <c r="P13" s="139">
        <f>IF(E13&gt;G13,1,0)+IF(H13&gt;J13,1,0)+IF(K13&gt;M13,1,0)</f>
        <v>2</v>
      </c>
      <c r="Q13" s="140">
        <f>IF(E13&lt;G13,1,0)+IF(H13&lt;J13,1,0)+IF(K13&lt;M13,1,0)</f>
        <v>0</v>
      </c>
      <c r="R13" s="144">
        <f>IF(P13=2,1,0)</f>
        <v>1</v>
      </c>
      <c r="S13" s="142">
        <f>IF(Q13=2,1,0)</f>
        <v>0</v>
      </c>
      <c r="T13" s="143" t="str">
        <f>T11</f>
        <v>TJ Sokol Křemže B</v>
      </c>
    </row>
    <row r="14" spans="2:20" ht="30" customHeight="1">
      <c r="B14" s="131" t="s">
        <v>82</v>
      </c>
      <c r="C14" s="132" t="s">
        <v>105</v>
      </c>
      <c r="D14" s="132" t="s">
        <v>106</v>
      </c>
      <c r="E14" s="134">
        <v>21</v>
      </c>
      <c r="F14" s="140" t="s">
        <v>69</v>
      </c>
      <c r="G14" s="136">
        <v>16</v>
      </c>
      <c r="H14" s="134">
        <v>16</v>
      </c>
      <c r="I14" s="140" t="s">
        <v>69</v>
      </c>
      <c r="J14" s="136">
        <v>21</v>
      </c>
      <c r="K14" s="134">
        <v>19</v>
      </c>
      <c r="L14" s="140" t="s">
        <v>69</v>
      </c>
      <c r="M14" s="136">
        <v>21</v>
      </c>
      <c r="N14" s="137">
        <f>E14+H14+K14</f>
        <v>56</v>
      </c>
      <c r="O14" s="138">
        <f>G14+J14+M14</f>
        <v>58</v>
      </c>
      <c r="P14" s="139">
        <f>IF(E14&gt;G14,1,0)+IF(H14&gt;J14,1,0)+IF(K14&gt;M14,1,0)</f>
        <v>1</v>
      </c>
      <c r="Q14" s="140">
        <f>IF(E14&lt;G14,1,0)+IF(H14&lt;J14,1,0)+IF(K14&lt;M14,1,0)</f>
        <v>2</v>
      </c>
      <c r="R14" s="144">
        <f>IF(P14=2,1,0)</f>
        <v>0</v>
      </c>
      <c r="S14" s="142">
        <f>IF(Q14=2,1,0)</f>
        <v>1</v>
      </c>
      <c r="T14" s="143" t="str">
        <f>T12</f>
        <v>SK Jupiter A</v>
      </c>
    </row>
    <row r="15" spans="2:20" ht="30" customHeight="1">
      <c r="B15" s="131" t="s">
        <v>85</v>
      </c>
      <c r="C15" s="132" t="s">
        <v>107</v>
      </c>
      <c r="D15" s="132" t="s">
        <v>108</v>
      </c>
      <c r="E15" s="134">
        <v>14</v>
      </c>
      <c r="F15" s="140" t="s">
        <v>69</v>
      </c>
      <c r="G15" s="136">
        <v>21</v>
      </c>
      <c r="H15" s="134">
        <v>16</v>
      </c>
      <c r="I15" s="140" t="s">
        <v>69</v>
      </c>
      <c r="J15" s="136">
        <v>21</v>
      </c>
      <c r="K15" s="134"/>
      <c r="L15" s="140" t="s">
        <v>69</v>
      </c>
      <c r="M15" s="136"/>
      <c r="N15" s="137">
        <f>E15+H15+K15</f>
        <v>30</v>
      </c>
      <c r="O15" s="138">
        <f>G15+J15+M15</f>
        <v>42</v>
      </c>
      <c r="P15" s="139">
        <f>IF(E15&gt;G15,1,0)+IF(H15&gt;J15,1,0)+IF(K15&gt;M15,1,0)</f>
        <v>0</v>
      </c>
      <c r="Q15" s="140">
        <f>IF(E15&lt;G15,1,0)+IF(H15&lt;J15,1,0)+IF(K15&lt;M15,1,0)</f>
        <v>2</v>
      </c>
      <c r="R15" s="144">
        <f>IF(P15=2,1,0)</f>
        <v>0</v>
      </c>
      <c r="S15" s="142">
        <f>IF(Q15=2,1,0)</f>
        <v>1</v>
      </c>
      <c r="T15" s="143" t="str">
        <f>T13</f>
        <v>TJ Sokol Křemže B</v>
      </c>
    </row>
    <row r="16" spans="2:23" ht="34.5" customHeight="1">
      <c r="B16" s="145" t="s">
        <v>88</v>
      </c>
      <c r="C16" s="146" t="s">
        <v>15</v>
      </c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7">
        <f>SUM(N9:N15)</f>
        <v>263</v>
      </c>
      <c r="O16" s="148">
        <f>SUM(O9:O15)</f>
        <v>319</v>
      </c>
      <c r="P16" s="147">
        <f>SUM(P9:P15)</f>
        <v>4</v>
      </c>
      <c r="Q16" s="149">
        <f>SUM(Q9:Q15)</f>
        <v>12</v>
      </c>
      <c r="R16" s="147">
        <f>SUM(R9:R15)</f>
        <v>1</v>
      </c>
      <c r="S16" s="148">
        <f>SUM(S9:S15)</f>
        <v>6</v>
      </c>
      <c r="T16" s="150"/>
      <c r="W16" s="151"/>
    </row>
    <row r="17" spans="2:20" ht="12.75">
      <c r="B17" s="152"/>
      <c r="C17" s="153"/>
      <c r="D17" s="153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5" t="s">
        <v>89</v>
      </c>
    </row>
    <row r="18" spans="2:20" ht="12.75">
      <c r="B18" s="156" t="s">
        <v>90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</row>
    <row r="19" spans="2:20" ht="12.75"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</row>
    <row r="20" spans="2:20" ht="19.5" customHeight="1">
      <c r="B20" s="157" t="s">
        <v>91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</row>
    <row r="21" spans="2:20" ht="19.5" customHeight="1">
      <c r="B21" s="159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</row>
    <row r="22" spans="2:20" ht="12.75"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</row>
    <row r="23" spans="2:21" ht="12.75">
      <c r="B23" s="161" t="s">
        <v>92</v>
      </c>
      <c r="C23" s="153"/>
      <c r="D23" s="162"/>
      <c r="E23" s="161" t="s">
        <v>93</v>
      </c>
      <c r="F23" s="161"/>
      <c r="G23" s="161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3"/>
    </row>
    <row r="24" spans="2:21" ht="12.75">
      <c r="B24" s="164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</row>
    <row r="25" spans="2:21" ht="12.75">
      <c r="B25" s="164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</row>
    <row r="26" spans="2:21" ht="12.75">
      <c r="B26" s="164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</row>
    <row r="27" spans="2:21" ht="12.75">
      <c r="B27" s="165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</row>
    <row r="28" spans="2:21" ht="12.75">
      <c r="B28" s="164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</row>
  </sheetData>
  <sheetProtection password="CC26" sheet="1"/>
  <mergeCells count="17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6:M16"/>
  </mergeCells>
  <printOptions horizontalCentered="1"/>
  <pageMargins left="0.11805555555555555" right="0.11805555555555555" top="0.39375" bottom="0.39375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28"/>
  <sheetViews>
    <sheetView workbookViewId="0" topLeftCell="A1">
      <selection activeCell="A1" sqref="A1"/>
    </sheetView>
  </sheetViews>
  <sheetFormatPr defaultColWidth="9.00390625" defaultRowHeight="12.75"/>
  <cols>
    <col min="1" max="1" width="1.37890625" style="99" customWidth="1"/>
    <col min="2" max="2" width="10.25390625" style="99" customWidth="1"/>
    <col min="3" max="3" width="34.875" style="99" customWidth="1"/>
    <col min="4" max="4" width="34.00390625" style="99" customWidth="1"/>
    <col min="5" max="5" width="3.75390625" style="99" customWidth="1"/>
    <col min="6" max="6" width="0.875" style="99" customWidth="1"/>
    <col min="7" max="8" width="3.75390625" style="99" customWidth="1"/>
    <col min="9" max="9" width="0.875" style="99" customWidth="1"/>
    <col min="10" max="11" width="3.75390625" style="99" customWidth="1"/>
    <col min="12" max="12" width="0.875" style="99" customWidth="1"/>
    <col min="13" max="13" width="3.75390625" style="99" customWidth="1"/>
    <col min="14" max="19" width="5.75390625" style="99" customWidth="1"/>
    <col min="20" max="20" width="12.125" style="99" customWidth="1"/>
    <col min="21" max="21" width="2.25390625" style="99" customWidth="1"/>
    <col min="22" max="16384" width="9.125" style="99" customWidth="1"/>
  </cols>
  <sheetData>
    <row r="1" ht="8.25" customHeight="1"/>
    <row r="2" spans="2:20" ht="12.75">
      <c r="B2" s="100" t="s">
        <v>48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2:20" ht="19.5" customHeight="1">
      <c r="B3" s="101" t="s">
        <v>49</v>
      </c>
      <c r="C3" s="102"/>
      <c r="D3" s="103" t="s">
        <v>50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2:20" ht="19.5" customHeight="1">
      <c r="B4" s="104" t="s">
        <v>51</v>
      </c>
      <c r="C4" s="105"/>
      <c r="D4" s="106" t="s">
        <v>25</v>
      </c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7" t="s">
        <v>53</v>
      </c>
      <c r="R4" s="107"/>
      <c r="S4" s="108" t="s">
        <v>54</v>
      </c>
      <c r="T4" s="108"/>
    </row>
    <row r="5" spans="2:20" ht="19.5" customHeight="1">
      <c r="B5" s="104" t="s">
        <v>55</v>
      </c>
      <c r="C5" s="109"/>
      <c r="D5" s="106" t="s">
        <v>109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10" t="s">
        <v>56</v>
      </c>
      <c r="R5" s="110"/>
      <c r="S5" s="111" t="s">
        <v>57</v>
      </c>
      <c r="T5" s="111"/>
    </row>
    <row r="6" spans="2:20" ht="19.5" customHeight="1">
      <c r="B6" s="112" t="s">
        <v>58</v>
      </c>
      <c r="C6" s="113"/>
      <c r="D6" s="114" t="s">
        <v>59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  <c r="R6" s="116"/>
      <c r="S6" s="117" t="s">
        <v>18</v>
      </c>
      <c r="T6" s="118" t="s">
        <v>60</v>
      </c>
    </row>
    <row r="7" spans="2:20" ht="24.75" customHeight="1">
      <c r="B7" s="119"/>
      <c r="C7" s="120" t="str">
        <f>D4</f>
        <v>SK Badminton Tábor</v>
      </c>
      <c r="D7" s="120" t="str">
        <f>D5</f>
        <v>TJ Sokol Doubravka D</v>
      </c>
      <c r="E7" s="121" t="s">
        <v>61</v>
      </c>
      <c r="F7" s="121"/>
      <c r="G7" s="121"/>
      <c r="H7" s="121"/>
      <c r="I7" s="121"/>
      <c r="J7" s="121"/>
      <c r="K7" s="121"/>
      <c r="L7" s="121"/>
      <c r="M7" s="121"/>
      <c r="N7" s="122" t="s">
        <v>62</v>
      </c>
      <c r="O7" s="122"/>
      <c r="P7" s="122" t="s">
        <v>63</v>
      </c>
      <c r="Q7" s="122"/>
      <c r="R7" s="122" t="s">
        <v>64</v>
      </c>
      <c r="S7" s="122"/>
      <c r="T7" s="123" t="s">
        <v>65</v>
      </c>
    </row>
    <row r="8" spans="2:20" ht="9.75" customHeight="1">
      <c r="B8" s="124"/>
      <c r="C8" s="125"/>
      <c r="D8" s="126"/>
      <c r="E8" s="127">
        <v>1</v>
      </c>
      <c r="F8" s="127"/>
      <c r="G8" s="127"/>
      <c r="H8" s="127">
        <v>2</v>
      </c>
      <c r="I8" s="127"/>
      <c r="J8" s="127"/>
      <c r="K8" s="127">
        <v>3</v>
      </c>
      <c r="L8" s="127"/>
      <c r="M8" s="127"/>
      <c r="N8" s="128"/>
      <c r="O8" s="129"/>
      <c r="P8" s="128"/>
      <c r="Q8" s="129"/>
      <c r="R8" s="128"/>
      <c r="S8" s="129"/>
      <c r="T8" s="130"/>
    </row>
    <row r="9" spans="2:20" ht="30" customHeight="1">
      <c r="B9" s="131" t="s">
        <v>66</v>
      </c>
      <c r="C9" s="132" t="s">
        <v>110</v>
      </c>
      <c r="D9" s="133" t="s">
        <v>111</v>
      </c>
      <c r="E9" s="134">
        <v>21</v>
      </c>
      <c r="F9" s="135" t="s">
        <v>69</v>
      </c>
      <c r="G9" s="136">
        <v>0</v>
      </c>
      <c r="H9" s="134">
        <v>21</v>
      </c>
      <c r="I9" s="135" t="s">
        <v>69</v>
      </c>
      <c r="J9" s="136">
        <v>0</v>
      </c>
      <c r="K9" s="134"/>
      <c r="L9" s="135" t="s">
        <v>69</v>
      </c>
      <c r="M9" s="136"/>
      <c r="N9" s="137">
        <f>E9+H9+K9</f>
        <v>42</v>
      </c>
      <c r="O9" s="138">
        <f>G9+J9+M9</f>
        <v>0</v>
      </c>
      <c r="P9" s="139">
        <f>IF(E9&gt;G9,1,0)+IF(H9&gt;J9,1,0)+IF(K9&gt;M9,1,0)</f>
        <v>2</v>
      </c>
      <c r="Q9" s="140">
        <f>IF(E9&lt;G9,1,0)+IF(H9&lt;J9,1,0)+IF(K9&lt;M9,1,0)</f>
        <v>0</v>
      </c>
      <c r="R9" s="141">
        <f>IF(P9=2,1,0)</f>
        <v>1</v>
      </c>
      <c r="S9" s="142">
        <f>IF(Q9=2,1,0)</f>
        <v>0</v>
      </c>
      <c r="T9" s="143" t="str">
        <f>D4</f>
        <v>SK Badminton Tábor</v>
      </c>
    </row>
    <row r="10" spans="2:20" ht="30" customHeight="1">
      <c r="B10" s="131" t="s">
        <v>70</v>
      </c>
      <c r="C10" s="132" t="s">
        <v>112</v>
      </c>
      <c r="D10" s="132" t="s">
        <v>111</v>
      </c>
      <c r="E10" s="134">
        <v>21</v>
      </c>
      <c r="F10" s="140" t="s">
        <v>69</v>
      </c>
      <c r="G10" s="136">
        <v>0</v>
      </c>
      <c r="H10" s="134">
        <v>21</v>
      </c>
      <c r="I10" s="140" t="s">
        <v>69</v>
      </c>
      <c r="J10" s="136">
        <v>0</v>
      </c>
      <c r="K10" s="134"/>
      <c r="L10" s="140" t="s">
        <v>69</v>
      </c>
      <c r="M10" s="136"/>
      <c r="N10" s="137">
        <f>E10+H10+K10</f>
        <v>42</v>
      </c>
      <c r="O10" s="138">
        <f>G10+J10+M10</f>
        <v>0</v>
      </c>
      <c r="P10" s="139">
        <f>IF(E10&gt;G10,1,0)+IF(H10&gt;J10,1,0)+IF(K10&gt;M10,1,0)</f>
        <v>2</v>
      </c>
      <c r="Q10" s="140">
        <f>IF(E10&lt;G10,1,0)+IF(H10&lt;J10,1,0)+IF(K10&lt;M10,1,0)</f>
        <v>0</v>
      </c>
      <c r="R10" s="144">
        <f>IF(P10=2,1,0)</f>
        <v>1</v>
      </c>
      <c r="S10" s="142">
        <f>IF(Q10=2,1,0)</f>
        <v>0</v>
      </c>
      <c r="T10" s="143" t="str">
        <f>D5</f>
        <v>TJ Sokol Doubravka D</v>
      </c>
    </row>
    <row r="11" spans="2:20" ht="30" customHeight="1">
      <c r="B11" s="131" t="s">
        <v>73</v>
      </c>
      <c r="C11" s="132" t="s">
        <v>113</v>
      </c>
      <c r="D11" s="132" t="s">
        <v>111</v>
      </c>
      <c r="E11" s="134">
        <v>21</v>
      </c>
      <c r="F11" s="140" t="s">
        <v>69</v>
      </c>
      <c r="G11" s="136">
        <v>0</v>
      </c>
      <c r="H11" s="134">
        <v>21</v>
      </c>
      <c r="I11" s="140" t="s">
        <v>69</v>
      </c>
      <c r="J11" s="136">
        <v>0</v>
      </c>
      <c r="K11" s="134"/>
      <c r="L11" s="140" t="s">
        <v>69</v>
      </c>
      <c r="M11" s="136"/>
      <c r="N11" s="137">
        <f>E11+H11+K11</f>
        <v>42</v>
      </c>
      <c r="O11" s="138">
        <f>G11+J11+M11</f>
        <v>0</v>
      </c>
      <c r="P11" s="139">
        <f>IF(E11&gt;G11,1,0)+IF(H11&gt;J11,1,0)+IF(K11&gt;M11,1,0)</f>
        <v>2</v>
      </c>
      <c r="Q11" s="140">
        <f>IF(E11&lt;G11,1,0)+IF(H11&lt;J11,1,0)+IF(K11&lt;M11,1,0)</f>
        <v>0</v>
      </c>
      <c r="R11" s="144">
        <f>IF(P11=2,1,0)</f>
        <v>1</v>
      </c>
      <c r="S11" s="142">
        <f>IF(Q11=2,1,0)</f>
        <v>0</v>
      </c>
      <c r="T11" s="143" t="str">
        <f>T9</f>
        <v>SK Badminton Tábor</v>
      </c>
    </row>
    <row r="12" spans="2:20" ht="30" customHeight="1">
      <c r="B12" s="131" t="s">
        <v>76</v>
      </c>
      <c r="C12" s="132" t="s">
        <v>114</v>
      </c>
      <c r="D12" s="132" t="s">
        <v>111</v>
      </c>
      <c r="E12" s="134">
        <v>21</v>
      </c>
      <c r="F12" s="140" t="s">
        <v>69</v>
      </c>
      <c r="G12" s="136">
        <v>0</v>
      </c>
      <c r="H12" s="134">
        <v>21</v>
      </c>
      <c r="I12" s="140" t="s">
        <v>69</v>
      </c>
      <c r="J12" s="136">
        <v>0</v>
      </c>
      <c r="K12" s="134"/>
      <c r="L12" s="140" t="s">
        <v>69</v>
      </c>
      <c r="M12" s="136"/>
      <c r="N12" s="137">
        <f>E12+H12+K12</f>
        <v>42</v>
      </c>
      <c r="O12" s="138">
        <f>G12+J12+M12</f>
        <v>0</v>
      </c>
      <c r="P12" s="139">
        <f>IF(E12&gt;G12,1,0)+IF(H12&gt;J12,1,0)+IF(K12&gt;M12,1,0)</f>
        <v>2</v>
      </c>
      <c r="Q12" s="140">
        <f>IF(E12&lt;G12,1,0)+IF(H12&lt;J12,1,0)+IF(K12&lt;M12,1,0)</f>
        <v>0</v>
      </c>
      <c r="R12" s="144">
        <f>IF(P12=2,1,0)</f>
        <v>1</v>
      </c>
      <c r="S12" s="142">
        <f>IF(Q12=2,1,0)</f>
        <v>0</v>
      </c>
      <c r="T12" s="143" t="str">
        <f>T10</f>
        <v>TJ Sokol Doubravka D</v>
      </c>
    </row>
    <row r="13" spans="2:20" ht="30" customHeight="1">
      <c r="B13" s="131" t="s">
        <v>79</v>
      </c>
      <c r="C13" s="132" t="s">
        <v>115</v>
      </c>
      <c r="D13" s="132" t="s">
        <v>111</v>
      </c>
      <c r="E13" s="134">
        <v>21</v>
      </c>
      <c r="F13" s="140" t="s">
        <v>69</v>
      </c>
      <c r="G13" s="136">
        <v>0</v>
      </c>
      <c r="H13" s="134">
        <v>21</v>
      </c>
      <c r="I13" s="140" t="s">
        <v>69</v>
      </c>
      <c r="J13" s="136">
        <v>0</v>
      </c>
      <c r="K13" s="134"/>
      <c r="L13" s="140" t="s">
        <v>69</v>
      </c>
      <c r="M13" s="136"/>
      <c r="N13" s="137">
        <f>E13+H13+K13</f>
        <v>42</v>
      </c>
      <c r="O13" s="138">
        <f>G13+J13+M13</f>
        <v>0</v>
      </c>
      <c r="P13" s="139">
        <f>IF(E13&gt;G13,1,0)+IF(H13&gt;J13,1,0)+IF(K13&gt;M13,1,0)</f>
        <v>2</v>
      </c>
      <c r="Q13" s="140">
        <f>IF(E13&lt;G13,1,0)+IF(H13&lt;J13,1,0)+IF(K13&lt;M13,1,0)</f>
        <v>0</v>
      </c>
      <c r="R13" s="144">
        <f>IF(P13=2,1,0)</f>
        <v>1</v>
      </c>
      <c r="S13" s="142">
        <f>IF(Q13=2,1,0)</f>
        <v>0</v>
      </c>
      <c r="T13" s="143" t="str">
        <f>T11</f>
        <v>SK Badminton Tábor</v>
      </c>
    </row>
    <row r="14" spans="2:20" ht="30" customHeight="1">
      <c r="B14" s="131" t="s">
        <v>82</v>
      </c>
      <c r="C14" s="132" t="s">
        <v>116</v>
      </c>
      <c r="D14" s="132" t="s">
        <v>111</v>
      </c>
      <c r="E14" s="134">
        <v>21</v>
      </c>
      <c r="F14" s="140" t="s">
        <v>69</v>
      </c>
      <c r="G14" s="136">
        <v>0</v>
      </c>
      <c r="H14" s="134">
        <v>21</v>
      </c>
      <c r="I14" s="140" t="s">
        <v>69</v>
      </c>
      <c r="J14" s="136">
        <v>0</v>
      </c>
      <c r="K14" s="134"/>
      <c r="L14" s="140" t="s">
        <v>69</v>
      </c>
      <c r="M14" s="136"/>
      <c r="N14" s="137">
        <f>E14+H14+K14</f>
        <v>42</v>
      </c>
      <c r="O14" s="138">
        <f>G14+J14+M14</f>
        <v>0</v>
      </c>
      <c r="P14" s="139">
        <f>IF(E14&gt;G14,1,0)+IF(H14&gt;J14,1,0)+IF(K14&gt;M14,1,0)</f>
        <v>2</v>
      </c>
      <c r="Q14" s="140">
        <f>IF(E14&lt;G14,1,0)+IF(H14&lt;J14,1,0)+IF(K14&lt;M14,1,0)</f>
        <v>0</v>
      </c>
      <c r="R14" s="144">
        <f>IF(P14=2,1,0)</f>
        <v>1</v>
      </c>
      <c r="S14" s="142">
        <f>IF(Q14=2,1,0)</f>
        <v>0</v>
      </c>
      <c r="T14" s="143" t="str">
        <f>T12</f>
        <v>TJ Sokol Doubravka D</v>
      </c>
    </row>
    <row r="15" spans="2:20" ht="30" customHeight="1">
      <c r="B15" s="131" t="s">
        <v>85</v>
      </c>
      <c r="C15" s="132" t="s">
        <v>117</v>
      </c>
      <c r="D15" s="132" t="s">
        <v>111</v>
      </c>
      <c r="E15" s="134">
        <v>21</v>
      </c>
      <c r="F15" s="140" t="s">
        <v>69</v>
      </c>
      <c r="G15" s="136">
        <v>0</v>
      </c>
      <c r="H15" s="134">
        <v>21</v>
      </c>
      <c r="I15" s="140" t="s">
        <v>69</v>
      </c>
      <c r="J15" s="136">
        <v>0</v>
      </c>
      <c r="K15" s="134"/>
      <c r="L15" s="140" t="s">
        <v>69</v>
      </c>
      <c r="M15" s="136"/>
      <c r="N15" s="137">
        <f>E15+H15+K15</f>
        <v>42</v>
      </c>
      <c r="O15" s="138">
        <f>G15+J15+M15</f>
        <v>0</v>
      </c>
      <c r="P15" s="139">
        <f>IF(E15&gt;G15,1,0)+IF(H15&gt;J15,1,0)+IF(K15&gt;M15,1,0)</f>
        <v>2</v>
      </c>
      <c r="Q15" s="140">
        <f>IF(E15&lt;G15,1,0)+IF(H15&lt;J15,1,0)+IF(K15&lt;M15,1,0)</f>
        <v>0</v>
      </c>
      <c r="R15" s="144">
        <f>IF(P15=2,1,0)</f>
        <v>1</v>
      </c>
      <c r="S15" s="142">
        <f>IF(Q15=2,1,0)</f>
        <v>0</v>
      </c>
      <c r="T15" s="143" t="str">
        <f>T13</f>
        <v>SK Badminton Tábor</v>
      </c>
    </row>
    <row r="16" spans="2:23" ht="34.5" customHeight="1">
      <c r="B16" s="145" t="s">
        <v>88</v>
      </c>
      <c r="C16" s="146" t="s">
        <v>25</v>
      </c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7">
        <f>SUM(N9:N15)</f>
        <v>294</v>
      </c>
      <c r="O16" s="148">
        <f>SUM(O9:O15)</f>
        <v>0</v>
      </c>
      <c r="P16" s="147">
        <f>SUM(P9:P15)</f>
        <v>14</v>
      </c>
      <c r="Q16" s="149">
        <f>SUM(Q9:Q15)</f>
        <v>0</v>
      </c>
      <c r="R16" s="147">
        <f>SUM(R9:R15)</f>
        <v>7</v>
      </c>
      <c r="S16" s="148">
        <f>SUM(S9:S15)</f>
        <v>0</v>
      </c>
      <c r="T16" s="150"/>
      <c r="W16" s="151"/>
    </row>
    <row r="17" spans="2:20" ht="12.75">
      <c r="B17" s="152"/>
      <c r="C17" s="153"/>
      <c r="D17" s="153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5" t="s">
        <v>89</v>
      </c>
    </row>
    <row r="18" spans="2:20" ht="12.75">
      <c r="B18" s="156" t="s">
        <v>90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</row>
    <row r="19" spans="2:20" ht="12.75"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</row>
    <row r="20" spans="2:20" ht="19.5" customHeight="1">
      <c r="B20" s="157" t="s">
        <v>91</v>
      </c>
      <c r="C20" s="158" t="s">
        <v>118</v>
      </c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</row>
    <row r="21" spans="2:20" ht="19.5" customHeight="1">
      <c r="B21" s="159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</row>
    <row r="22" spans="2:20" ht="12.75"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</row>
    <row r="23" spans="2:21" ht="12.75">
      <c r="B23" s="161" t="s">
        <v>92</v>
      </c>
      <c r="C23" s="153"/>
      <c r="D23" s="162"/>
      <c r="E23" s="161" t="s">
        <v>93</v>
      </c>
      <c r="F23" s="161"/>
      <c r="G23" s="161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3"/>
    </row>
    <row r="24" spans="2:21" ht="12.75">
      <c r="B24" s="164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</row>
    <row r="25" spans="2:21" ht="12.75">
      <c r="B25" s="164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</row>
    <row r="26" spans="2:21" ht="12.75">
      <c r="B26" s="164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</row>
    <row r="27" spans="2:21" ht="12.75">
      <c r="B27" s="165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</row>
    <row r="28" spans="2:21" ht="12.75">
      <c r="B28" s="164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</row>
  </sheetData>
  <sheetProtection password="CC26" sheet="1"/>
  <mergeCells count="17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6:M16"/>
  </mergeCells>
  <printOptions horizontalCentered="1"/>
  <pageMargins left="0.11805555555555555" right="0.11805555555555555" top="0.39375" bottom="0.3937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28"/>
  <sheetViews>
    <sheetView workbookViewId="0" topLeftCell="A1">
      <selection activeCell="A1" sqref="A1"/>
    </sheetView>
  </sheetViews>
  <sheetFormatPr defaultColWidth="9.00390625" defaultRowHeight="12.75"/>
  <cols>
    <col min="1" max="1" width="1.37890625" style="99" customWidth="1"/>
    <col min="2" max="2" width="10.25390625" style="99" customWidth="1"/>
    <col min="3" max="3" width="34.875" style="99" customWidth="1"/>
    <col min="4" max="4" width="34.00390625" style="99" customWidth="1"/>
    <col min="5" max="5" width="3.75390625" style="99" customWidth="1"/>
    <col min="6" max="6" width="0.875" style="99" customWidth="1"/>
    <col min="7" max="8" width="3.75390625" style="99" customWidth="1"/>
    <col min="9" max="9" width="0.875" style="99" customWidth="1"/>
    <col min="10" max="11" width="3.75390625" style="99" customWidth="1"/>
    <col min="12" max="12" width="0.875" style="99" customWidth="1"/>
    <col min="13" max="13" width="3.75390625" style="99" customWidth="1"/>
    <col min="14" max="19" width="5.75390625" style="99" customWidth="1"/>
    <col min="20" max="20" width="12.125" style="99" customWidth="1"/>
    <col min="21" max="21" width="2.25390625" style="99" customWidth="1"/>
    <col min="22" max="16384" width="9.125" style="99" customWidth="1"/>
  </cols>
  <sheetData>
    <row r="1" ht="8.25" customHeight="1"/>
    <row r="2" spans="2:20" ht="12.75">
      <c r="B2" s="100" t="s">
        <v>48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2:20" ht="19.5" customHeight="1">
      <c r="B3" s="101" t="s">
        <v>49</v>
      </c>
      <c r="C3" s="102"/>
      <c r="D3" s="103" t="s">
        <v>50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2:20" ht="19.5" customHeight="1">
      <c r="B4" s="104" t="s">
        <v>51</v>
      </c>
      <c r="C4" s="105"/>
      <c r="D4" s="106" t="s">
        <v>119</v>
      </c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7" t="s">
        <v>53</v>
      </c>
      <c r="R4" s="107"/>
      <c r="S4" s="108" t="s">
        <v>54</v>
      </c>
      <c r="T4" s="108"/>
    </row>
    <row r="5" spans="2:20" ht="19.5" customHeight="1">
      <c r="B5" s="104" t="s">
        <v>55</v>
      </c>
      <c r="C5" s="109"/>
      <c r="D5" s="166" t="s">
        <v>23</v>
      </c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10" t="s">
        <v>56</v>
      </c>
      <c r="R5" s="110"/>
      <c r="S5" s="111" t="s">
        <v>57</v>
      </c>
      <c r="T5" s="111"/>
    </row>
    <row r="6" spans="2:20" ht="19.5" customHeight="1">
      <c r="B6" s="112" t="s">
        <v>58</v>
      </c>
      <c r="C6" s="113"/>
      <c r="D6" s="114" t="s">
        <v>59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  <c r="R6" s="116"/>
      <c r="S6" s="117" t="s">
        <v>18</v>
      </c>
      <c r="T6" s="118" t="s">
        <v>60</v>
      </c>
    </row>
    <row r="7" spans="2:20" ht="24.75" customHeight="1">
      <c r="B7" s="119"/>
      <c r="C7" s="120" t="str">
        <f>D4</f>
        <v>TJ Sokol Křemže C</v>
      </c>
      <c r="D7" s="120" t="str">
        <f>D5</f>
        <v>TJ Slavoj Plzeň</v>
      </c>
      <c r="E7" s="121" t="s">
        <v>61</v>
      </c>
      <c r="F7" s="121"/>
      <c r="G7" s="121"/>
      <c r="H7" s="121"/>
      <c r="I7" s="121"/>
      <c r="J7" s="121"/>
      <c r="K7" s="121"/>
      <c r="L7" s="121"/>
      <c r="M7" s="121"/>
      <c r="N7" s="122" t="s">
        <v>62</v>
      </c>
      <c r="O7" s="122"/>
      <c r="P7" s="122" t="s">
        <v>63</v>
      </c>
      <c r="Q7" s="122"/>
      <c r="R7" s="122" t="s">
        <v>64</v>
      </c>
      <c r="S7" s="122"/>
      <c r="T7" s="123" t="s">
        <v>65</v>
      </c>
    </row>
    <row r="8" spans="2:20" ht="9.75" customHeight="1">
      <c r="B8" s="124"/>
      <c r="C8" s="125"/>
      <c r="D8" s="126"/>
      <c r="E8" s="127">
        <v>1</v>
      </c>
      <c r="F8" s="127"/>
      <c r="G8" s="127"/>
      <c r="H8" s="127">
        <v>2</v>
      </c>
      <c r="I8" s="127"/>
      <c r="J8" s="127"/>
      <c r="K8" s="127">
        <v>3</v>
      </c>
      <c r="L8" s="127"/>
      <c r="M8" s="127"/>
      <c r="N8" s="128"/>
      <c r="O8" s="129"/>
      <c r="P8" s="128"/>
      <c r="Q8" s="129"/>
      <c r="R8" s="128"/>
      <c r="S8" s="129"/>
      <c r="T8" s="130"/>
    </row>
    <row r="9" spans="2:20" ht="30" customHeight="1">
      <c r="B9" s="131" t="s">
        <v>66</v>
      </c>
      <c r="C9" s="132" t="s">
        <v>120</v>
      </c>
      <c r="D9" s="133" t="s">
        <v>121</v>
      </c>
      <c r="E9" s="134">
        <v>4</v>
      </c>
      <c r="F9" s="135" t="s">
        <v>69</v>
      </c>
      <c r="G9" s="136">
        <v>21</v>
      </c>
      <c r="H9" s="134">
        <v>9</v>
      </c>
      <c r="I9" s="135" t="s">
        <v>69</v>
      </c>
      <c r="J9" s="136">
        <v>21</v>
      </c>
      <c r="K9" s="134"/>
      <c r="L9" s="135" t="s">
        <v>69</v>
      </c>
      <c r="M9" s="136"/>
      <c r="N9" s="137">
        <f>E9+H9+K9</f>
        <v>13</v>
      </c>
      <c r="O9" s="138">
        <f>G9+J9+M9</f>
        <v>42</v>
      </c>
      <c r="P9" s="139">
        <f>IF(E9&gt;G9,1,0)+IF(H9&gt;J9,1,0)+IF(K9&gt;M9,1,0)</f>
        <v>0</v>
      </c>
      <c r="Q9" s="140">
        <f>IF(E9&lt;G9,1,0)+IF(H9&lt;J9,1,0)+IF(K9&lt;M9,1,0)</f>
        <v>2</v>
      </c>
      <c r="R9" s="141">
        <f>IF(P9=2,1,0)</f>
        <v>0</v>
      </c>
      <c r="S9" s="142">
        <f>IF(Q9=2,1,0)</f>
        <v>1</v>
      </c>
      <c r="T9" s="143" t="str">
        <f>D4</f>
        <v>TJ Sokol Křemže C</v>
      </c>
    </row>
    <row r="10" spans="2:20" ht="30" customHeight="1">
      <c r="B10" s="131" t="s">
        <v>70</v>
      </c>
      <c r="C10" s="132" t="s">
        <v>122</v>
      </c>
      <c r="D10" s="132" t="s">
        <v>123</v>
      </c>
      <c r="E10" s="134">
        <v>8</v>
      </c>
      <c r="F10" s="140" t="s">
        <v>69</v>
      </c>
      <c r="G10" s="136">
        <v>21</v>
      </c>
      <c r="H10" s="134">
        <v>10</v>
      </c>
      <c r="I10" s="140" t="s">
        <v>69</v>
      </c>
      <c r="J10" s="136">
        <v>21</v>
      </c>
      <c r="K10" s="134"/>
      <c r="L10" s="140" t="s">
        <v>69</v>
      </c>
      <c r="M10" s="136"/>
      <c r="N10" s="137">
        <f>E10+H10+K10</f>
        <v>18</v>
      </c>
      <c r="O10" s="138">
        <f>G10+J10+M10</f>
        <v>42</v>
      </c>
      <c r="P10" s="139">
        <f>IF(E10&gt;G10,1,0)+IF(H10&gt;J10,1,0)+IF(K10&gt;M10,1,0)</f>
        <v>0</v>
      </c>
      <c r="Q10" s="140">
        <f>IF(E10&lt;G10,1,0)+IF(H10&lt;J10,1,0)+IF(K10&lt;M10,1,0)</f>
        <v>2</v>
      </c>
      <c r="R10" s="144">
        <f>IF(P10=2,1,0)</f>
        <v>0</v>
      </c>
      <c r="S10" s="142">
        <f>IF(Q10=2,1,0)</f>
        <v>1</v>
      </c>
      <c r="T10" s="143" t="str">
        <f>D5</f>
        <v>TJ Slavoj Plzeň</v>
      </c>
    </row>
    <row r="11" spans="2:20" ht="30" customHeight="1">
      <c r="B11" s="131" t="s">
        <v>73</v>
      </c>
      <c r="C11" s="132" t="s">
        <v>124</v>
      </c>
      <c r="D11" s="132" t="s">
        <v>125</v>
      </c>
      <c r="E11" s="134">
        <v>14</v>
      </c>
      <c r="F11" s="140" t="s">
        <v>69</v>
      </c>
      <c r="G11" s="136">
        <v>21</v>
      </c>
      <c r="H11" s="134">
        <v>10</v>
      </c>
      <c r="I11" s="140" t="s">
        <v>69</v>
      </c>
      <c r="J11" s="136">
        <v>21</v>
      </c>
      <c r="K11" s="134"/>
      <c r="L11" s="140" t="s">
        <v>69</v>
      </c>
      <c r="M11" s="136"/>
      <c r="N11" s="137">
        <f>E11+H11+K11</f>
        <v>24</v>
      </c>
      <c r="O11" s="138">
        <f>G11+J11+M11</f>
        <v>42</v>
      </c>
      <c r="P11" s="139">
        <f>IF(E11&gt;G11,1,0)+IF(H11&gt;J11,1,0)+IF(K11&gt;M11,1,0)</f>
        <v>0</v>
      </c>
      <c r="Q11" s="140">
        <f>IF(E11&lt;G11,1,0)+IF(H11&lt;J11,1,0)+IF(K11&lt;M11,1,0)</f>
        <v>2</v>
      </c>
      <c r="R11" s="144">
        <f>IF(P11=2,1,0)</f>
        <v>0</v>
      </c>
      <c r="S11" s="142">
        <f>IF(Q11=2,1,0)</f>
        <v>1</v>
      </c>
      <c r="T11" s="143" t="str">
        <f>T9</f>
        <v>TJ Sokol Křemže C</v>
      </c>
    </row>
    <row r="12" spans="2:20" ht="30" customHeight="1">
      <c r="B12" s="131" t="s">
        <v>76</v>
      </c>
      <c r="C12" s="132" t="s">
        <v>126</v>
      </c>
      <c r="D12" s="132" t="s">
        <v>127</v>
      </c>
      <c r="E12" s="134">
        <v>15</v>
      </c>
      <c r="F12" s="140" t="s">
        <v>69</v>
      </c>
      <c r="G12" s="136">
        <v>21</v>
      </c>
      <c r="H12" s="134">
        <v>6</v>
      </c>
      <c r="I12" s="140" t="s">
        <v>69</v>
      </c>
      <c r="J12" s="136">
        <v>21</v>
      </c>
      <c r="K12" s="134"/>
      <c r="L12" s="140" t="s">
        <v>69</v>
      </c>
      <c r="M12" s="136"/>
      <c r="N12" s="137">
        <f>E12+H12+K12</f>
        <v>21</v>
      </c>
      <c r="O12" s="138">
        <f>G12+J12+M12</f>
        <v>42</v>
      </c>
      <c r="P12" s="139">
        <f>IF(E12&gt;G12,1,0)+IF(H12&gt;J12,1,0)+IF(K12&gt;M12,1,0)</f>
        <v>0</v>
      </c>
      <c r="Q12" s="140">
        <f>IF(E12&lt;G12,1,0)+IF(H12&lt;J12,1,0)+IF(K12&lt;M12,1,0)</f>
        <v>2</v>
      </c>
      <c r="R12" s="144">
        <f>IF(P12=2,1,0)</f>
        <v>0</v>
      </c>
      <c r="S12" s="142">
        <f>IF(Q12=2,1,0)</f>
        <v>1</v>
      </c>
      <c r="T12" s="143" t="str">
        <f>T10</f>
        <v>TJ Slavoj Plzeň</v>
      </c>
    </row>
    <row r="13" spans="2:20" ht="30" customHeight="1">
      <c r="B13" s="131" t="s">
        <v>79</v>
      </c>
      <c r="C13" s="132" t="s">
        <v>128</v>
      </c>
      <c r="D13" s="132" t="s">
        <v>129</v>
      </c>
      <c r="E13" s="134">
        <v>11</v>
      </c>
      <c r="F13" s="140" t="s">
        <v>69</v>
      </c>
      <c r="G13" s="136">
        <v>21</v>
      </c>
      <c r="H13" s="134">
        <v>9</v>
      </c>
      <c r="I13" s="140" t="s">
        <v>69</v>
      </c>
      <c r="J13" s="136">
        <v>21</v>
      </c>
      <c r="K13" s="134"/>
      <c r="L13" s="140" t="s">
        <v>69</v>
      </c>
      <c r="M13" s="136"/>
      <c r="N13" s="137">
        <f>E13+H13+K13</f>
        <v>20</v>
      </c>
      <c r="O13" s="138">
        <f>G13+J13+M13</f>
        <v>42</v>
      </c>
      <c r="P13" s="139">
        <f>IF(E13&gt;G13,1,0)+IF(H13&gt;J13,1,0)+IF(K13&gt;M13,1,0)</f>
        <v>0</v>
      </c>
      <c r="Q13" s="140">
        <f>IF(E13&lt;G13,1,0)+IF(H13&lt;J13,1,0)+IF(K13&lt;M13,1,0)</f>
        <v>2</v>
      </c>
      <c r="R13" s="144">
        <f>IF(P13=2,1,0)</f>
        <v>0</v>
      </c>
      <c r="S13" s="142">
        <f>IF(Q13=2,1,0)</f>
        <v>1</v>
      </c>
      <c r="T13" s="143" t="str">
        <f>T11</f>
        <v>TJ Sokol Křemže C</v>
      </c>
    </row>
    <row r="14" spans="2:20" ht="30" customHeight="1">
      <c r="B14" s="131" t="s">
        <v>82</v>
      </c>
      <c r="C14" s="132" t="s">
        <v>130</v>
      </c>
      <c r="D14" s="132" t="s">
        <v>131</v>
      </c>
      <c r="E14" s="134">
        <v>8</v>
      </c>
      <c r="F14" s="140" t="s">
        <v>69</v>
      </c>
      <c r="G14" s="136">
        <v>21</v>
      </c>
      <c r="H14" s="134">
        <v>7</v>
      </c>
      <c r="I14" s="140" t="s">
        <v>69</v>
      </c>
      <c r="J14" s="136">
        <v>21</v>
      </c>
      <c r="K14" s="134"/>
      <c r="L14" s="140" t="s">
        <v>69</v>
      </c>
      <c r="M14" s="136"/>
      <c r="N14" s="137">
        <f>E14+H14+K14</f>
        <v>15</v>
      </c>
      <c r="O14" s="138">
        <f>G14+J14+M14</f>
        <v>42</v>
      </c>
      <c r="P14" s="139">
        <f>IF(E14&gt;G14,1,0)+IF(H14&gt;J14,1,0)+IF(K14&gt;M14,1,0)</f>
        <v>0</v>
      </c>
      <c r="Q14" s="140">
        <f>IF(E14&lt;G14,1,0)+IF(H14&lt;J14,1,0)+IF(K14&lt;M14,1,0)</f>
        <v>2</v>
      </c>
      <c r="R14" s="144">
        <f>IF(P14=2,1,0)</f>
        <v>0</v>
      </c>
      <c r="S14" s="142">
        <f>IF(Q14=2,1,0)</f>
        <v>1</v>
      </c>
      <c r="T14" s="143" t="str">
        <f>T12</f>
        <v>TJ Slavoj Plzeň</v>
      </c>
    </row>
    <row r="15" spans="2:20" ht="30" customHeight="1">
      <c r="B15" s="131" t="s">
        <v>85</v>
      </c>
      <c r="C15" s="132" t="s">
        <v>132</v>
      </c>
      <c r="D15" s="132" t="s">
        <v>133</v>
      </c>
      <c r="E15" s="134">
        <v>8</v>
      </c>
      <c r="F15" s="140" t="s">
        <v>69</v>
      </c>
      <c r="G15" s="136">
        <v>21</v>
      </c>
      <c r="H15" s="134">
        <v>14</v>
      </c>
      <c r="I15" s="140" t="s">
        <v>69</v>
      </c>
      <c r="J15" s="136">
        <v>21</v>
      </c>
      <c r="K15" s="134"/>
      <c r="L15" s="140" t="s">
        <v>69</v>
      </c>
      <c r="M15" s="136"/>
      <c r="N15" s="137">
        <f>E15+H15+K15</f>
        <v>22</v>
      </c>
      <c r="O15" s="138">
        <f>G15+J15+M15</f>
        <v>42</v>
      </c>
      <c r="P15" s="139">
        <f>IF(E15&gt;G15,1,0)+IF(H15&gt;J15,1,0)+IF(K15&gt;M15,1,0)</f>
        <v>0</v>
      </c>
      <c r="Q15" s="140">
        <f>IF(E15&lt;G15,1,0)+IF(H15&lt;J15,1,0)+IF(K15&lt;M15,1,0)</f>
        <v>2</v>
      </c>
      <c r="R15" s="144">
        <f>IF(P15=2,1,0)</f>
        <v>0</v>
      </c>
      <c r="S15" s="142">
        <f>IF(Q15=2,1,0)</f>
        <v>1</v>
      </c>
      <c r="T15" s="143" t="str">
        <f>T13</f>
        <v>TJ Sokol Křemže C</v>
      </c>
    </row>
    <row r="16" spans="2:23" ht="34.5" customHeight="1">
      <c r="B16" s="145" t="s">
        <v>88</v>
      </c>
      <c r="C16" s="146" t="s">
        <v>23</v>
      </c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7">
        <f>SUM(N9:N15)</f>
        <v>133</v>
      </c>
      <c r="O16" s="148">
        <f>SUM(O9:O15)</f>
        <v>294</v>
      </c>
      <c r="P16" s="147">
        <f>SUM(P9:P15)</f>
        <v>0</v>
      </c>
      <c r="Q16" s="149">
        <f>SUM(Q9:Q15)</f>
        <v>14</v>
      </c>
      <c r="R16" s="147">
        <f>SUM(R9:R15)</f>
        <v>0</v>
      </c>
      <c r="S16" s="148">
        <f>SUM(S9:S15)</f>
        <v>7</v>
      </c>
      <c r="T16" s="150"/>
      <c r="W16" s="151"/>
    </row>
    <row r="17" spans="2:20" ht="12.75">
      <c r="B17" s="152"/>
      <c r="C17" s="153"/>
      <c r="D17" s="153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5" t="s">
        <v>89</v>
      </c>
    </row>
    <row r="18" spans="2:20" ht="12.75">
      <c r="B18" s="156" t="s">
        <v>90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</row>
    <row r="19" spans="2:20" ht="12.75"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</row>
    <row r="20" spans="2:20" ht="19.5" customHeight="1">
      <c r="B20" s="157" t="s">
        <v>91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</row>
    <row r="21" spans="2:20" ht="19.5" customHeight="1">
      <c r="B21" s="159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</row>
    <row r="22" spans="2:20" ht="12.75"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</row>
    <row r="23" spans="2:21" ht="12.75">
      <c r="B23" s="161" t="s">
        <v>92</v>
      </c>
      <c r="C23" s="153"/>
      <c r="D23" s="162"/>
      <c r="E23" s="161" t="s">
        <v>93</v>
      </c>
      <c r="F23" s="161"/>
      <c r="G23" s="161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3"/>
    </row>
    <row r="24" spans="2:21" ht="12.75">
      <c r="B24" s="164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</row>
    <row r="25" spans="2:21" ht="12.75">
      <c r="B25" s="164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</row>
    <row r="26" spans="2:21" ht="12.75">
      <c r="B26" s="164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</row>
    <row r="27" spans="2:21" ht="12.75">
      <c r="B27" s="165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</row>
    <row r="28" spans="2:21" ht="12.75">
      <c r="B28" s="164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</row>
  </sheetData>
  <sheetProtection password="CC26" sheet="1"/>
  <mergeCells count="17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6:M16"/>
  </mergeCells>
  <printOptions horizontalCentered="1"/>
  <pageMargins left="0.11805555555555555" right="0.11805555555555555" top="0.39375" bottom="0.39375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28"/>
  <sheetViews>
    <sheetView workbookViewId="0" topLeftCell="A1">
      <selection activeCell="A1" sqref="A1"/>
    </sheetView>
  </sheetViews>
  <sheetFormatPr defaultColWidth="9.00390625" defaultRowHeight="12.75"/>
  <cols>
    <col min="1" max="1" width="1.37890625" style="99" customWidth="1"/>
    <col min="2" max="2" width="10.25390625" style="99" customWidth="1"/>
    <col min="3" max="3" width="34.875" style="99" customWidth="1"/>
    <col min="4" max="4" width="34.00390625" style="99" customWidth="1"/>
    <col min="5" max="5" width="3.75390625" style="99" customWidth="1"/>
    <col min="6" max="6" width="0.875" style="99" customWidth="1"/>
    <col min="7" max="8" width="3.75390625" style="99" customWidth="1"/>
    <col min="9" max="9" width="0.875" style="99" customWidth="1"/>
    <col min="10" max="11" width="3.75390625" style="99" customWidth="1"/>
    <col min="12" max="12" width="0.875" style="99" customWidth="1"/>
    <col min="13" max="13" width="3.75390625" style="99" customWidth="1"/>
    <col min="14" max="19" width="5.75390625" style="99" customWidth="1"/>
    <col min="20" max="20" width="12.125" style="99" customWidth="1"/>
    <col min="21" max="21" width="2.25390625" style="99" customWidth="1"/>
    <col min="22" max="16384" width="9.125" style="99" customWidth="1"/>
  </cols>
  <sheetData>
    <row r="1" ht="8.25" customHeight="1"/>
    <row r="2" spans="2:20" ht="12.75">
      <c r="B2" s="100" t="s">
        <v>48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2:20" ht="19.5" customHeight="1">
      <c r="B3" s="101" t="s">
        <v>49</v>
      </c>
      <c r="C3" s="102"/>
      <c r="D3" s="103" t="s">
        <v>50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2:20" ht="19.5" customHeight="1">
      <c r="B4" s="104" t="s">
        <v>51</v>
      </c>
      <c r="C4" s="105"/>
      <c r="D4" s="106" t="s">
        <v>52</v>
      </c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7" t="s">
        <v>53</v>
      </c>
      <c r="R4" s="107"/>
      <c r="S4" s="108" t="s">
        <v>54</v>
      </c>
      <c r="T4" s="108"/>
    </row>
    <row r="5" spans="2:20" ht="19.5" customHeight="1">
      <c r="B5" s="104" t="s">
        <v>55</v>
      </c>
      <c r="C5" s="109"/>
      <c r="D5" s="106" t="s">
        <v>15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10" t="s">
        <v>56</v>
      </c>
      <c r="R5" s="110"/>
      <c r="S5" s="111" t="s">
        <v>57</v>
      </c>
      <c r="T5" s="111"/>
    </row>
    <row r="6" spans="2:20" ht="19.5" customHeight="1">
      <c r="B6" s="112" t="s">
        <v>58</v>
      </c>
      <c r="C6" s="113"/>
      <c r="D6" s="114" t="s">
        <v>59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  <c r="R6" s="116"/>
      <c r="S6" s="117" t="s">
        <v>18</v>
      </c>
      <c r="T6" s="118" t="s">
        <v>60</v>
      </c>
    </row>
    <row r="7" spans="2:20" ht="24.75" customHeight="1">
      <c r="B7" s="119"/>
      <c r="C7" s="120" t="str">
        <f>D4</f>
        <v>TJ Sokol Vodňany</v>
      </c>
      <c r="D7" s="120" t="str">
        <f>D5</f>
        <v>SK Jupiter A</v>
      </c>
      <c r="E7" s="121" t="s">
        <v>61</v>
      </c>
      <c r="F7" s="121"/>
      <c r="G7" s="121"/>
      <c r="H7" s="121"/>
      <c r="I7" s="121"/>
      <c r="J7" s="121"/>
      <c r="K7" s="121"/>
      <c r="L7" s="121"/>
      <c r="M7" s="121"/>
      <c r="N7" s="122" t="s">
        <v>62</v>
      </c>
      <c r="O7" s="122"/>
      <c r="P7" s="122" t="s">
        <v>63</v>
      </c>
      <c r="Q7" s="122"/>
      <c r="R7" s="122" t="s">
        <v>64</v>
      </c>
      <c r="S7" s="122"/>
      <c r="T7" s="123" t="s">
        <v>65</v>
      </c>
    </row>
    <row r="8" spans="2:20" ht="9.75" customHeight="1">
      <c r="B8" s="124"/>
      <c r="C8" s="125"/>
      <c r="D8" s="126"/>
      <c r="E8" s="127">
        <v>1</v>
      </c>
      <c r="F8" s="127"/>
      <c r="G8" s="127"/>
      <c r="H8" s="127">
        <v>2</v>
      </c>
      <c r="I8" s="127"/>
      <c r="J8" s="127"/>
      <c r="K8" s="127">
        <v>3</v>
      </c>
      <c r="L8" s="127"/>
      <c r="M8" s="127"/>
      <c r="N8" s="128"/>
      <c r="O8" s="129"/>
      <c r="P8" s="128"/>
      <c r="Q8" s="129"/>
      <c r="R8" s="128"/>
      <c r="S8" s="129"/>
      <c r="T8" s="130"/>
    </row>
    <row r="9" spans="2:20" ht="30" customHeight="1">
      <c r="B9" s="131" t="s">
        <v>66</v>
      </c>
      <c r="C9" s="132" t="s">
        <v>134</v>
      </c>
      <c r="D9" s="133" t="s">
        <v>96</v>
      </c>
      <c r="E9" s="134">
        <v>6</v>
      </c>
      <c r="F9" s="135" t="s">
        <v>69</v>
      </c>
      <c r="G9" s="136">
        <v>21</v>
      </c>
      <c r="H9" s="134">
        <v>8</v>
      </c>
      <c r="I9" s="135" t="s">
        <v>69</v>
      </c>
      <c r="J9" s="136">
        <v>21</v>
      </c>
      <c r="K9" s="134"/>
      <c r="L9" s="135" t="s">
        <v>69</v>
      </c>
      <c r="M9" s="136"/>
      <c r="N9" s="137">
        <f>E9+H9+K9</f>
        <v>14</v>
      </c>
      <c r="O9" s="138">
        <f>G9+J9+M9</f>
        <v>42</v>
      </c>
      <c r="P9" s="139">
        <f>IF(E9&gt;G9,1,0)+IF(H9&gt;J9,1,0)+IF(K9&gt;M9,1,0)</f>
        <v>0</v>
      </c>
      <c r="Q9" s="140">
        <f>IF(E9&lt;G9,1,0)+IF(H9&lt;J9,1,0)+IF(K9&lt;M9,1,0)</f>
        <v>2</v>
      </c>
      <c r="R9" s="141">
        <f>IF(P9=2,1,0)</f>
        <v>0</v>
      </c>
      <c r="S9" s="142">
        <f>IF(Q9=2,1,0)</f>
        <v>1</v>
      </c>
      <c r="T9" s="143" t="str">
        <f>D4</f>
        <v>TJ Sokol Vodňany</v>
      </c>
    </row>
    <row r="10" spans="2:20" ht="30" customHeight="1">
      <c r="B10" s="131" t="s">
        <v>70</v>
      </c>
      <c r="C10" s="132" t="s">
        <v>135</v>
      </c>
      <c r="D10" s="132" t="s">
        <v>136</v>
      </c>
      <c r="E10" s="134">
        <v>17</v>
      </c>
      <c r="F10" s="140" t="s">
        <v>69</v>
      </c>
      <c r="G10" s="136">
        <v>21</v>
      </c>
      <c r="H10" s="134">
        <v>17</v>
      </c>
      <c r="I10" s="140" t="s">
        <v>69</v>
      </c>
      <c r="J10" s="136">
        <v>21</v>
      </c>
      <c r="K10" s="134"/>
      <c r="L10" s="140" t="s">
        <v>69</v>
      </c>
      <c r="M10" s="136"/>
      <c r="N10" s="137">
        <f>E10+H10+K10</f>
        <v>34</v>
      </c>
      <c r="O10" s="138">
        <f>G10+J10+M10</f>
        <v>42</v>
      </c>
      <c r="P10" s="139">
        <f>IF(E10&gt;G10,1,0)+IF(H10&gt;J10,1,0)+IF(K10&gt;M10,1,0)</f>
        <v>0</v>
      </c>
      <c r="Q10" s="140">
        <f>IF(E10&lt;G10,1,0)+IF(H10&lt;J10,1,0)+IF(K10&lt;M10,1,0)</f>
        <v>2</v>
      </c>
      <c r="R10" s="144">
        <f>IF(P10=2,1,0)</f>
        <v>0</v>
      </c>
      <c r="S10" s="142">
        <f>IF(Q10=2,1,0)</f>
        <v>1</v>
      </c>
      <c r="T10" s="143" t="str">
        <f>D5</f>
        <v>SK Jupiter A</v>
      </c>
    </row>
    <row r="11" spans="2:20" ht="30" customHeight="1">
      <c r="B11" s="131" t="s">
        <v>73</v>
      </c>
      <c r="C11" s="132" t="s">
        <v>74</v>
      </c>
      <c r="D11" s="132" t="s">
        <v>100</v>
      </c>
      <c r="E11" s="134">
        <v>21</v>
      </c>
      <c r="F11" s="140" t="s">
        <v>69</v>
      </c>
      <c r="G11" s="136">
        <v>18</v>
      </c>
      <c r="H11" s="134">
        <v>18</v>
      </c>
      <c r="I11" s="140" t="s">
        <v>69</v>
      </c>
      <c r="J11" s="136">
        <v>21</v>
      </c>
      <c r="K11" s="134">
        <v>21</v>
      </c>
      <c r="L11" s="140" t="s">
        <v>69</v>
      </c>
      <c r="M11" s="136">
        <v>23</v>
      </c>
      <c r="N11" s="137">
        <f>E11+H11+K11</f>
        <v>60</v>
      </c>
      <c r="O11" s="138">
        <f>G11+J11+M11</f>
        <v>62</v>
      </c>
      <c r="P11" s="139">
        <f>IF(E11&gt;G11,1,0)+IF(H11&gt;J11,1,0)+IF(K11&gt;M11,1,0)</f>
        <v>1</v>
      </c>
      <c r="Q11" s="140">
        <f>IF(E11&lt;G11,1,0)+IF(H11&lt;J11,1,0)+IF(K11&lt;M11,1,0)</f>
        <v>2</v>
      </c>
      <c r="R11" s="144">
        <f>IF(P11=2,1,0)</f>
        <v>0</v>
      </c>
      <c r="S11" s="142">
        <f>IF(Q11=2,1,0)</f>
        <v>1</v>
      </c>
      <c r="T11" s="143" t="str">
        <f>T9</f>
        <v>TJ Sokol Vodňany</v>
      </c>
    </row>
    <row r="12" spans="2:20" ht="30" customHeight="1">
      <c r="B12" s="131" t="s">
        <v>76</v>
      </c>
      <c r="C12" s="132" t="s">
        <v>77</v>
      </c>
      <c r="D12" s="132" t="s">
        <v>137</v>
      </c>
      <c r="E12" s="134">
        <v>7</v>
      </c>
      <c r="F12" s="140" t="s">
        <v>69</v>
      </c>
      <c r="G12" s="136">
        <v>21</v>
      </c>
      <c r="H12" s="134">
        <v>9</v>
      </c>
      <c r="I12" s="140" t="s">
        <v>69</v>
      </c>
      <c r="J12" s="136">
        <v>21</v>
      </c>
      <c r="K12" s="134"/>
      <c r="L12" s="140" t="s">
        <v>69</v>
      </c>
      <c r="M12" s="136"/>
      <c r="N12" s="137">
        <f>E12+H12+K12</f>
        <v>16</v>
      </c>
      <c r="O12" s="138">
        <f>G12+J12+M12</f>
        <v>42</v>
      </c>
      <c r="P12" s="139">
        <f>IF(E12&gt;G12,1,0)+IF(H12&gt;J12,1,0)+IF(K12&gt;M12,1,0)</f>
        <v>0</v>
      </c>
      <c r="Q12" s="140">
        <f>IF(E12&lt;G12,1,0)+IF(H12&lt;J12,1,0)+IF(K12&lt;M12,1,0)</f>
        <v>2</v>
      </c>
      <c r="R12" s="144">
        <f>IF(P12=2,1,0)</f>
        <v>0</v>
      </c>
      <c r="S12" s="142">
        <f>IF(Q12=2,1,0)</f>
        <v>1</v>
      </c>
      <c r="T12" s="143" t="str">
        <f>T10</f>
        <v>SK Jupiter A</v>
      </c>
    </row>
    <row r="13" spans="2:20" ht="30" customHeight="1">
      <c r="B13" s="131" t="s">
        <v>79</v>
      </c>
      <c r="C13" s="132" t="s">
        <v>138</v>
      </c>
      <c r="D13" s="132" t="s">
        <v>104</v>
      </c>
      <c r="E13" s="134">
        <v>5</v>
      </c>
      <c r="F13" s="140" t="s">
        <v>69</v>
      </c>
      <c r="G13" s="136">
        <v>21</v>
      </c>
      <c r="H13" s="134">
        <v>15</v>
      </c>
      <c r="I13" s="140" t="s">
        <v>69</v>
      </c>
      <c r="J13" s="136">
        <v>21</v>
      </c>
      <c r="K13" s="134"/>
      <c r="L13" s="140" t="s">
        <v>69</v>
      </c>
      <c r="M13" s="136"/>
      <c r="N13" s="137">
        <f>E13+H13+K13</f>
        <v>20</v>
      </c>
      <c r="O13" s="138">
        <f>G13+J13+M13</f>
        <v>42</v>
      </c>
      <c r="P13" s="139">
        <f>IF(E13&gt;G13,1,0)+IF(H13&gt;J13,1,0)+IF(K13&gt;M13,1,0)</f>
        <v>0</v>
      </c>
      <c r="Q13" s="140">
        <f>IF(E13&lt;G13,1,0)+IF(H13&lt;J13,1,0)+IF(K13&lt;M13,1,0)</f>
        <v>2</v>
      </c>
      <c r="R13" s="144">
        <f>IF(P13=2,1,0)</f>
        <v>0</v>
      </c>
      <c r="S13" s="142">
        <f>IF(Q13=2,1,0)</f>
        <v>1</v>
      </c>
      <c r="T13" s="143" t="str">
        <f>T11</f>
        <v>TJ Sokol Vodňany</v>
      </c>
    </row>
    <row r="14" spans="2:20" ht="30" customHeight="1">
      <c r="B14" s="131" t="s">
        <v>82</v>
      </c>
      <c r="C14" s="132" t="s">
        <v>83</v>
      </c>
      <c r="D14" s="132" t="s">
        <v>106</v>
      </c>
      <c r="E14" s="134">
        <v>19</v>
      </c>
      <c r="F14" s="140" t="s">
        <v>69</v>
      </c>
      <c r="G14" s="136">
        <v>21</v>
      </c>
      <c r="H14" s="134">
        <v>21</v>
      </c>
      <c r="I14" s="140" t="s">
        <v>69</v>
      </c>
      <c r="J14" s="136">
        <v>19</v>
      </c>
      <c r="K14" s="134">
        <v>13</v>
      </c>
      <c r="L14" s="140" t="s">
        <v>69</v>
      </c>
      <c r="M14" s="136">
        <v>21</v>
      </c>
      <c r="N14" s="137">
        <f>E14+H14+K14</f>
        <v>53</v>
      </c>
      <c r="O14" s="138">
        <f>G14+J14+M14</f>
        <v>61</v>
      </c>
      <c r="P14" s="139">
        <f>IF(E14&gt;G14,1,0)+IF(H14&gt;J14,1,0)+IF(K14&gt;M14,1,0)</f>
        <v>1</v>
      </c>
      <c r="Q14" s="140">
        <f>IF(E14&lt;G14,1,0)+IF(H14&lt;J14,1,0)+IF(K14&lt;M14,1,0)</f>
        <v>2</v>
      </c>
      <c r="R14" s="144">
        <f>IF(P14=2,1,0)</f>
        <v>0</v>
      </c>
      <c r="S14" s="142">
        <f>IF(Q14=2,1,0)</f>
        <v>1</v>
      </c>
      <c r="T14" s="143" t="str">
        <f>T12</f>
        <v>SK Jupiter A</v>
      </c>
    </row>
    <row r="15" spans="2:22" ht="30" customHeight="1">
      <c r="B15" s="131" t="s">
        <v>85</v>
      </c>
      <c r="C15" s="132" t="s">
        <v>80</v>
      </c>
      <c r="D15" s="132" t="s">
        <v>108</v>
      </c>
      <c r="E15" s="134">
        <v>21</v>
      </c>
      <c r="F15" s="140" t="s">
        <v>69</v>
      </c>
      <c r="G15" s="136">
        <v>5</v>
      </c>
      <c r="H15" s="134">
        <v>21</v>
      </c>
      <c r="I15" s="140" t="s">
        <v>69</v>
      </c>
      <c r="J15" s="136">
        <v>0</v>
      </c>
      <c r="K15" s="134"/>
      <c r="L15" s="140" t="s">
        <v>69</v>
      </c>
      <c r="M15" s="136"/>
      <c r="N15" s="137">
        <f>E15+H15+K15</f>
        <v>42</v>
      </c>
      <c r="O15" s="138">
        <f>G15+J15+M15</f>
        <v>5</v>
      </c>
      <c r="P15" s="139">
        <f>IF(E15&gt;G15,1,0)+IF(H15&gt;J15,1,0)+IF(K15&gt;M15,1,0)</f>
        <v>2</v>
      </c>
      <c r="Q15" s="140">
        <f>IF(E15&lt;G15,1,0)+IF(H15&lt;J15,1,0)+IF(K15&lt;M15,1,0)</f>
        <v>0</v>
      </c>
      <c r="R15" s="144">
        <f>IF(P15=2,1,0)</f>
        <v>1</v>
      </c>
      <c r="S15" s="142">
        <f>IF(Q15=2,1,0)</f>
        <v>0</v>
      </c>
      <c r="T15" s="143" t="str">
        <f>T13</f>
        <v>TJ Sokol Vodňany</v>
      </c>
      <c r="V15" s="167"/>
    </row>
    <row r="16" spans="2:23" ht="34.5" customHeight="1">
      <c r="B16" s="145" t="s">
        <v>88</v>
      </c>
      <c r="C16" s="146" t="s">
        <v>15</v>
      </c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7">
        <f>SUM(N9:N15)</f>
        <v>239</v>
      </c>
      <c r="O16" s="148">
        <f>SUM(O9:O15)</f>
        <v>296</v>
      </c>
      <c r="P16" s="147">
        <f>SUM(P9:P15)</f>
        <v>4</v>
      </c>
      <c r="Q16" s="149">
        <f>SUM(Q9:Q15)</f>
        <v>12</v>
      </c>
      <c r="R16" s="147">
        <f>SUM(R9:R15)</f>
        <v>1</v>
      </c>
      <c r="S16" s="148">
        <f>SUM(S9:S15)</f>
        <v>6</v>
      </c>
      <c r="T16" s="150"/>
      <c r="W16" s="151"/>
    </row>
    <row r="17" spans="2:20" ht="12.75">
      <c r="B17" s="152"/>
      <c r="C17" s="153"/>
      <c r="D17" s="153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5" t="s">
        <v>89</v>
      </c>
    </row>
    <row r="18" spans="2:20" ht="12.75">
      <c r="B18" s="156" t="s">
        <v>90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</row>
    <row r="19" spans="2:20" ht="12.75"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</row>
    <row r="20" spans="2:20" ht="19.5" customHeight="1">
      <c r="B20" s="157" t="s">
        <v>91</v>
      </c>
      <c r="C20" s="158" t="s">
        <v>139</v>
      </c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</row>
    <row r="21" spans="2:20" ht="19.5" customHeight="1">
      <c r="B21" s="159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</row>
    <row r="22" spans="2:20" ht="12.75"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</row>
    <row r="23" spans="2:21" ht="12.75">
      <c r="B23" s="161" t="s">
        <v>92</v>
      </c>
      <c r="C23" s="153"/>
      <c r="D23" s="162"/>
      <c r="E23" s="161" t="s">
        <v>93</v>
      </c>
      <c r="F23" s="161"/>
      <c r="G23" s="161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3"/>
    </row>
    <row r="24" spans="2:21" ht="12.75">
      <c r="B24" s="164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</row>
    <row r="25" spans="2:21" ht="12.75">
      <c r="B25" s="164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</row>
    <row r="26" spans="2:21" ht="12.75">
      <c r="B26" s="164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</row>
    <row r="27" spans="2:21" ht="12.75">
      <c r="B27" s="165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</row>
    <row r="28" spans="2:21" ht="12.75">
      <c r="B28" s="164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</row>
  </sheetData>
  <sheetProtection password="CC26" sheet="1"/>
  <mergeCells count="17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6:M16"/>
  </mergeCells>
  <printOptions horizontalCentered="1"/>
  <pageMargins left="0.11805555555555555" right="0.11805555555555555" top="0.39375" bottom="0.39375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28"/>
  <sheetViews>
    <sheetView workbookViewId="0" topLeftCell="A1">
      <selection activeCell="A1" sqref="A1"/>
    </sheetView>
  </sheetViews>
  <sheetFormatPr defaultColWidth="9.00390625" defaultRowHeight="12.75"/>
  <cols>
    <col min="1" max="1" width="1.37890625" style="99" customWidth="1"/>
    <col min="2" max="2" width="10.25390625" style="99" customWidth="1"/>
    <col min="3" max="3" width="34.875" style="99" customWidth="1"/>
    <col min="4" max="4" width="34.00390625" style="99" customWidth="1"/>
    <col min="5" max="5" width="3.75390625" style="99" customWidth="1"/>
    <col min="6" max="6" width="0.875" style="99" customWidth="1"/>
    <col min="7" max="8" width="3.75390625" style="99" customWidth="1"/>
    <col min="9" max="9" width="0.875" style="99" customWidth="1"/>
    <col min="10" max="11" width="3.75390625" style="99" customWidth="1"/>
    <col min="12" max="12" width="0.875" style="99" customWidth="1"/>
    <col min="13" max="13" width="3.75390625" style="99" customWidth="1"/>
    <col min="14" max="19" width="5.75390625" style="99" customWidth="1"/>
    <col min="20" max="20" width="12.125" style="99" customWidth="1"/>
    <col min="21" max="21" width="2.25390625" style="99" customWidth="1"/>
    <col min="22" max="16384" width="9.125" style="99" customWidth="1"/>
  </cols>
  <sheetData>
    <row r="1" ht="8.25" customHeight="1"/>
    <row r="2" spans="2:20" ht="12.75">
      <c r="B2" s="100" t="s">
        <v>48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2:20" ht="19.5" customHeight="1">
      <c r="B3" s="101" t="s">
        <v>49</v>
      </c>
      <c r="C3" s="102"/>
      <c r="D3" s="103" t="s">
        <v>50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2:20" ht="19.5" customHeight="1">
      <c r="B4" s="104" t="s">
        <v>51</v>
      </c>
      <c r="C4" s="105"/>
      <c r="D4" s="106" t="s">
        <v>94</v>
      </c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7" t="s">
        <v>53</v>
      </c>
      <c r="R4" s="107"/>
      <c r="S4" s="108" t="s">
        <v>54</v>
      </c>
      <c r="T4" s="108"/>
    </row>
    <row r="5" spans="2:20" ht="19.5" customHeight="1">
      <c r="B5" s="104" t="s">
        <v>55</v>
      </c>
      <c r="C5" s="109"/>
      <c r="D5" s="106" t="s">
        <v>17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10" t="s">
        <v>56</v>
      </c>
      <c r="R5" s="110"/>
      <c r="S5" s="111" t="s">
        <v>57</v>
      </c>
      <c r="T5" s="111"/>
    </row>
    <row r="6" spans="2:20" ht="19.5" customHeight="1">
      <c r="B6" s="112" t="s">
        <v>58</v>
      </c>
      <c r="C6" s="113"/>
      <c r="D6" s="114" t="s">
        <v>59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  <c r="R6" s="116"/>
      <c r="S6" s="117" t="s">
        <v>18</v>
      </c>
      <c r="T6" s="118" t="s">
        <v>60</v>
      </c>
    </row>
    <row r="7" spans="2:20" ht="24.75" customHeight="1">
      <c r="B7" s="119"/>
      <c r="C7" s="120" t="str">
        <f>D4</f>
        <v>TJ Sokol Křemže B</v>
      </c>
      <c r="D7" s="120" t="str">
        <f>D5</f>
        <v>Spartak Chrást</v>
      </c>
      <c r="E7" s="121" t="s">
        <v>61</v>
      </c>
      <c r="F7" s="121"/>
      <c r="G7" s="121"/>
      <c r="H7" s="121"/>
      <c r="I7" s="121"/>
      <c r="J7" s="121"/>
      <c r="K7" s="121"/>
      <c r="L7" s="121"/>
      <c r="M7" s="121"/>
      <c r="N7" s="122" t="s">
        <v>62</v>
      </c>
      <c r="O7" s="122"/>
      <c r="P7" s="122" t="s">
        <v>63</v>
      </c>
      <c r="Q7" s="122"/>
      <c r="R7" s="122" t="s">
        <v>64</v>
      </c>
      <c r="S7" s="122"/>
      <c r="T7" s="123" t="s">
        <v>65</v>
      </c>
    </row>
    <row r="8" spans="2:20" ht="9.75" customHeight="1">
      <c r="B8" s="124"/>
      <c r="C8" s="125"/>
      <c r="D8" s="126"/>
      <c r="E8" s="127">
        <v>1</v>
      </c>
      <c r="F8" s="127"/>
      <c r="G8" s="127"/>
      <c r="H8" s="127">
        <v>2</v>
      </c>
      <c r="I8" s="127"/>
      <c r="J8" s="127"/>
      <c r="K8" s="127">
        <v>3</v>
      </c>
      <c r="L8" s="127"/>
      <c r="M8" s="127"/>
      <c r="N8" s="128"/>
      <c r="O8" s="129"/>
      <c r="P8" s="128"/>
      <c r="Q8" s="129"/>
      <c r="R8" s="128"/>
      <c r="S8" s="129"/>
      <c r="T8" s="130"/>
    </row>
    <row r="9" spans="2:20" ht="30" customHeight="1">
      <c r="B9" s="131" t="s">
        <v>66</v>
      </c>
      <c r="C9" s="132" t="s">
        <v>95</v>
      </c>
      <c r="D9" s="133" t="s">
        <v>68</v>
      </c>
      <c r="E9" s="134">
        <v>21</v>
      </c>
      <c r="F9" s="135" t="s">
        <v>69</v>
      </c>
      <c r="G9" s="136">
        <v>15</v>
      </c>
      <c r="H9" s="134">
        <v>12</v>
      </c>
      <c r="I9" s="135" t="s">
        <v>69</v>
      </c>
      <c r="J9" s="136">
        <v>21</v>
      </c>
      <c r="K9" s="134">
        <v>15</v>
      </c>
      <c r="L9" s="135" t="s">
        <v>69</v>
      </c>
      <c r="M9" s="136">
        <v>21</v>
      </c>
      <c r="N9" s="137">
        <f>E9+H9+K9</f>
        <v>48</v>
      </c>
      <c r="O9" s="138">
        <f>G9+J9+M9</f>
        <v>57</v>
      </c>
      <c r="P9" s="139">
        <f>IF(E9&gt;G9,1,0)+IF(H9&gt;J9,1,0)+IF(K9&gt;M9,1,0)</f>
        <v>1</v>
      </c>
      <c r="Q9" s="140">
        <f>IF(E9&lt;G9,1,0)+IF(H9&lt;J9,1,0)+IF(K9&lt;M9,1,0)</f>
        <v>2</v>
      </c>
      <c r="R9" s="141">
        <f>IF(P9=2,1,0)</f>
        <v>0</v>
      </c>
      <c r="S9" s="142">
        <f>IF(Q9=2,1,0)</f>
        <v>1</v>
      </c>
      <c r="T9" s="143" t="str">
        <f>D4</f>
        <v>TJ Sokol Křemže B</v>
      </c>
    </row>
    <row r="10" spans="2:20" ht="30" customHeight="1">
      <c r="B10" s="131" t="s">
        <v>70</v>
      </c>
      <c r="C10" s="132" t="s">
        <v>97</v>
      </c>
      <c r="D10" s="132" t="s">
        <v>72</v>
      </c>
      <c r="E10" s="134">
        <v>21</v>
      </c>
      <c r="F10" s="140" t="s">
        <v>69</v>
      </c>
      <c r="G10" s="136">
        <v>14</v>
      </c>
      <c r="H10" s="134">
        <v>21</v>
      </c>
      <c r="I10" s="140" t="s">
        <v>69</v>
      </c>
      <c r="J10" s="136">
        <v>13</v>
      </c>
      <c r="K10" s="134"/>
      <c r="L10" s="140" t="s">
        <v>69</v>
      </c>
      <c r="M10" s="136"/>
      <c r="N10" s="137">
        <f>E10+H10+K10</f>
        <v>42</v>
      </c>
      <c r="O10" s="138">
        <f>G10+J10+M10</f>
        <v>27</v>
      </c>
      <c r="P10" s="139">
        <f>IF(E10&gt;G10,1,0)+IF(H10&gt;J10,1,0)+IF(K10&gt;M10,1,0)</f>
        <v>2</v>
      </c>
      <c r="Q10" s="140">
        <f>IF(E10&lt;G10,1,0)+IF(H10&lt;J10,1,0)+IF(K10&lt;M10,1,0)</f>
        <v>0</v>
      </c>
      <c r="R10" s="144">
        <f>IF(P10=2,1,0)</f>
        <v>1</v>
      </c>
      <c r="S10" s="142">
        <f>IF(Q10=2,1,0)</f>
        <v>0</v>
      </c>
      <c r="T10" s="143" t="str">
        <f>D5</f>
        <v>Spartak Chrást</v>
      </c>
    </row>
    <row r="11" spans="2:20" ht="30" customHeight="1">
      <c r="B11" s="131" t="s">
        <v>73</v>
      </c>
      <c r="C11" s="132" t="s">
        <v>99</v>
      </c>
      <c r="D11" s="132" t="s">
        <v>111</v>
      </c>
      <c r="E11" s="134">
        <v>21</v>
      </c>
      <c r="F11" s="140" t="s">
        <v>69</v>
      </c>
      <c r="G11" s="136">
        <v>0</v>
      </c>
      <c r="H11" s="134">
        <v>21</v>
      </c>
      <c r="I11" s="140" t="s">
        <v>69</v>
      </c>
      <c r="J11" s="136">
        <v>0</v>
      </c>
      <c r="K11" s="134"/>
      <c r="L11" s="140" t="s">
        <v>69</v>
      </c>
      <c r="M11" s="136"/>
      <c r="N11" s="137">
        <f>E11+H11+K11</f>
        <v>42</v>
      </c>
      <c r="O11" s="138">
        <f>G11+J11+M11</f>
        <v>0</v>
      </c>
      <c r="P11" s="139">
        <f>IF(E11&gt;G11,1,0)+IF(H11&gt;J11,1,0)+IF(K11&gt;M11,1,0)</f>
        <v>2</v>
      </c>
      <c r="Q11" s="140">
        <f>IF(E11&lt;G11,1,0)+IF(H11&lt;J11,1,0)+IF(K11&lt;M11,1,0)</f>
        <v>0</v>
      </c>
      <c r="R11" s="144">
        <f>IF(P11=2,1,0)</f>
        <v>1</v>
      </c>
      <c r="S11" s="142">
        <f>IF(Q11=2,1,0)</f>
        <v>0</v>
      </c>
      <c r="T11" s="143" t="str">
        <f>T9</f>
        <v>TJ Sokol Křemže B</v>
      </c>
    </row>
    <row r="12" spans="2:20" ht="30" customHeight="1">
      <c r="B12" s="131" t="s">
        <v>76</v>
      </c>
      <c r="C12" s="132" t="s">
        <v>101</v>
      </c>
      <c r="D12" s="132" t="s">
        <v>78</v>
      </c>
      <c r="E12" s="134">
        <v>11</v>
      </c>
      <c r="F12" s="140" t="s">
        <v>69</v>
      </c>
      <c r="G12" s="136">
        <v>21</v>
      </c>
      <c r="H12" s="134">
        <v>15</v>
      </c>
      <c r="I12" s="140" t="s">
        <v>69</v>
      </c>
      <c r="J12" s="136">
        <v>21</v>
      </c>
      <c r="K12" s="134"/>
      <c r="L12" s="140" t="s">
        <v>69</v>
      </c>
      <c r="M12" s="136"/>
      <c r="N12" s="137">
        <f>E12+H12+K12</f>
        <v>26</v>
      </c>
      <c r="O12" s="138">
        <f>G12+J12+M12</f>
        <v>42</v>
      </c>
      <c r="P12" s="139">
        <f>IF(E12&gt;G12,1,0)+IF(H12&gt;J12,1,0)+IF(K12&gt;M12,1,0)</f>
        <v>0</v>
      </c>
      <c r="Q12" s="140">
        <f>IF(E12&lt;G12,1,0)+IF(H12&lt;J12,1,0)+IF(K12&lt;M12,1,0)</f>
        <v>2</v>
      </c>
      <c r="R12" s="144">
        <f>IF(P12=2,1,0)</f>
        <v>0</v>
      </c>
      <c r="S12" s="142">
        <f>IF(Q12=2,1,0)</f>
        <v>1</v>
      </c>
      <c r="T12" s="143" t="str">
        <f>T10</f>
        <v>Spartak Chrást</v>
      </c>
    </row>
    <row r="13" spans="2:20" ht="30" customHeight="1">
      <c r="B13" s="131" t="s">
        <v>79</v>
      </c>
      <c r="C13" s="132" t="s">
        <v>103</v>
      </c>
      <c r="D13" s="132" t="s">
        <v>81</v>
      </c>
      <c r="E13" s="134">
        <v>21</v>
      </c>
      <c r="F13" s="140" t="s">
        <v>69</v>
      </c>
      <c r="G13" s="136">
        <v>8</v>
      </c>
      <c r="H13" s="134">
        <v>19</v>
      </c>
      <c r="I13" s="140" t="s">
        <v>69</v>
      </c>
      <c r="J13" s="136">
        <v>21</v>
      </c>
      <c r="K13" s="134">
        <v>21</v>
      </c>
      <c r="L13" s="140" t="s">
        <v>69</v>
      </c>
      <c r="M13" s="136">
        <v>9</v>
      </c>
      <c r="N13" s="137">
        <f>E13+H13+K13</f>
        <v>61</v>
      </c>
      <c r="O13" s="138">
        <f>G13+J13+M13</f>
        <v>38</v>
      </c>
      <c r="P13" s="139">
        <f>IF(E13&gt;G13,1,0)+IF(H13&gt;J13,1,0)+IF(K13&gt;M13,1,0)</f>
        <v>2</v>
      </c>
      <c r="Q13" s="140">
        <f>IF(E13&lt;G13,1,0)+IF(H13&lt;J13,1,0)+IF(K13&lt;M13,1,0)</f>
        <v>1</v>
      </c>
      <c r="R13" s="144">
        <f>IF(P13=2,1,0)</f>
        <v>1</v>
      </c>
      <c r="S13" s="142">
        <f>IF(Q13=2,1,0)</f>
        <v>0</v>
      </c>
      <c r="T13" s="143" t="str">
        <f>T11</f>
        <v>TJ Sokol Křemže B</v>
      </c>
    </row>
    <row r="14" spans="2:20" ht="30" customHeight="1">
      <c r="B14" s="131" t="s">
        <v>82</v>
      </c>
      <c r="C14" s="132" t="s">
        <v>105</v>
      </c>
      <c r="D14" s="132" t="s">
        <v>84</v>
      </c>
      <c r="E14" s="134">
        <v>21</v>
      </c>
      <c r="F14" s="140" t="s">
        <v>69</v>
      </c>
      <c r="G14" s="136">
        <v>12</v>
      </c>
      <c r="H14" s="134">
        <v>21</v>
      </c>
      <c r="I14" s="140" t="s">
        <v>69</v>
      </c>
      <c r="J14" s="136">
        <v>10</v>
      </c>
      <c r="K14" s="134"/>
      <c r="L14" s="140" t="s">
        <v>69</v>
      </c>
      <c r="M14" s="136"/>
      <c r="N14" s="137">
        <f>E14+H14+K14</f>
        <v>42</v>
      </c>
      <c r="O14" s="138">
        <f>G14+J14+M14</f>
        <v>22</v>
      </c>
      <c r="P14" s="139">
        <f>IF(E14&gt;G14,1,0)+IF(H14&gt;J14,1,0)+IF(K14&gt;M14,1,0)</f>
        <v>2</v>
      </c>
      <c r="Q14" s="140">
        <f>IF(E14&lt;G14,1,0)+IF(H14&lt;J14,1,0)+IF(K14&lt;M14,1,0)</f>
        <v>0</v>
      </c>
      <c r="R14" s="144">
        <f>IF(P14=2,1,0)</f>
        <v>1</v>
      </c>
      <c r="S14" s="142">
        <f>IF(Q14=2,1,0)</f>
        <v>0</v>
      </c>
      <c r="T14" s="143" t="str">
        <f>T12</f>
        <v>Spartak Chrást</v>
      </c>
    </row>
    <row r="15" spans="2:20" ht="30" customHeight="1">
      <c r="B15" s="131" t="s">
        <v>85</v>
      </c>
      <c r="C15" s="132" t="s">
        <v>107</v>
      </c>
      <c r="D15" s="132" t="s">
        <v>87</v>
      </c>
      <c r="E15" s="134">
        <v>18</v>
      </c>
      <c r="F15" s="140" t="s">
        <v>69</v>
      </c>
      <c r="G15" s="136">
        <v>21</v>
      </c>
      <c r="H15" s="134">
        <v>21</v>
      </c>
      <c r="I15" s="140" t="s">
        <v>69</v>
      </c>
      <c r="J15" s="136">
        <v>19</v>
      </c>
      <c r="K15" s="134">
        <v>10</v>
      </c>
      <c r="L15" s="140"/>
      <c r="M15" s="136">
        <v>21</v>
      </c>
      <c r="N15" s="137">
        <f>E15+H15+K15</f>
        <v>49</v>
      </c>
      <c r="O15" s="138">
        <f>G15+J15+M15</f>
        <v>61</v>
      </c>
      <c r="P15" s="139">
        <f>IF(E15&gt;G15,1,0)+IF(H15&gt;J15,1,0)+IF(K15&gt;M15,1,0)</f>
        <v>1</v>
      </c>
      <c r="Q15" s="140">
        <f>IF(E15&lt;G15,1,0)+IF(H15&lt;J15,1,0)+IF(K15&lt;M15,1,0)</f>
        <v>2</v>
      </c>
      <c r="R15" s="144">
        <f>IF(P15=2,1,0)</f>
        <v>0</v>
      </c>
      <c r="S15" s="142">
        <f>IF(Q15=2,1,0)</f>
        <v>1</v>
      </c>
      <c r="T15" s="143" t="str">
        <f>T13</f>
        <v>TJ Sokol Křemže B</v>
      </c>
    </row>
    <row r="16" spans="2:23" ht="34.5" customHeight="1">
      <c r="B16" s="145" t="s">
        <v>88</v>
      </c>
      <c r="C16" s="146" t="s">
        <v>94</v>
      </c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7">
        <f>SUM(N9:N15)</f>
        <v>310</v>
      </c>
      <c r="O16" s="148">
        <f>SUM(O9:O15)</f>
        <v>247</v>
      </c>
      <c r="P16" s="147">
        <f>SUM(P9:P15)</f>
        <v>10</v>
      </c>
      <c r="Q16" s="149">
        <f>SUM(Q9:Q15)</f>
        <v>7</v>
      </c>
      <c r="R16" s="147">
        <f>SUM(R9:R15)</f>
        <v>4</v>
      </c>
      <c r="S16" s="148">
        <f>SUM(S9:S15)</f>
        <v>3</v>
      </c>
      <c r="T16" s="150"/>
      <c r="W16" s="151"/>
    </row>
    <row r="17" spans="2:20" ht="12.75">
      <c r="B17" s="152"/>
      <c r="C17" s="153"/>
      <c r="D17" s="153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5" t="s">
        <v>89</v>
      </c>
    </row>
    <row r="18" spans="2:20" ht="12.75">
      <c r="B18" s="156" t="s">
        <v>90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</row>
    <row r="19" spans="2:20" ht="12.75"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</row>
    <row r="20" spans="2:20" ht="19.5" customHeight="1">
      <c r="B20" s="157" t="s">
        <v>91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</row>
    <row r="21" spans="2:20" ht="19.5" customHeight="1">
      <c r="B21" s="159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</row>
    <row r="22" spans="2:20" ht="12.75"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</row>
    <row r="23" spans="2:21" ht="12.75">
      <c r="B23" s="161" t="s">
        <v>92</v>
      </c>
      <c r="C23" s="153"/>
      <c r="D23" s="162"/>
      <c r="E23" s="161" t="s">
        <v>93</v>
      </c>
      <c r="F23" s="161"/>
      <c r="G23" s="161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3"/>
    </row>
    <row r="24" spans="2:21" ht="12.75">
      <c r="B24" s="164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</row>
    <row r="25" spans="2:21" ht="12.75">
      <c r="B25" s="164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</row>
    <row r="26" spans="2:21" ht="12.75">
      <c r="B26" s="164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</row>
    <row r="27" spans="2:21" ht="12.75">
      <c r="B27" s="165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</row>
    <row r="28" spans="2:21" ht="12.75">
      <c r="B28" s="164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</row>
  </sheetData>
  <sheetProtection password="CC26" sheet="1"/>
  <mergeCells count="17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6:M16"/>
  </mergeCells>
  <printOptions horizontalCentered="1"/>
  <pageMargins left="0.11805555555555555" right="0.11805555555555555" top="0.39375" bottom="0.39375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28"/>
  <sheetViews>
    <sheetView workbookViewId="0" topLeftCell="A1">
      <selection activeCell="A1" sqref="A1"/>
    </sheetView>
  </sheetViews>
  <sheetFormatPr defaultColWidth="9.00390625" defaultRowHeight="12.75"/>
  <cols>
    <col min="1" max="1" width="1.37890625" style="99" customWidth="1"/>
    <col min="2" max="2" width="10.25390625" style="99" customWidth="1"/>
    <col min="3" max="3" width="34.875" style="99" customWidth="1"/>
    <col min="4" max="4" width="34.00390625" style="99" customWidth="1"/>
    <col min="5" max="5" width="3.75390625" style="99" customWidth="1"/>
    <col min="6" max="6" width="0.875" style="99" customWidth="1"/>
    <col min="7" max="8" width="3.75390625" style="99" customWidth="1"/>
    <col min="9" max="9" width="0.875" style="99" customWidth="1"/>
    <col min="10" max="11" width="3.75390625" style="99" customWidth="1"/>
    <col min="12" max="12" width="0.875" style="99" customWidth="1"/>
    <col min="13" max="13" width="3.75390625" style="99" customWidth="1"/>
    <col min="14" max="19" width="5.75390625" style="99" customWidth="1"/>
    <col min="20" max="20" width="12.125" style="99" customWidth="1"/>
    <col min="21" max="21" width="2.25390625" style="99" customWidth="1"/>
    <col min="22" max="16384" width="9.125" style="99" customWidth="1"/>
  </cols>
  <sheetData>
    <row r="1" ht="8.25" customHeight="1"/>
    <row r="2" spans="2:20" ht="12.75">
      <c r="B2" s="100" t="s">
        <v>48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2:20" ht="19.5" customHeight="1">
      <c r="B3" s="101" t="s">
        <v>49</v>
      </c>
      <c r="C3" s="102"/>
      <c r="D3" s="103" t="s">
        <v>50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2:20" ht="19.5" customHeight="1">
      <c r="B4" s="104" t="s">
        <v>51</v>
      </c>
      <c r="C4" s="105"/>
      <c r="D4" s="106" t="s">
        <v>25</v>
      </c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7" t="s">
        <v>53</v>
      </c>
      <c r="R4" s="107"/>
      <c r="S4" s="108" t="s">
        <v>54</v>
      </c>
      <c r="T4" s="108"/>
    </row>
    <row r="5" spans="2:20" ht="19.5" customHeight="1">
      <c r="B5" s="104" t="s">
        <v>55</v>
      </c>
      <c r="C5" s="109"/>
      <c r="D5" s="166" t="s">
        <v>23</v>
      </c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10" t="s">
        <v>56</v>
      </c>
      <c r="R5" s="110"/>
      <c r="S5" s="111" t="s">
        <v>57</v>
      </c>
      <c r="T5" s="111"/>
    </row>
    <row r="6" spans="2:20" ht="19.5" customHeight="1">
      <c r="B6" s="112" t="s">
        <v>58</v>
      </c>
      <c r="C6" s="113"/>
      <c r="D6" s="114" t="s">
        <v>59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  <c r="R6" s="116"/>
      <c r="S6" s="117" t="s">
        <v>18</v>
      </c>
      <c r="T6" s="118" t="s">
        <v>60</v>
      </c>
    </row>
    <row r="7" spans="2:20" ht="24.75" customHeight="1">
      <c r="B7" s="119"/>
      <c r="C7" s="120" t="str">
        <f>D4</f>
        <v>SK Badminton Tábor</v>
      </c>
      <c r="D7" s="120" t="str">
        <f>D5</f>
        <v>TJ Slavoj Plzeň</v>
      </c>
      <c r="E7" s="121" t="s">
        <v>61</v>
      </c>
      <c r="F7" s="121"/>
      <c r="G7" s="121"/>
      <c r="H7" s="121"/>
      <c r="I7" s="121"/>
      <c r="J7" s="121"/>
      <c r="K7" s="121"/>
      <c r="L7" s="121"/>
      <c r="M7" s="121"/>
      <c r="N7" s="122" t="s">
        <v>62</v>
      </c>
      <c r="O7" s="122"/>
      <c r="P7" s="122" t="s">
        <v>63</v>
      </c>
      <c r="Q7" s="122"/>
      <c r="R7" s="122" t="s">
        <v>64</v>
      </c>
      <c r="S7" s="122"/>
      <c r="T7" s="123" t="s">
        <v>65</v>
      </c>
    </row>
    <row r="8" spans="2:20" ht="9.75" customHeight="1">
      <c r="B8" s="124"/>
      <c r="C8" s="125"/>
      <c r="D8" s="126"/>
      <c r="E8" s="127">
        <v>1</v>
      </c>
      <c r="F8" s="127"/>
      <c r="G8" s="127"/>
      <c r="H8" s="127">
        <v>2</v>
      </c>
      <c r="I8" s="127"/>
      <c r="J8" s="127"/>
      <c r="K8" s="127">
        <v>3</v>
      </c>
      <c r="L8" s="127"/>
      <c r="M8" s="127"/>
      <c r="N8" s="128"/>
      <c r="O8" s="129"/>
      <c r="P8" s="128"/>
      <c r="Q8" s="129"/>
      <c r="R8" s="128"/>
      <c r="S8" s="129"/>
      <c r="T8" s="130"/>
    </row>
    <row r="9" spans="2:20" ht="30" customHeight="1">
      <c r="B9" s="131" t="s">
        <v>66</v>
      </c>
      <c r="C9" s="132" t="s">
        <v>110</v>
      </c>
      <c r="D9" s="133" t="s">
        <v>121</v>
      </c>
      <c r="E9" s="134">
        <v>3</v>
      </c>
      <c r="F9" s="135" t="s">
        <v>69</v>
      </c>
      <c r="G9" s="136">
        <v>21</v>
      </c>
      <c r="H9" s="134">
        <v>1</v>
      </c>
      <c r="I9" s="135" t="s">
        <v>69</v>
      </c>
      <c r="J9" s="136">
        <v>21</v>
      </c>
      <c r="K9" s="134"/>
      <c r="L9" s="135" t="s">
        <v>69</v>
      </c>
      <c r="M9" s="136"/>
      <c r="N9" s="137">
        <f>E9+H9+K9</f>
        <v>4</v>
      </c>
      <c r="O9" s="138">
        <f>G9+J9+M9</f>
        <v>42</v>
      </c>
      <c r="P9" s="139">
        <f>IF(E9&gt;G9,1,0)+IF(H9&gt;J9,1,0)+IF(K9&gt;M9,1,0)</f>
        <v>0</v>
      </c>
      <c r="Q9" s="140">
        <f>IF(E9&lt;G9,1,0)+IF(H9&lt;J9,1,0)+IF(K9&lt;M9,1,0)</f>
        <v>2</v>
      </c>
      <c r="R9" s="141">
        <f>IF(P9=2,1,0)</f>
        <v>0</v>
      </c>
      <c r="S9" s="142">
        <f>IF(Q9=2,1,0)</f>
        <v>1</v>
      </c>
      <c r="T9" s="143" t="str">
        <f>D4</f>
        <v>SK Badminton Tábor</v>
      </c>
    </row>
    <row r="10" spans="2:20" ht="30" customHeight="1">
      <c r="B10" s="131" t="s">
        <v>70</v>
      </c>
      <c r="C10" s="132" t="s">
        <v>112</v>
      </c>
      <c r="D10" s="132" t="s">
        <v>140</v>
      </c>
      <c r="E10" s="134">
        <v>21</v>
      </c>
      <c r="F10" s="140" t="s">
        <v>69</v>
      </c>
      <c r="G10" s="136">
        <v>19</v>
      </c>
      <c r="H10" s="134">
        <v>17</v>
      </c>
      <c r="I10" s="140" t="s">
        <v>69</v>
      </c>
      <c r="J10" s="136">
        <v>21</v>
      </c>
      <c r="K10" s="134">
        <v>15</v>
      </c>
      <c r="L10" s="140" t="s">
        <v>69</v>
      </c>
      <c r="M10" s="136">
        <v>21</v>
      </c>
      <c r="N10" s="137">
        <f>E10+H10+K10</f>
        <v>53</v>
      </c>
      <c r="O10" s="138">
        <f>G10+J10+M10</f>
        <v>61</v>
      </c>
      <c r="P10" s="139">
        <f>IF(E10&gt;G10,1,0)+IF(H10&gt;J10,1,0)+IF(K10&gt;M10,1,0)</f>
        <v>1</v>
      </c>
      <c r="Q10" s="140">
        <f>IF(E10&lt;G10,1,0)+IF(H10&lt;J10,1,0)+IF(K10&lt;M10,1,0)</f>
        <v>2</v>
      </c>
      <c r="R10" s="144">
        <f>IF(P10=2,1,0)</f>
        <v>0</v>
      </c>
      <c r="S10" s="142">
        <f>IF(Q10=2,1,0)</f>
        <v>1</v>
      </c>
      <c r="T10" s="143" t="str">
        <f>D5</f>
        <v>TJ Slavoj Plzeň</v>
      </c>
    </row>
    <row r="11" spans="2:20" ht="30" customHeight="1">
      <c r="B11" s="131" t="s">
        <v>73</v>
      </c>
      <c r="C11" s="132" t="s">
        <v>113</v>
      </c>
      <c r="D11" s="132" t="s">
        <v>125</v>
      </c>
      <c r="E11" s="134">
        <v>6</v>
      </c>
      <c r="F11" s="140" t="s">
        <v>69</v>
      </c>
      <c r="G11" s="136">
        <v>21</v>
      </c>
      <c r="H11" s="134">
        <v>4</v>
      </c>
      <c r="I11" s="140" t="s">
        <v>69</v>
      </c>
      <c r="J11" s="136">
        <v>21</v>
      </c>
      <c r="K11" s="134"/>
      <c r="L11" s="140" t="s">
        <v>69</v>
      </c>
      <c r="M11" s="136"/>
      <c r="N11" s="137">
        <f>E11+H11+K11</f>
        <v>10</v>
      </c>
      <c r="O11" s="138">
        <f>G11+J11+M11</f>
        <v>42</v>
      </c>
      <c r="P11" s="139">
        <f>IF(E11&gt;G11,1,0)+IF(H11&gt;J11,1,0)+IF(K11&gt;M11,1,0)</f>
        <v>0</v>
      </c>
      <c r="Q11" s="140">
        <f>IF(E11&lt;G11,1,0)+IF(H11&lt;J11,1,0)+IF(K11&lt;M11,1,0)</f>
        <v>2</v>
      </c>
      <c r="R11" s="144">
        <f>IF(P11=2,1,0)</f>
        <v>0</v>
      </c>
      <c r="S11" s="142">
        <f>IF(Q11=2,1,0)</f>
        <v>1</v>
      </c>
      <c r="T11" s="143" t="str">
        <f>T9</f>
        <v>SK Badminton Tábor</v>
      </c>
    </row>
    <row r="12" spans="2:20" ht="30" customHeight="1">
      <c r="B12" s="131" t="s">
        <v>76</v>
      </c>
      <c r="C12" s="132" t="s">
        <v>114</v>
      </c>
      <c r="D12" s="132" t="s">
        <v>127</v>
      </c>
      <c r="E12" s="134">
        <v>18</v>
      </c>
      <c r="F12" s="140" t="s">
        <v>69</v>
      </c>
      <c r="G12" s="136">
        <v>21</v>
      </c>
      <c r="H12" s="134">
        <v>10</v>
      </c>
      <c r="I12" s="140" t="s">
        <v>69</v>
      </c>
      <c r="J12" s="136">
        <v>21</v>
      </c>
      <c r="K12" s="134"/>
      <c r="L12" s="140" t="s">
        <v>69</v>
      </c>
      <c r="M12" s="136"/>
      <c r="N12" s="137">
        <f>E12+H12+K12</f>
        <v>28</v>
      </c>
      <c r="O12" s="138">
        <f>G12+J12+M12</f>
        <v>42</v>
      </c>
      <c r="P12" s="139">
        <f>IF(E12&gt;G12,1,0)+IF(H12&gt;J12,1,0)+IF(K12&gt;M12,1,0)</f>
        <v>0</v>
      </c>
      <c r="Q12" s="140">
        <f>IF(E12&lt;G12,1,0)+IF(H12&lt;J12,1,0)+IF(K12&lt;M12,1,0)</f>
        <v>2</v>
      </c>
      <c r="R12" s="144">
        <f>IF(P12=2,1,0)</f>
        <v>0</v>
      </c>
      <c r="S12" s="142">
        <f>IF(Q12=2,1,0)</f>
        <v>1</v>
      </c>
      <c r="T12" s="143" t="str">
        <f>T10</f>
        <v>TJ Slavoj Plzeň</v>
      </c>
    </row>
    <row r="13" spans="2:20" ht="30" customHeight="1">
      <c r="B13" s="131" t="s">
        <v>79</v>
      </c>
      <c r="C13" s="132" t="s">
        <v>115</v>
      </c>
      <c r="D13" s="132" t="s">
        <v>129</v>
      </c>
      <c r="E13" s="134">
        <v>21</v>
      </c>
      <c r="F13" s="140" t="s">
        <v>69</v>
      </c>
      <c r="G13" s="136">
        <v>15</v>
      </c>
      <c r="H13" s="134">
        <v>15</v>
      </c>
      <c r="I13" s="140" t="s">
        <v>69</v>
      </c>
      <c r="J13" s="136">
        <v>21</v>
      </c>
      <c r="K13" s="134">
        <v>21</v>
      </c>
      <c r="L13" s="140" t="s">
        <v>69</v>
      </c>
      <c r="M13" s="136">
        <v>17</v>
      </c>
      <c r="N13" s="137">
        <f>E13+H13+K13</f>
        <v>57</v>
      </c>
      <c r="O13" s="138">
        <f>G13+J13+M13</f>
        <v>53</v>
      </c>
      <c r="P13" s="139">
        <f>IF(E13&gt;G13,1,0)+IF(H13&gt;J13,1,0)+IF(K13&gt;M13,1,0)</f>
        <v>2</v>
      </c>
      <c r="Q13" s="140">
        <f>IF(E13&lt;G13,1,0)+IF(H13&lt;J13,1,0)+IF(K13&lt;M13,1,0)</f>
        <v>1</v>
      </c>
      <c r="R13" s="144">
        <f>IF(P13=2,1,0)</f>
        <v>1</v>
      </c>
      <c r="S13" s="142">
        <f>IF(Q13=2,1,0)</f>
        <v>0</v>
      </c>
      <c r="T13" s="143" t="str">
        <f>T11</f>
        <v>SK Badminton Tábor</v>
      </c>
    </row>
    <row r="14" spans="2:20" ht="30" customHeight="1">
      <c r="B14" s="131" t="s">
        <v>82</v>
      </c>
      <c r="C14" s="132" t="s">
        <v>116</v>
      </c>
      <c r="D14" s="132" t="s">
        <v>131</v>
      </c>
      <c r="E14" s="134">
        <v>6</v>
      </c>
      <c r="F14" s="140" t="s">
        <v>69</v>
      </c>
      <c r="G14" s="136">
        <v>21</v>
      </c>
      <c r="H14" s="134">
        <v>2</v>
      </c>
      <c r="I14" s="140" t="s">
        <v>69</v>
      </c>
      <c r="J14" s="136">
        <v>21</v>
      </c>
      <c r="K14" s="134"/>
      <c r="L14" s="140" t="s">
        <v>69</v>
      </c>
      <c r="M14" s="136"/>
      <c r="N14" s="137">
        <f>E14+H14+K14</f>
        <v>8</v>
      </c>
      <c r="O14" s="138">
        <f>G14+J14+M14</f>
        <v>42</v>
      </c>
      <c r="P14" s="139">
        <f>IF(E14&gt;G14,1,0)+IF(H14&gt;J14,1,0)+IF(K14&gt;M14,1,0)</f>
        <v>0</v>
      </c>
      <c r="Q14" s="140">
        <f>IF(E14&lt;G14,1,0)+IF(H14&lt;J14,1,0)+IF(K14&lt;M14,1,0)</f>
        <v>2</v>
      </c>
      <c r="R14" s="144">
        <f>IF(P14=2,1,0)</f>
        <v>0</v>
      </c>
      <c r="S14" s="142">
        <f>IF(Q14=2,1,0)</f>
        <v>1</v>
      </c>
      <c r="T14" s="143" t="str">
        <f>T12</f>
        <v>TJ Slavoj Plzeň</v>
      </c>
    </row>
    <row r="15" spans="2:20" ht="30" customHeight="1">
      <c r="B15" s="131" t="s">
        <v>85</v>
      </c>
      <c r="C15" s="132" t="s">
        <v>117</v>
      </c>
      <c r="D15" s="132" t="s">
        <v>133</v>
      </c>
      <c r="E15" s="134">
        <v>21</v>
      </c>
      <c r="F15" s="140" t="s">
        <v>69</v>
      </c>
      <c r="G15" s="136">
        <v>17</v>
      </c>
      <c r="H15" s="134">
        <v>20</v>
      </c>
      <c r="I15" s="140" t="s">
        <v>69</v>
      </c>
      <c r="J15" s="136">
        <v>22</v>
      </c>
      <c r="K15" s="134">
        <v>21</v>
      </c>
      <c r="L15" s="140" t="s">
        <v>69</v>
      </c>
      <c r="M15" s="136">
        <v>6</v>
      </c>
      <c r="N15" s="137">
        <f>E15+H15+K15</f>
        <v>62</v>
      </c>
      <c r="O15" s="138">
        <f>G15+J15+M15</f>
        <v>45</v>
      </c>
      <c r="P15" s="139">
        <f>IF(E15&gt;G15,1,0)+IF(H15&gt;J15,1,0)+IF(K15&gt;M15,1,0)</f>
        <v>2</v>
      </c>
      <c r="Q15" s="140">
        <f>IF(E15&lt;G15,1,0)+IF(H15&lt;J15,1,0)+IF(K15&lt;M15,1,0)</f>
        <v>1</v>
      </c>
      <c r="R15" s="144">
        <f>IF(P15=2,1,0)</f>
        <v>1</v>
      </c>
      <c r="S15" s="142">
        <f>IF(Q15=2,1,0)</f>
        <v>0</v>
      </c>
      <c r="T15" s="143" t="str">
        <f>T13</f>
        <v>SK Badminton Tábor</v>
      </c>
    </row>
    <row r="16" spans="2:23" ht="34.5" customHeight="1">
      <c r="B16" s="145" t="s">
        <v>88</v>
      </c>
      <c r="C16" s="146" t="s">
        <v>23</v>
      </c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7">
        <f>SUM(N9:N15)</f>
        <v>222</v>
      </c>
      <c r="O16" s="148">
        <f>SUM(O9:O15)</f>
        <v>327</v>
      </c>
      <c r="P16" s="147">
        <f>SUM(P9:P15)</f>
        <v>5</v>
      </c>
      <c r="Q16" s="149">
        <f>SUM(Q9:Q15)</f>
        <v>12</v>
      </c>
      <c r="R16" s="147">
        <f>SUM(R9:R15)</f>
        <v>2</v>
      </c>
      <c r="S16" s="148">
        <f>SUM(S9:S15)</f>
        <v>5</v>
      </c>
      <c r="T16" s="150"/>
      <c r="W16" s="151"/>
    </row>
    <row r="17" spans="2:20" ht="12.75">
      <c r="B17" s="152"/>
      <c r="C17" s="153"/>
      <c r="D17" s="153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5" t="s">
        <v>89</v>
      </c>
    </row>
    <row r="18" spans="2:20" ht="12.75">
      <c r="B18" s="156" t="s">
        <v>90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</row>
    <row r="19" spans="2:20" ht="12.75"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</row>
    <row r="20" spans="2:20" ht="19.5" customHeight="1">
      <c r="B20" s="157" t="s">
        <v>91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</row>
    <row r="21" spans="2:20" ht="19.5" customHeight="1">
      <c r="B21" s="159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</row>
    <row r="22" spans="2:20" ht="12.75"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</row>
    <row r="23" spans="2:21" ht="12.75">
      <c r="B23" s="161" t="s">
        <v>92</v>
      </c>
      <c r="C23" s="153"/>
      <c r="D23" s="162"/>
      <c r="E23" s="161" t="s">
        <v>93</v>
      </c>
      <c r="F23" s="161"/>
      <c r="G23" s="161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3"/>
    </row>
    <row r="24" spans="2:21" ht="12.75">
      <c r="B24" s="164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</row>
    <row r="25" spans="2:21" ht="12.75">
      <c r="B25" s="164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</row>
    <row r="26" spans="2:21" ht="12.75">
      <c r="B26" s="164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</row>
    <row r="27" spans="2:21" ht="12.75">
      <c r="B27" s="165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</row>
    <row r="28" spans="2:21" ht="12.75">
      <c r="B28" s="164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</row>
  </sheetData>
  <sheetProtection password="CC26" sheet="1"/>
  <mergeCells count="17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6:M16"/>
  </mergeCells>
  <printOptions horizontalCentered="1"/>
  <pageMargins left="0.11805555555555555" right="0.11805555555555555" top="0.39375" bottom="0.393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Martin Slepicka</cp:lastModifiedBy>
  <cp:lastPrinted>2017-03-05T07:45:37Z</cp:lastPrinted>
  <dcterms:created xsi:type="dcterms:W3CDTF">1996-11-18T12:18:44Z</dcterms:created>
  <dcterms:modified xsi:type="dcterms:W3CDTF">2017-03-05T18:09:07Z</dcterms:modified>
  <cp:category/>
  <cp:version/>
  <cp:contentType/>
  <cp:contentStatus/>
  <cp:revision>1</cp:revision>
</cp:coreProperties>
</file>