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-OPA" sheetId="1" r:id="rId1"/>
    <sheet name="rozpis OPA" sheetId="2" r:id="rId2"/>
    <sheet name="2.k._USK_Dou.C" sheetId="3" r:id="rId3"/>
    <sheet name="2.k._Dou.B_BH" sheetId="4" r:id="rId4"/>
    <sheet name="2.k._BKV_Chl" sheetId="5" r:id="rId5"/>
    <sheet name="2.k._BH_Dou.C" sheetId="6" r:id="rId6"/>
    <sheet name="2.k._BKV_Dou.B" sheetId="7" r:id="rId7"/>
    <sheet name="2.k._Chl_USK" sheetId="8" r:id="rId8"/>
    <sheet name="1.k._Dou.B_USK" sheetId="9" r:id="rId9"/>
    <sheet name="1.k._BKV_BH" sheetId="10" r:id="rId10"/>
    <sheet name="1.k._Chl_Dou.C" sheetId="11" r:id="rId11"/>
    <sheet name="1.k._USK_BKV" sheetId="12" r:id="rId12"/>
    <sheet name="1.k._BH_Chl" sheetId="13" r:id="rId13"/>
    <sheet name="1.k._Dou.B_Dou.C" sheetId="14" r:id="rId14"/>
  </sheets>
  <definedNames>
    <definedName name="_xlnm.Print_Area" localSheetId="12">'1.k._BH_Chl'!$B$2:$T$26</definedName>
    <definedName name="_xlnm.Print_Area" localSheetId="9">'1.k._BKV_BH'!$B$2:$T$26</definedName>
    <definedName name="_xlnm.Print_Area" localSheetId="13">'1.k._Dou.B_Dou.C'!$B$2:$T$26</definedName>
    <definedName name="_xlnm.Print_Area" localSheetId="8">'1.k._Dou.B_USK'!$B$2:$T$26</definedName>
    <definedName name="_xlnm.Print_Area" localSheetId="10">'1.k._Chl_Dou.C'!$B$2:$T$26</definedName>
    <definedName name="_xlnm.Print_Area" localSheetId="11">'1.k._USK_BKV'!$B$2:$T$26</definedName>
    <definedName name="_xlnm.Print_Area" localSheetId="5">'2.k._BH_Dou.C'!$B$2:$T$26</definedName>
    <definedName name="_xlnm.Print_Area" localSheetId="6">'2.k._BKV_Dou.B'!$B$2:$T$26</definedName>
    <definedName name="_xlnm.Print_Area" localSheetId="4">'2.k._BKV_Chl'!$B$2:$T$26</definedName>
    <definedName name="_xlnm.Print_Area" localSheetId="3">'2.k._Dou.B_BH'!$B$2:$T$26</definedName>
    <definedName name="_xlnm.Print_Area" localSheetId="7">'2.k._Chl_USK'!$B$2:$T$26</definedName>
    <definedName name="_xlnm.Print_Area" localSheetId="2">'2.k._USK_Dou.C'!$B$2:$T$26</definedName>
  </definedNames>
  <calcPr fullCalcOnLoad="1"/>
</workbook>
</file>

<file path=xl/sharedStrings.xml><?xml version="1.0" encoding="utf-8"?>
<sst xmlns="http://schemas.openxmlformats.org/spreadsheetml/2006/main" count="1080" uniqueCount="265">
  <si>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</si>
  <si>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</si>
  <si>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</si>
  <si>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</si>
  <si>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</si>
  <si>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</si>
  <si>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</si>
  <si>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</si>
  <si>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</si>
  <si>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</si>
  <si>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</si>
  <si>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</si>
  <si>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</si>
  <si>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</si>
  <si>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</si>
  <si>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</si>
  <si>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</si>
  <si>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</si>
  <si>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</si>
  <si>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</si>
  <si>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</si>
  <si>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</si>
  <si>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</si>
  <si>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</si>
  <si>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</si>
  <si>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</si>
  <si>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</si>
  <si>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</si>
  <si>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</si>
  <si>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ZpčBaS - OPA dospělých - 2016/17</t>
  </si>
  <si>
    <t>BKV Plzeň</t>
  </si>
  <si>
    <t>16.10.2016</t>
  </si>
  <si>
    <t>TJ Bílá Hora Plzeň</t>
  </si>
  <si>
    <t>Soukup, Benýšková</t>
  </si>
  <si>
    <t>Benýšková, Chmelíčková</t>
  </si>
  <si>
    <t>Pohanka, Soukup</t>
  </si>
  <si>
    <t>Chalupa, Odvárka</t>
  </si>
  <si>
    <t>Chalupa</t>
  </si>
  <si>
    <t>Pohanka</t>
  </si>
  <si>
    <t>Chmelíčková</t>
  </si>
  <si>
    <t>Odvárka</t>
  </si>
  <si>
    <t>Nguyen, Königsmarková</t>
  </si>
  <si>
    <t>Nguyen, Dušek J.</t>
  </si>
  <si>
    <t>Hlušičková, Königsmarková</t>
  </si>
  <si>
    <t>Škopek, Froněk</t>
  </si>
  <si>
    <t>Dušek J.</t>
  </si>
  <si>
    <t>Dušek R.</t>
  </si>
  <si>
    <t>Hlušičková</t>
  </si>
  <si>
    <t>Škopek</t>
  </si>
  <si>
    <t>Malesice</t>
  </si>
  <si>
    <t>Kateřina Chmelíčková</t>
  </si>
  <si>
    <t>Chlumčany</t>
  </si>
  <si>
    <t>Kovařík- Krausová</t>
  </si>
  <si>
    <t>Brychta- Brychtová</t>
  </si>
  <si>
    <t>Dobrovolný- Takáč R.</t>
  </si>
  <si>
    <t>Brož- Brychta</t>
  </si>
  <si>
    <t>Zacharová- Krausová</t>
  </si>
  <si>
    <t>Brychtová- Čečková</t>
  </si>
  <si>
    <t>Kovařík- Takáč M.</t>
  </si>
  <si>
    <t>Švimberský- Vacek</t>
  </si>
  <si>
    <t xml:space="preserve">Dobrovolný </t>
  </si>
  <si>
    <t>Švimberský</t>
  </si>
  <si>
    <t>Takáč R.</t>
  </si>
  <si>
    <t>Legát</t>
  </si>
  <si>
    <t>Zacharová</t>
  </si>
  <si>
    <t>Čečková</t>
  </si>
  <si>
    <t>Kabát</t>
  </si>
  <si>
    <t>Vacek</t>
  </si>
  <si>
    <t>Z důvodu zranění hráče Kabáta, změna složení 2.ČM: Dobrovolný- Takáč R.</t>
  </si>
  <si>
    <t>25.ZŠ</t>
  </si>
  <si>
    <t>STEINER - STRAKOVÁ</t>
  </si>
  <si>
    <t>BRYCHTA - BRYCHTOVÁ</t>
  </si>
  <si>
    <t>MRÁZ - MALKUS</t>
  </si>
  <si>
    <t>BROŽ - BRYCHTA</t>
  </si>
  <si>
    <t>KOLÁŘOVÁ - STRAKOVÁ</t>
  </si>
  <si>
    <t>ČEČKOVÁ - BRYCHTOVÁ</t>
  </si>
  <si>
    <t>KREJSA - STEINER</t>
  </si>
  <si>
    <t>VACEK - ŠVIMBERSKÝ</t>
  </si>
  <si>
    <t>MALKUS TOMÁŠ</t>
  </si>
  <si>
    <t>ŠVIMBERSKÝ PETR</t>
  </si>
  <si>
    <t>MRÁZ ŠIMON</t>
  </si>
  <si>
    <t>LEGÁT VOJTĚCH</t>
  </si>
  <si>
    <t>KOLÁŘOVÁ HANA</t>
  </si>
  <si>
    <t>ČEČKOVÁ VERONIKA</t>
  </si>
  <si>
    <t>KREJSA JAKUB</t>
  </si>
  <si>
    <t>VACEK PETR</t>
  </si>
  <si>
    <t>Ve čtyřhře žen došlo ke zranění hráčky Lenky Strakové a zápas byl ukončen v druhém setu za stavu 14:10.</t>
  </si>
  <si>
    <t>TJ SOKOL DOUBRAVKA B</t>
  </si>
  <si>
    <t>TJ SOKOL DOUBRAVKA C</t>
  </si>
  <si>
    <t>MALKUS - KOLÁŘOVÁ</t>
  </si>
  <si>
    <t>POPILKA - DRUDÍK</t>
  </si>
  <si>
    <t>PLUNDRICH - VESELÝ</t>
  </si>
  <si>
    <t>POPILKA PAVEL</t>
  </si>
  <si>
    <t>STEINER ONDŘEJ</t>
  </si>
  <si>
    <t>DRUDÍK OTA</t>
  </si>
  <si>
    <t>POLÍVKOVÁ ELIŠKA</t>
  </si>
  <si>
    <t>VESELÝ TOMÁŠ</t>
  </si>
  <si>
    <t>USK PLZEŇ B</t>
  </si>
  <si>
    <t>SCR.</t>
  </si>
  <si>
    <t>TJ Bílá Hora A</t>
  </si>
  <si>
    <t>Nad Štolou 25, Plzeň</t>
  </si>
  <si>
    <t>Soňa Königsmarková</t>
  </si>
  <si>
    <t>Kovařík, Krausová</t>
  </si>
  <si>
    <t>Kabát, Takáč R.</t>
  </si>
  <si>
    <t>Krausová, Zacharová</t>
  </si>
  <si>
    <t>Kovařík, Takáč M.</t>
  </si>
  <si>
    <t>Dobrovolný</t>
  </si>
  <si>
    <t>Bartoníček</t>
  </si>
  <si>
    <r>
      <t xml:space="preserve">tabulka po </t>
    </r>
    <r>
      <rPr>
        <b/>
        <u val="single"/>
        <sz val="12"/>
        <rFont val="Arial"/>
        <family val="2"/>
      </rPr>
      <t>1. kole - 16.10.2016</t>
    </r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</si>
  <si>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</si>
  <si>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</si>
  <si>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</si>
  <si>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</si>
  <si>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</si>
  <si>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</si>
  <si>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</si>
  <si>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</si>
  <si>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</si>
  <si>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</si>
  <si>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</si>
  <si>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</si>
  <si>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</si>
  <si>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</si>
  <si>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</si>
  <si>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</si>
  <si>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6.</t>
  </si>
  <si>
    <t>Jiří Hanyk</t>
  </si>
  <si>
    <t xml:space="preserve">1.dvouhra mužů vyskrečovaná z důvodu zranění D.Kabáta </t>
  </si>
  <si>
    <t>Jakub Krejsa</t>
  </si>
  <si>
    <t>Jaromír Brychta</t>
  </si>
  <si>
    <t>TJ Sokol Doubravka B</t>
  </si>
  <si>
    <t>TJ Sokol Doubravka C</t>
  </si>
  <si>
    <t>Keramika Chlumčany A</t>
  </si>
  <si>
    <t xml:space="preserve">Keramika Chlumčany A </t>
  </si>
  <si>
    <t>USK Plzeň B</t>
  </si>
  <si>
    <t>Anna Vocelková</t>
  </si>
  <si>
    <t>Plundrich, Vocelková</t>
  </si>
  <si>
    <t>Pohanka, Benýšková</t>
  </si>
  <si>
    <t>Popilka, Drudík</t>
  </si>
  <si>
    <t>Soukup, Landgráf</t>
  </si>
  <si>
    <t>Chmelíčková, Benýšková</t>
  </si>
  <si>
    <t>Plundrich, Veselý</t>
  </si>
  <si>
    <t>Odvárka, Pohanka</t>
  </si>
  <si>
    <t>Popilka</t>
  </si>
  <si>
    <t>Landgráf</t>
  </si>
  <si>
    <t>Drudík</t>
  </si>
  <si>
    <t>Polívková</t>
  </si>
  <si>
    <t>Veselý</t>
  </si>
  <si>
    <t>Soukup</t>
  </si>
  <si>
    <t>Plzeň</t>
  </si>
  <si>
    <t>Fridrichová, Vocelková</t>
  </si>
  <si>
    <t>FRIDRICHOVÁ - VOCELKOVÁ</t>
  </si>
  <si>
    <t>PLUNDRICH - FRIDRICHOVÁ</t>
  </si>
  <si>
    <t>TJ Keramika Chlumčany A</t>
  </si>
  <si>
    <t>15.11.2016</t>
  </si>
  <si>
    <t>Dobřany</t>
  </si>
  <si>
    <t>Pistulka, Vocelková</t>
  </si>
  <si>
    <t>Takáč R., Dobrovolný</t>
  </si>
  <si>
    <t>Zacharová, Krausová</t>
  </si>
  <si>
    <t>Polívková, Vocelková</t>
  </si>
  <si>
    <t>Pistulka, Veselý</t>
  </si>
  <si>
    <t>OP A - družstev dospělých - 2016 / 2017</t>
  </si>
  <si>
    <t>OP A - 1. kolo - 16.10.2016 (neděle)</t>
  </si>
  <si>
    <t>dopolední utkání - začátek 9:00</t>
  </si>
  <si>
    <t>odpolední utkání - začátek 15:00</t>
  </si>
  <si>
    <t>-</t>
  </si>
  <si>
    <t>6 : 2</t>
  </si>
  <si>
    <t>K. Chlumčany A</t>
  </si>
  <si>
    <t>Sokol Doubravka C</t>
  </si>
  <si>
    <t>Sokol Doubravka B</t>
  </si>
  <si>
    <t>5 : 3</t>
  </si>
  <si>
    <t>4 : 4</t>
  </si>
  <si>
    <t>OP A - 2. kolo - 19.11.2016  (sobota)</t>
  </si>
  <si>
    <t>K.Chlumčany A</t>
  </si>
  <si>
    <t>OP A - 3. kolo - 17.12.2016  (sobota)</t>
  </si>
  <si>
    <t>OP A - 4. kolo - 29.1.2017  (neděle)</t>
  </si>
  <si>
    <t>OP A - 5. kolo - 19.2.2017  (neděle)</t>
  </si>
  <si>
    <t>OP A - Play OFF - 18.3.2017 (sobota)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</si>
  <si>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</si>
  <si>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</si>
  <si>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</si>
  <si>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</si>
  <si>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</si>
  <si>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</si>
  <si>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</si>
  <si>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</si>
  <si>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</si>
  <si>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</si>
  <si>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2 : 6</t>
  </si>
  <si>
    <t>19.11.2016</t>
  </si>
  <si>
    <t>TJ BÍLÁ HORA A</t>
  </si>
  <si>
    <t>KOLENATÝ DAVID</t>
  </si>
  <si>
    <t>KREJSA - LEGÁTOVÁ</t>
  </si>
  <si>
    <t>NGUYEN - KÖNIGSMARKOVÁ</t>
  </si>
  <si>
    <t>NGUYEN - DUŠEK</t>
  </si>
  <si>
    <t>LEGÁTOVÁ - ÚBLOVÁ</t>
  </si>
  <si>
    <t>KÖNIGSMARKOVÁ - UHLÍŘOVÁ</t>
  </si>
  <si>
    <t>ŠKOPEK - FRONĚK</t>
  </si>
  <si>
    <t>FRONĚK ONDŘEJ</t>
  </si>
  <si>
    <t>ÚBLOVÁ VERONIKA</t>
  </si>
  <si>
    <t>UHLÍŘOVÁ TEREZA</t>
  </si>
  <si>
    <t>ŠKOPEK PETR</t>
  </si>
  <si>
    <t>Za tým TJ Bílá Hora A nastoupila Tereza Uhlířová z týmu TJ Bílá Hora Plzeň M.</t>
  </si>
  <si>
    <t>Plzeň - 25. ZŠ</t>
  </si>
  <si>
    <t>Pohanka, Chalupa</t>
  </si>
  <si>
    <t>Takáč M., Takáč R.</t>
  </si>
  <si>
    <t>Chmelíčková, Lepková</t>
  </si>
  <si>
    <t>Odvárka, Landgráf</t>
  </si>
  <si>
    <t>Kovařík, Dobrovolný</t>
  </si>
  <si>
    <t>Odvárka, Chmelíčková</t>
  </si>
  <si>
    <t>Krejsa, Legátová</t>
  </si>
  <si>
    <t>Chalupa, Lendgráf</t>
  </si>
  <si>
    <t>Mráz, Malkus</t>
  </si>
  <si>
    <t>Legátová, Úblová</t>
  </si>
  <si>
    <t>Krejsa, Steiner</t>
  </si>
  <si>
    <t>3 : 5</t>
  </si>
  <si>
    <t>Soňa Konigsmarková</t>
  </si>
  <si>
    <t>Nguyen, Uhlířová</t>
  </si>
  <si>
    <t>Brychta, Brychtová</t>
  </si>
  <si>
    <t>Nguyen, Dušek</t>
  </si>
  <si>
    <t>Brychta, Vacek( r.94)</t>
  </si>
  <si>
    <t>Konigsmarková, Uhlířová</t>
  </si>
  <si>
    <t>Holá, Čečková</t>
  </si>
  <si>
    <t>Froněk, Škopek</t>
  </si>
  <si>
    <t>Brož, Švimberský</t>
  </si>
  <si>
    <r>
      <t>tabulka po 2</t>
    </r>
    <r>
      <rPr>
        <b/>
        <u val="single"/>
        <sz val="12"/>
        <rFont val="Arial"/>
        <family val="2"/>
      </rPr>
      <t>. kole - 19.11.2016</t>
    </r>
  </si>
  <si>
    <t>Pohanka Tomáš</t>
  </si>
  <si>
    <t>Odvárka Petr</t>
  </si>
  <si>
    <t>Benýšková Veronika</t>
  </si>
  <si>
    <t>Soukup Lukáš</t>
  </si>
  <si>
    <t>Malkus Tomáš</t>
  </si>
  <si>
    <t>Mráz Šimon</t>
  </si>
  <si>
    <t>Úblová Veronika</t>
  </si>
  <si>
    <t>Steiner Ondřej</t>
  </si>
  <si>
    <t>Švimberský Petr</t>
  </si>
  <si>
    <t>Čečková Veronika</t>
  </si>
  <si>
    <t>Brož Jan</t>
  </si>
  <si>
    <t>Škopek Petr</t>
  </si>
  <si>
    <t>Konigsmarková Soňa</t>
  </si>
  <si>
    <t>Froněk Ondřej</t>
  </si>
  <si>
    <t>Chmelíčková Kateřina</t>
  </si>
  <si>
    <t>Takáč Roman</t>
  </si>
  <si>
    <t>Zacharová Lenka</t>
  </si>
  <si>
    <t>Dobrovolný Jan</t>
  </si>
  <si>
    <t>Takáč Michal</t>
  </si>
  <si>
    <t>Popilka Pavel</t>
  </si>
  <si>
    <t>Drudík Ota</t>
  </si>
  <si>
    <t>Polívková Eliška</t>
  </si>
  <si>
    <t>Veselý Tomáš</t>
  </si>
  <si>
    <t>Vacek Petr (r.94)</t>
  </si>
  <si>
    <t>scr. *</t>
  </si>
  <si>
    <t>Za TJ Bílá Hora A nastoupila T.Uhlířová z družstva M - ŽČ, MIX, na soupisku družstva Sokol Doubravka C byl dopsán Petr Vacek(r.94)</t>
  </si>
  <si>
    <t>BH  - Nad Štolou 25</t>
  </si>
  <si>
    <t>Plundrich, Slabý</t>
  </si>
  <si>
    <t>Brychta, Švimberský</t>
  </si>
  <si>
    <t>Brož, Vacek( r.94)</t>
  </si>
  <si>
    <t>Slabý Otto</t>
  </si>
  <si>
    <t>Pistulka Radek</t>
  </si>
  <si>
    <t>Vocelková Anna</t>
  </si>
  <si>
    <t>Za Sokol Doubravka B nastoupil hráč P.Vacek (94) z družstva Sokol Doubravka D</t>
  </si>
  <si>
    <t>ZpčBaS - OPA - 2016/17</t>
  </si>
  <si>
    <t>* 3.dvouhra mužů byla skrečována z důvodu chybného nasazení hráče TJ Bílá Hora - opraveno STK ZpčBaS</t>
  </si>
  <si>
    <t>Plzeň, Bolevecká</t>
  </si>
  <si>
    <t>Plundrich, Lodrová</t>
  </si>
  <si>
    <t>Lodrová, Vocelková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</si>
</sst>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4" applyFont="1">
      <alignment/>
      <protection/>
    </xf>
    <xf numFmtId="0" fontId="9" fillId="0" borderId="0" xfId="0" applyFont="1" applyAlignment="1">
      <alignment/>
    </xf>
    <xf numFmtId="0" fontId="14" fillId="0" borderId="10" xfId="54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4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4" applyFont="1" applyBorder="1" applyAlignment="1">
      <alignment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58" applyFont="1" applyBorder="1">
      <alignment horizontal="center" vertical="center"/>
      <protection/>
    </xf>
    <xf numFmtId="0" fontId="16" fillId="0" borderId="18" xfId="58" applyFont="1" applyBorder="1">
      <alignment horizontal="center" vertical="center"/>
      <protection/>
    </xf>
    <xf numFmtId="0" fontId="16" fillId="0" borderId="19" xfId="58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8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25" xfId="60" applyFont="1" applyBorder="1">
      <alignment horizontal="center" vertical="center"/>
      <protection/>
    </xf>
    <xf numFmtId="0" fontId="14" fillId="0" borderId="26" xfId="60" applyFont="1" applyBorder="1">
      <alignment horizontal="center" vertical="center"/>
      <protection/>
    </xf>
    <xf numFmtId="0" fontId="14" fillId="0" borderId="13" xfId="60" applyFont="1" applyBorder="1">
      <alignment horizontal="center" vertical="center"/>
      <protection/>
    </xf>
    <xf numFmtId="0" fontId="14" fillId="0" borderId="27" xfId="60" applyFont="1" applyBorder="1" applyProtection="1">
      <alignment horizontal="center" vertical="center"/>
      <protection hidden="1"/>
    </xf>
    <xf numFmtId="0" fontId="14" fillId="0" borderId="13" xfId="60" applyFont="1" applyBorder="1" applyProtection="1">
      <alignment horizontal="center" vertical="center"/>
      <protection hidden="1"/>
    </xf>
    <xf numFmtId="0" fontId="14" fillId="0" borderId="27" xfId="60" applyFont="1" applyBorder="1">
      <alignment horizontal="center" vertical="center"/>
      <protection/>
    </xf>
    <xf numFmtId="0" fontId="19" fillId="33" borderId="28" xfId="59" applyFont="1" applyFill="1" applyBorder="1">
      <alignment vertical="center"/>
      <protection/>
    </xf>
    <xf numFmtId="0" fontId="16" fillId="0" borderId="29" xfId="58" applyFont="1" applyBorder="1" applyProtection="1">
      <alignment horizontal="center" vertical="center"/>
      <protection hidden="1"/>
    </xf>
    <xf numFmtId="0" fontId="16" fillId="0" borderId="30" xfId="58" applyFont="1" applyBorder="1" applyProtection="1">
      <alignment horizontal="center" vertical="center"/>
      <protection hidden="1"/>
    </xf>
    <xf numFmtId="0" fontId="16" fillId="0" borderId="31" xfId="58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60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4" applyFont="1">
      <alignment/>
      <protection/>
    </xf>
    <xf numFmtId="0" fontId="15" fillId="0" borderId="0" xfId="54" applyFont="1">
      <alignment/>
      <protection/>
    </xf>
    <xf numFmtId="0" fontId="14" fillId="0" borderId="0" xfId="54" applyFont="1">
      <alignment/>
      <protection/>
    </xf>
    <xf numFmtId="0" fontId="18" fillId="0" borderId="0" xfId="54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60" applyFont="1" applyBorder="1">
      <alignment horizontal="center" vertical="center"/>
      <protection/>
    </xf>
    <xf numFmtId="0" fontId="14" fillId="0" borderId="33" xfId="60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58" applyFont="1" applyBorder="1" applyAlignment="1" applyProtection="1">
      <alignment horizontal="left" vertical="center" indent="1"/>
      <protection locked="0"/>
    </xf>
    <xf numFmtId="0" fontId="14" fillId="0" borderId="25" xfId="60" applyFont="1" applyBorder="1" applyProtection="1">
      <alignment horizontal="center" vertical="center"/>
      <protection locked="0"/>
    </xf>
    <xf numFmtId="0" fontId="14" fillId="0" borderId="13" xfId="60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58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9" fillId="2" borderId="28" xfId="59" applyFont="1" applyFill="1" applyBorder="1">
      <alignment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54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14" fontId="10" fillId="0" borderId="37" xfId="48" applyNumberFormat="1" applyFill="1" applyBorder="1" applyAlignment="1">
      <alignment horizontal="center"/>
      <protection/>
    </xf>
    <xf numFmtId="0" fontId="25" fillId="0" borderId="41" xfId="48" applyFont="1" applyBorder="1" applyAlignment="1">
      <alignment horizontal="right" wrapText="1"/>
      <protection/>
    </xf>
    <xf numFmtId="0" fontId="17" fillId="0" borderId="42" xfId="48" applyFont="1" applyBorder="1" applyAlignment="1">
      <alignment horizontal="right" wrapText="1"/>
      <protection/>
    </xf>
    <xf numFmtId="0" fontId="26" fillId="0" borderId="41" xfId="48" applyFont="1" applyBorder="1" applyAlignment="1">
      <alignment horizontal="center" wrapText="1"/>
      <protection/>
    </xf>
    <xf numFmtId="0" fontId="26" fillId="12" borderId="30" xfId="48" applyFont="1" applyFill="1" applyBorder="1" applyAlignment="1">
      <alignment horizontal="center" wrapText="1"/>
      <protection/>
    </xf>
    <xf numFmtId="0" fontId="26" fillId="12" borderId="42" xfId="48" applyFont="1" applyFill="1" applyBorder="1" applyAlignment="1">
      <alignment horizontal="center" wrapText="1"/>
      <protection/>
    </xf>
    <xf numFmtId="0" fontId="26" fillId="0" borderId="30" xfId="48" applyFont="1" applyBorder="1" applyAlignment="1">
      <alignment horizontal="center" wrapText="1"/>
      <protection/>
    </xf>
    <xf numFmtId="0" fontId="26" fillId="0" borderId="43" xfId="48" applyFont="1" applyBorder="1" applyAlignment="1">
      <alignment horizontal="center" wrapText="1"/>
      <protection/>
    </xf>
    <xf numFmtId="0" fontId="26" fillId="0" borderId="44" xfId="48" applyFont="1" applyBorder="1" applyAlignment="1">
      <alignment horizontal="center" wrapText="1"/>
      <protection/>
    </xf>
    <xf numFmtId="0" fontId="27" fillId="12" borderId="45" xfId="48" applyFont="1" applyFill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10" fillId="0" borderId="46" xfId="48" applyFill="1" applyBorder="1" applyAlignment="1">
      <alignment horizontal="center" vertical="center"/>
      <protection/>
    </xf>
    <xf numFmtId="0" fontId="15" fillId="12" borderId="48" xfId="48" applyFont="1" applyFill="1" applyBorder="1" applyAlignment="1">
      <alignment horizontal="center" vertical="center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28" fillId="0" borderId="48" xfId="48" applyFont="1" applyFill="1" applyBorder="1" applyAlignment="1" applyProtection="1">
      <alignment horizontal="center" vertical="center"/>
      <protection hidden="1"/>
    </xf>
    <xf numFmtId="0" fontId="28" fillId="0" borderId="51" xfId="48" applyFont="1" applyFill="1" applyBorder="1" applyAlignment="1" applyProtection="1">
      <alignment horizontal="center" vertical="center"/>
      <protection hidden="1"/>
    </xf>
    <xf numFmtId="0" fontId="28" fillId="0" borderId="52" xfId="48" applyFont="1" applyFill="1" applyBorder="1" applyAlignment="1" applyProtection="1">
      <alignment horizontal="center" vertical="center"/>
      <protection hidden="1"/>
    </xf>
    <xf numFmtId="0" fontId="16" fillId="12" borderId="53" xfId="48" applyFont="1" applyFill="1" applyBorder="1" applyAlignment="1" applyProtection="1">
      <alignment horizontal="center" vertical="center"/>
      <protection hidden="1"/>
    </xf>
    <xf numFmtId="0" fontId="15" fillId="12" borderId="54" xfId="48" applyFont="1" applyFill="1" applyBorder="1" applyAlignment="1">
      <alignment horizontal="center" vertical="center"/>
      <protection/>
    </xf>
    <xf numFmtId="0" fontId="28" fillId="0" borderId="55" xfId="48" applyFont="1" applyFill="1" applyBorder="1" applyAlignment="1" applyProtection="1">
      <alignment horizontal="center" vertical="center"/>
      <protection hidden="1"/>
    </xf>
    <xf numFmtId="0" fontId="28" fillId="0" borderId="56" xfId="48" applyFont="1" applyFill="1" applyBorder="1" applyAlignment="1" applyProtection="1">
      <alignment horizontal="center" vertical="center"/>
      <protection hidden="1"/>
    </xf>
    <xf numFmtId="0" fontId="15" fillId="0" borderId="46" xfId="48" applyFont="1" applyBorder="1" applyAlignment="1">
      <alignment horizontal="center" vertical="center"/>
      <protection/>
    </xf>
    <xf numFmtId="0" fontId="15" fillId="0" borderId="57" xfId="48" applyFont="1" applyFill="1" applyBorder="1" applyAlignment="1">
      <alignment horizontal="center" vertical="center"/>
      <protection/>
    </xf>
    <xf numFmtId="0" fontId="16" fillId="0" borderId="58" xfId="48" applyFont="1" applyFill="1" applyBorder="1" applyAlignment="1">
      <alignment horizontal="center" vertical="center"/>
      <protection/>
    </xf>
    <xf numFmtId="0" fontId="10" fillId="0" borderId="57" xfId="48" applyBorder="1" applyAlignment="1">
      <alignment horizontal="center" vertical="center"/>
      <protection/>
    </xf>
    <xf numFmtId="0" fontId="15" fillId="12" borderId="59" xfId="48" applyFont="1" applyFill="1" applyBorder="1" applyAlignment="1">
      <alignment horizontal="center" vertical="center"/>
      <protection/>
    </xf>
    <xf numFmtId="0" fontId="15" fillId="12" borderId="60" xfId="48" applyFont="1" applyFill="1" applyBorder="1" applyAlignment="1">
      <alignment horizontal="center" vertical="center"/>
      <protection/>
    </xf>
    <xf numFmtId="0" fontId="15" fillId="12" borderId="61" xfId="48" applyFont="1" applyFill="1" applyBorder="1" applyAlignment="1">
      <alignment horizontal="center" vertical="center"/>
      <protection/>
    </xf>
    <xf numFmtId="0" fontId="28" fillId="0" borderId="59" xfId="48" applyFont="1" applyBorder="1" applyAlignment="1" applyProtection="1">
      <alignment horizontal="center" vertical="center"/>
      <protection hidden="1"/>
    </xf>
    <xf numFmtId="0" fontId="28" fillId="0" borderId="62" xfId="48" applyFont="1" applyBorder="1" applyAlignment="1" applyProtection="1">
      <alignment horizontal="center" vertical="center"/>
      <protection hidden="1"/>
    </xf>
    <xf numFmtId="0" fontId="28" fillId="0" borderId="63" xfId="48" applyFont="1" applyBorder="1" applyAlignment="1" applyProtection="1">
      <alignment horizontal="center" vertical="center"/>
      <protection hidden="1"/>
    </xf>
    <xf numFmtId="0" fontId="16" fillId="12" borderId="64" xfId="48" applyFont="1" applyFill="1" applyBorder="1" applyAlignment="1" applyProtection="1">
      <alignment horizontal="center" vertical="center"/>
      <protection hidden="1"/>
    </xf>
    <xf numFmtId="0" fontId="16" fillId="0" borderId="0" xfId="48" applyFont="1" applyFill="1" applyBorder="1" applyAlignment="1">
      <alignment horizontal="center" vertical="center"/>
      <protection/>
    </xf>
    <xf numFmtId="0" fontId="15" fillId="12" borderId="65" xfId="48" applyFont="1" applyFill="1" applyBorder="1" applyAlignment="1">
      <alignment horizontal="center" vertical="center"/>
      <protection/>
    </xf>
    <xf numFmtId="0" fontId="28" fillId="0" borderId="66" xfId="48" applyFont="1" applyFill="1" applyBorder="1" applyAlignment="1" applyProtection="1">
      <alignment horizontal="center" vertical="center"/>
      <protection hidden="1"/>
    </xf>
    <xf numFmtId="0" fontId="28" fillId="0" borderId="67" xfId="48" applyFont="1" applyFill="1" applyBorder="1" applyAlignment="1" applyProtection="1">
      <alignment horizontal="center" vertical="center"/>
      <protection hidden="1"/>
    </xf>
    <xf numFmtId="0" fontId="28" fillId="0" borderId="68" xfId="48" applyFont="1" applyBorder="1" applyAlignment="1" applyProtection="1">
      <alignment horizontal="center" vertical="center"/>
      <protection hidden="1"/>
    </xf>
    <xf numFmtId="0" fontId="29" fillId="0" borderId="0" xfId="50" applyFont="1" applyFill="1" applyAlignment="1">
      <alignment horizontal="center"/>
      <protection/>
    </xf>
    <xf numFmtId="0" fontId="17" fillId="0" borderId="0" xfId="50" applyFont="1">
      <alignment/>
      <protection/>
    </xf>
    <xf numFmtId="0" fontId="24" fillId="0" borderId="0" xfId="50" applyFont="1" applyFill="1" applyAlignment="1">
      <alignment horizontal="center"/>
      <protection/>
    </xf>
    <xf numFmtId="14" fontId="30" fillId="0" borderId="0" xfId="50" applyNumberFormat="1" applyFont="1" applyFill="1" applyAlignment="1">
      <alignment horizontal="center"/>
      <protection/>
    </xf>
    <xf numFmtId="14" fontId="30" fillId="0" borderId="0" xfId="50" applyNumberFormat="1" applyFont="1" applyFill="1" applyAlignment="1">
      <alignment/>
      <protection/>
    </xf>
    <xf numFmtId="0" fontId="17" fillId="0" borderId="0" xfId="50" applyFont="1" applyFill="1">
      <alignment/>
      <protection/>
    </xf>
    <xf numFmtId="0" fontId="17" fillId="0" borderId="0" xfId="50" applyFont="1" applyFill="1" applyAlignment="1">
      <alignment horizontal="right"/>
      <protection/>
    </xf>
    <xf numFmtId="0" fontId="17" fillId="0" borderId="0" xfId="50" applyFont="1" applyFill="1" applyAlignment="1">
      <alignment horizontal="center"/>
      <protection/>
    </xf>
    <xf numFmtId="0" fontId="17" fillId="0" borderId="0" xfId="50" applyFont="1" applyFill="1" applyAlignment="1">
      <alignment horizontal="left"/>
      <protection/>
    </xf>
    <xf numFmtId="49" fontId="17" fillId="0" borderId="0" xfId="50" applyNumberFormat="1" applyFont="1" applyFill="1" applyAlignment="1">
      <alignment horizontal="center" vertical="center"/>
      <protection/>
    </xf>
    <xf numFmtId="0" fontId="31" fillId="0" borderId="0" xfId="50" applyFont="1" applyFill="1">
      <alignment/>
      <protection/>
    </xf>
    <xf numFmtId="49" fontId="32" fillId="0" borderId="0" xfId="0" applyNumberFormat="1" applyFont="1" applyFill="1" applyAlignment="1">
      <alignment horizontal="center"/>
    </xf>
    <xf numFmtId="0" fontId="31" fillId="0" borderId="0" xfId="50" applyFont="1" applyFill="1" applyAlignment="1">
      <alignment/>
      <protection/>
    </xf>
    <xf numFmtId="49" fontId="17" fillId="0" borderId="0" xfId="0" applyNumberFormat="1" applyFont="1" applyFill="1" applyAlignment="1">
      <alignment horizontal="center"/>
    </xf>
    <xf numFmtId="0" fontId="17" fillId="0" borderId="0" xfId="50" applyFont="1" applyFill="1" applyAlignment="1" quotePrefix="1">
      <alignment horizontal="center"/>
      <protection/>
    </xf>
    <xf numFmtId="0" fontId="33" fillId="0" borderId="0" xfId="50" applyFont="1" applyFill="1">
      <alignment/>
      <protection/>
    </xf>
    <xf numFmtId="0" fontId="34" fillId="0" borderId="0" xfId="50" applyFont="1" applyFill="1" applyAlignment="1">
      <alignment horizontal="left"/>
      <protection/>
    </xf>
    <xf numFmtId="0" fontId="31" fillId="0" borderId="0" xfId="50" applyFont="1" applyFill="1" applyAlignment="1">
      <alignment horizontal="left"/>
      <protection/>
    </xf>
    <xf numFmtId="0" fontId="32" fillId="0" borderId="0" xfId="50" applyFont="1" applyFill="1" applyAlignment="1">
      <alignment horizontal="left"/>
      <protection/>
    </xf>
    <xf numFmtId="0" fontId="17" fillId="0" borderId="0" xfId="50" applyFont="1" applyFill="1" applyAlignment="1">
      <alignment/>
      <protection/>
    </xf>
    <xf numFmtId="0" fontId="32" fillId="0" borderId="0" xfId="50" applyFont="1" applyFill="1" applyAlignment="1">
      <alignment horizontal="right"/>
      <protection/>
    </xf>
    <xf numFmtId="49" fontId="68" fillId="0" borderId="0" xfId="50" applyNumberFormat="1" applyFont="1" applyFill="1" applyAlignment="1">
      <alignment horizontal="center" vertical="center"/>
      <protection/>
    </xf>
    <xf numFmtId="49" fontId="68" fillId="34" borderId="0" xfId="50" applyNumberFormat="1" applyFont="1" applyFill="1" applyAlignment="1">
      <alignment horizontal="center" vertical="center"/>
      <protection/>
    </xf>
    <xf numFmtId="0" fontId="13" fillId="0" borderId="0" xfId="48" applyFont="1" applyAlignment="1">
      <alignment horizontal="center"/>
      <protection/>
    </xf>
    <xf numFmtId="0" fontId="23" fillId="0" borderId="0" xfId="48" applyFont="1" applyAlignment="1">
      <alignment horizontal="center"/>
      <protection/>
    </xf>
    <xf numFmtId="0" fontId="29" fillId="0" borderId="0" xfId="50" applyFont="1" applyFill="1" applyAlignment="1">
      <alignment horizontal="center"/>
      <protection/>
    </xf>
    <xf numFmtId="0" fontId="24" fillId="0" borderId="0" xfId="50" applyFont="1" applyFill="1" applyAlignment="1">
      <alignment horizontal="center"/>
      <protection/>
    </xf>
    <xf numFmtId="14" fontId="30" fillId="0" borderId="0" xfId="50" applyNumberFormat="1" applyFont="1" applyFill="1" applyAlignment="1">
      <alignment horizontal="center"/>
      <protection/>
    </xf>
    <xf numFmtId="0" fontId="17" fillId="0" borderId="0" xfId="50" applyFont="1" applyFill="1" applyAlignment="1">
      <alignment horizontal="center"/>
      <protection/>
    </xf>
    <xf numFmtId="0" fontId="13" fillId="0" borderId="37" xfId="59" applyFont="1" applyBorder="1" applyAlignment="1">
      <alignment horizontal="center" vertical="center"/>
      <protection/>
    </xf>
    <xf numFmtId="0" fontId="15" fillId="0" borderId="6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16" fillId="0" borderId="71" xfId="62" applyFont="1" applyBorder="1" applyAlignment="1" applyProtection="1">
      <alignment horizontal="left" vertical="center"/>
      <protection locked="0"/>
    </xf>
    <xf numFmtId="0" fontId="16" fillId="0" borderId="26" xfId="62" applyFont="1" applyBorder="1" applyAlignment="1" applyProtection="1">
      <alignment horizontal="left" vertical="center"/>
      <protection locked="0"/>
    </xf>
    <xf numFmtId="0" fontId="16" fillId="0" borderId="72" xfId="62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49" fontId="10" fillId="0" borderId="71" xfId="0" applyNumberFormat="1" applyFont="1" applyBorder="1" applyAlignment="1" applyProtection="1">
      <alignment horizontal="left" vertical="center"/>
      <protection locked="0"/>
    </xf>
    <xf numFmtId="49" fontId="10" fillId="0" borderId="73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66" xfId="0" applyFont="1" applyBorder="1" applyAlignment="1" applyProtection="1">
      <alignment horizontal="left" vertical="center"/>
      <protection locked="0"/>
    </xf>
    <xf numFmtId="0" fontId="16" fillId="0" borderId="74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9" xfId="62" applyFont="1" applyBorder="1" applyAlignment="1" applyProtection="1">
      <alignment horizontal="left" vertical="center"/>
      <protection locked="0"/>
    </xf>
    <xf numFmtId="0" fontId="22" fillId="0" borderId="68" xfId="62" applyFont="1" applyBorder="1" applyAlignment="1" applyProtection="1">
      <alignment horizontal="left" vertical="center"/>
      <protection locked="0"/>
    </xf>
    <xf numFmtId="0" fontId="22" fillId="0" borderId="75" xfId="62" applyFont="1" applyBorder="1" applyAlignment="1" applyProtection="1">
      <alignment horizontal="left" vertical="center"/>
      <protection locked="0"/>
    </xf>
    <xf numFmtId="0" fontId="17" fillId="0" borderId="76" xfId="39" applyFont="1" applyBorder="1" applyAlignment="1">
      <alignment horizontal="center" vertical="center"/>
      <protection/>
    </xf>
    <xf numFmtId="0" fontId="17" fillId="0" borderId="77" xfId="39" applyFont="1" applyBorder="1" applyAlignment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7" fillId="0" borderId="79" xfId="39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80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>
      <alignment/>
    </xf>
    <xf numFmtId="49" fontId="10" fillId="0" borderId="71" xfId="0" applyNumberFormat="1" applyFont="1" applyBorder="1" applyAlignment="1" applyProtection="1">
      <alignment horizontal="left" vertical="center"/>
      <protection locked="0"/>
    </xf>
    <xf numFmtId="49" fontId="10" fillId="0" borderId="73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Vysledek KP-A,B-2005-06" xfId="50"/>
    <cellStyle name="Poznámka" xfId="51"/>
    <cellStyle name="Percent" xfId="52"/>
    <cellStyle name="Propojená buňka" xfId="53"/>
    <cellStyle name="Roman EE 12 Normál" xfId="54"/>
    <cellStyle name="Followed Hyperlink" xfId="55"/>
    <cellStyle name="Správně" xfId="56"/>
    <cellStyle name="Text upozornění" xfId="57"/>
    <cellStyle name="Universe EE 12 bcentr" xfId="58"/>
    <cellStyle name="Universe EE 12 bold" xfId="59"/>
    <cellStyle name="Universe EE 12 centr." xfId="60"/>
    <cellStyle name="Universe EE 12 norm." xfId="61"/>
    <cellStyle name="Universe EE 9 centr.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5" customWidth="1"/>
    <col min="2" max="2" width="4.75390625" style="75" customWidth="1"/>
    <col min="3" max="3" width="26.625" style="75" customWidth="1"/>
    <col min="4" max="4" width="8.625" style="75" customWidth="1"/>
    <col min="5" max="7" width="7.625" style="75" customWidth="1"/>
    <col min="8" max="13" width="8.75390625" style="75" customWidth="1"/>
    <col min="14" max="14" width="7.625" style="75" customWidth="1"/>
    <col min="15" max="15" width="3.75390625" style="75" customWidth="1"/>
    <col min="16" max="16384" width="9.125" style="75" customWidth="1"/>
  </cols>
  <sheetData>
    <row r="2" spans="2:14" ht="25.5" customHeight="1">
      <c r="B2" s="138" t="s">
        <v>260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2:14" ht="18.75" customHeight="1">
      <c r="B3" s="139" t="s">
        <v>225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2:14" ht="17.25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23.25" customHeight="1" thickBot="1">
      <c r="B5" s="77"/>
      <c r="C5" s="78" t="s">
        <v>109</v>
      </c>
      <c r="D5" s="79" t="s">
        <v>110</v>
      </c>
      <c r="E5" s="80" t="s">
        <v>111</v>
      </c>
      <c r="F5" s="80" t="s">
        <v>112</v>
      </c>
      <c r="G5" s="81" t="s">
        <v>113</v>
      </c>
      <c r="H5" s="82" t="s">
        <v>114</v>
      </c>
      <c r="I5" s="83" t="s">
        <v>115</v>
      </c>
      <c r="J5" s="83" t="s">
        <v>116</v>
      </c>
      <c r="K5" s="83" t="s">
        <v>117</v>
      </c>
      <c r="L5" s="83" t="s">
        <v>118</v>
      </c>
      <c r="M5" s="84" t="s">
        <v>119</v>
      </c>
      <c r="N5" s="85" t="s">
        <v>120</v>
      </c>
    </row>
    <row r="6" spans="2:14" ht="23.25" customHeight="1">
      <c r="B6" s="86" t="s">
        <v>28</v>
      </c>
      <c r="C6" s="87" t="s">
        <v>134</v>
      </c>
      <c r="D6" s="88">
        <v>4</v>
      </c>
      <c r="E6" s="89">
        <v>3</v>
      </c>
      <c r="F6" s="90">
        <v>1</v>
      </c>
      <c r="G6" s="91">
        <v>0</v>
      </c>
      <c r="H6" s="112">
        <f>'1.k._Dou.B_USK'!S17+'1.k._USK_BKV'!R17+'2.k._Chl_USK'!S17+'2.k._USK_Dou.C'!R17</f>
        <v>21</v>
      </c>
      <c r="I6" s="93">
        <v>11</v>
      </c>
      <c r="J6" s="92">
        <f>'1.k._USK_BKV'!P17+'1.k._Dou.B_USK'!Q17+'2.k._Chl_USK'!Q17+'2.k._USK_Dou.C'!P17</f>
        <v>46</v>
      </c>
      <c r="K6" s="93">
        <f>'1.k._USK_BKV'!Q17+'1.k._Dou.B_USK'!P17+'2.k._Chl_USK'!P17+'2.k._USK_Dou.C'!Q17</f>
        <v>22</v>
      </c>
      <c r="L6" s="92">
        <f>'1.k._USK_BKV'!N17+'1.k._Dou.B_USK'!O17+'2.k._Chl_USK'!O17+'2.k._USK_Dou.C'!N17</f>
        <v>1317</v>
      </c>
      <c r="M6" s="94">
        <f>'1.k._USK_BKV'!O17+'1.k._Dou.B_USK'!N17+'2.k._Chl_USK'!N17+'2.k._USK_Dou.C'!O17</f>
        <v>1089</v>
      </c>
      <c r="N6" s="95">
        <f aca="true" t="shared" si="0" ref="N6:N11">E6*3+F6*2+G6*1</f>
        <v>11</v>
      </c>
    </row>
    <row r="7" spans="2:14" ht="23.25" customHeight="1">
      <c r="B7" s="86" t="s">
        <v>121</v>
      </c>
      <c r="C7" s="87" t="s">
        <v>130</v>
      </c>
      <c r="D7" s="88">
        <v>4</v>
      </c>
      <c r="E7" s="89">
        <v>3</v>
      </c>
      <c r="F7" s="111">
        <v>1</v>
      </c>
      <c r="G7" s="91">
        <v>0</v>
      </c>
      <c r="H7" s="112">
        <f>'1.k._Dou.B_USK'!R17+'1.k._Dou.B_Dou.C'!R17+'2.k._BKV_Dou.B'!S17+'2.k._Dou.B_BH'!R17</f>
        <v>19</v>
      </c>
      <c r="I7" s="113">
        <f>'1.k._Dou.B_USK'!S17+'1.k._Dou.B_Dou.C'!S17+'2.k._BKV_Dou.B'!R17+'2.k._Dou.B_BH'!S17</f>
        <v>13</v>
      </c>
      <c r="J7" s="92">
        <f>'1.k._Dou.B_Dou.C'!P17+'1.k._Dou.B_USK'!P17+'2.k._BKV_Dou.B'!Q17+'2.k._Dou.B_BH'!P17</f>
        <v>43</v>
      </c>
      <c r="K7" s="97">
        <f>'1.k._Dou.B_Dou.C'!Q17+'1.k._Dou.B_USK'!Q17+'2.k._BKV_Dou.B'!P17+'2.k._Dou.B_BH'!Q17</f>
        <v>35</v>
      </c>
      <c r="L7" s="92">
        <f>'1.k._Dou.B_Dou.C'!N17+'1.k._Dou.B_USK'!N17+'2.k._Dou.B_BH'!N17+'2.k._BKV_Dou.B'!O17</f>
        <v>1377</v>
      </c>
      <c r="M7" s="98">
        <f>'1.k._Dou.B_Dou.C'!O17+'1.k._Dou.B_USK'!O17+'2.k._Dou.B_BH'!O17+'2.k._BKV_Dou.B'!N17</f>
        <v>1362</v>
      </c>
      <c r="N7" s="95">
        <f t="shared" si="0"/>
        <v>11</v>
      </c>
    </row>
    <row r="8" spans="2:14" ht="23.25" customHeight="1">
      <c r="B8" s="86" t="s">
        <v>122</v>
      </c>
      <c r="C8" s="87" t="s">
        <v>30</v>
      </c>
      <c r="D8" s="88">
        <v>4</v>
      </c>
      <c r="E8" s="89">
        <v>2</v>
      </c>
      <c r="F8" s="96">
        <v>0</v>
      </c>
      <c r="G8" s="91">
        <v>2</v>
      </c>
      <c r="H8" s="112">
        <f>'1.k._BKV_BH'!R17+'1.k._USK_BKV'!S17+'2.k._BKV_Dou.B'!R17+'2.k._BKV_Chl'!R17</f>
        <v>17</v>
      </c>
      <c r="I8" s="97">
        <f>'1.k._BKV_BH'!S17+'1.k._USK_BKV'!R17+'2.k._BKV_Dou.B'!S17+'2.k._BKV_Chl'!S17</f>
        <v>15</v>
      </c>
      <c r="J8" s="92">
        <f>'1.k._USK_BKV'!Q17+'1.k._BKV_BH'!P17+'2.k._BKV_Dou.B'!P17+'2.k._BKV_Chl'!P17</f>
        <v>36</v>
      </c>
      <c r="K8" s="97">
        <f>'1.k._USK_BKV'!P17+'1.k._BKV_BH'!Q17+'2.k._BKV_Dou.B'!Q17+'2.k._BKV_Chl'!Q17</f>
        <v>37</v>
      </c>
      <c r="L8" s="92">
        <f>'1.k._USK_BKV'!O17+'1.k._BKV_BH'!N17+'2.k._BKV_Dou.B'!N17+'2.k._BKV_Chl'!N17</f>
        <v>1348</v>
      </c>
      <c r="M8" s="98">
        <f>'1.k._USK_BKV'!N17+'1.k._BKV_BH'!O17+'2.k._BKV_Dou.B'!O17+'2.k._BKV_Chl'!O17</f>
        <v>1333</v>
      </c>
      <c r="N8" s="95">
        <f t="shared" si="0"/>
        <v>8</v>
      </c>
    </row>
    <row r="9" spans="2:14" ht="23.25" customHeight="1">
      <c r="B9" s="86" t="s">
        <v>123</v>
      </c>
      <c r="C9" s="87" t="s">
        <v>99</v>
      </c>
      <c r="D9" s="88">
        <v>4</v>
      </c>
      <c r="E9" s="89">
        <v>2</v>
      </c>
      <c r="F9" s="96">
        <v>0</v>
      </c>
      <c r="G9" s="91">
        <v>2</v>
      </c>
      <c r="H9" s="112">
        <f>'1.k._BKV_BH'!S17+'1.k._BH_Chl'!R17+'2.k._BH_Dou.C'!R17+'2.k._Dou.B_BH'!S17</f>
        <v>16</v>
      </c>
      <c r="I9" s="97">
        <f>'1.k._BKV_BH'!R17+'1.k._BH_Chl'!S17+'2.k._BH_Dou.C'!S17+'2.k._Dou.B_BH'!R17</f>
        <v>16</v>
      </c>
      <c r="J9" s="92">
        <f>'1.k._BH_Chl'!P17+'1.k._BKV_BH'!Q17+'2.k._Dou.B_BH'!Q17+'2.k._BH_Dou.C'!P17</f>
        <v>36</v>
      </c>
      <c r="K9" s="97">
        <f>'1.k._BH_Chl'!Q17+'1.k._BKV_BH'!P17+'2.k._Dou.B_BH'!P17+'2.k._BH_Dou.C'!Q17</f>
        <v>36</v>
      </c>
      <c r="L9" s="92">
        <f>'1.k._BH_Chl'!N17+'1.k._BKV_BH'!O17+'2.k._Dou.B_BH'!O17+'2.k._BH_Dou.C'!N17</f>
        <v>1187</v>
      </c>
      <c r="M9" s="98">
        <f>'1.k._BH_Chl'!O17+'1.k._BKV_BH'!N17+'2.k._Dou.B_BH'!N17+'2.k._BH_Dou.C'!O17</f>
        <v>1254</v>
      </c>
      <c r="N9" s="95">
        <f t="shared" si="0"/>
        <v>8</v>
      </c>
    </row>
    <row r="10" spans="2:14" ht="23.25" customHeight="1">
      <c r="B10" s="99" t="s">
        <v>124</v>
      </c>
      <c r="C10" s="87" t="s">
        <v>132</v>
      </c>
      <c r="D10" s="88">
        <v>4</v>
      </c>
      <c r="E10" s="89">
        <v>1</v>
      </c>
      <c r="F10" s="96">
        <v>0</v>
      </c>
      <c r="G10" s="91">
        <v>3</v>
      </c>
      <c r="H10" s="112">
        <f>'1.k._Chl_Dou.C'!R17+'1.k._BH_Chl'!S17+'2.k._Chl_USK'!R17+'2.k._BKV_Chl'!S17</f>
        <v>12</v>
      </c>
      <c r="I10" s="97">
        <f>'1.k._Chl_Dou.C'!S17+'1.k._BH_Chl'!R17+'2.k._Chl_USK'!S17+'2.k._BKV_Chl'!R17</f>
        <v>20</v>
      </c>
      <c r="J10" s="92">
        <f>'1.k._BH_Chl'!Q17+'1.k._Chl_Dou.C'!P17+'2.k._Chl_USK'!P17+'2.k._BKV_Chl'!Q17</f>
        <v>28</v>
      </c>
      <c r="K10" s="97">
        <f>'1.k._BH_Chl'!P17+'1.k._Chl_Dou.C'!Q17+'2.k._Chl_USK'!Q17+'2.k._BKV_Chl'!P17</f>
        <v>43</v>
      </c>
      <c r="L10" s="92">
        <f>'1.k._BH_Chl'!O17+'1.k._Chl_Dou.C'!N17+'2.k._Chl_USK'!N17+'2.k._BKV_Chl'!O17</f>
        <v>1162</v>
      </c>
      <c r="M10" s="98">
        <f>'1.k._BH_Chl'!N17+'1.k._Chl_Dou.C'!O17+'2.k._Chl_USK'!O17+'2.k._BKV_Chl'!N17</f>
        <v>1302</v>
      </c>
      <c r="N10" s="95">
        <f t="shared" si="0"/>
        <v>6</v>
      </c>
    </row>
    <row r="11" spans="2:14" ht="23.25" customHeight="1" thickBot="1">
      <c r="B11" s="100" t="s">
        <v>125</v>
      </c>
      <c r="C11" s="101" t="s">
        <v>131</v>
      </c>
      <c r="D11" s="102">
        <v>4</v>
      </c>
      <c r="E11" s="103">
        <v>0</v>
      </c>
      <c r="F11" s="104">
        <v>0</v>
      </c>
      <c r="G11" s="105">
        <v>4</v>
      </c>
      <c r="H11" s="114">
        <f>'1.k._Chl_Dou.C'!S17+'1.k._Dou.B_Dou.C'!S17+'2.k._BH_Dou.C'!S17+'2.k._USK_Dou.C'!S17</f>
        <v>11</v>
      </c>
      <c r="I11" s="107">
        <f>'1.k._Chl_Dou.C'!R17+'1.k._Dou.B_Dou.C'!R17+'2.k._BH_Dou.C'!R17+'2.k._USK_Dou.C'!R17</f>
        <v>21</v>
      </c>
      <c r="J11" s="106">
        <f>'1.k._Dou.B_Dou.C'!Q17+'1.k._Chl_Dou.C'!Q17+'2.k._BH_Dou.C'!Q17+'2.k._USK_Dou.C'!Q17</f>
        <v>29</v>
      </c>
      <c r="K11" s="107">
        <f>'1.k._Dou.B_Dou.C'!P17+'1.k._Chl_Dou.C'!P17+'2.k._BH_Dou.C'!P17+'2.k._USK_Dou.C'!P17</f>
        <v>45</v>
      </c>
      <c r="L11" s="106">
        <f>'1.k._Dou.B_Dou.C'!O17+'1.k._Chl_Dou.C'!O17+'2.k._BH_Dou.C'!O17+'2.k._USK_Dou.C'!O17</f>
        <v>1283</v>
      </c>
      <c r="M11" s="108">
        <f>'1.k._Dou.B_Dou.C'!N17+'1.k._Chl_Dou.C'!N17+'2.k._BH_Dou.C'!N17+'2.k._USK_Dou.C'!N17</f>
        <v>1334</v>
      </c>
      <c r="N11" s="109">
        <f t="shared" si="0"/>
        <v>4</v>
      </c>
    </row>
    <row r="12" ht="14.25" customHeight="1">
      <c r="C12" s="110"/>
    </row>
    <row r="14" spans="2:14" ht="15.75">
      <c r="B14" s="139" t="s">
        <v>108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2:14" ht="13.5" thickBot="1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2:14" ht="23.25" customHeight="1" thickBot="1">
      <c r="B16" s="77"/>
      <c r="C16" s="78" t="s">
        <v>109</v>
      </c>
      <c r="D16" s="79" t="s">
        <v>110</v>
      </c>
      <c r="E16" s="80" t="s">
        <v>111</v>
      </c>
      <c r="F16" s="80" t="s">
        <v>112</v>
      </c>
      <c r="G16" s="81" t="s">
        <v>113</v>
      </c>
      <c r="H16" s="82" t="s">
        <v>114</v>
      </c>
      <c r="I16" s="83" t="s">
        <v>115</v>
      </c>
      <c r="J16" s="83" t="s">
        <v>116</v>
      </c>
      <c r="K16" s="83" t="s">
        <v>117</v>
      </c>
      <c r="L16" s="83" t="s">
        <v>118</v>
      </c>
      <c r="M16" s="84" t="s">
        <v>119</v>
      </c>
      <c r="N16" s="85" t="s">
        <v>120</v>
      </c>
    </row>
    <row r="17" spans="2:14" ht="23.25" customHeight="1">
      <c r="B17" s="86" t="s">
        <v>28</v>
      </c>
      <c r="C17" s="87" t="s">
        <v>134</v>
      </c>
      <c r="D17" s="88">
        <v>2</v>
      </c>
      <c r="E17" s="89">
        <v>1</v>
      </c>
      <c r="F17" s="90">
        <v>1</v>
      </c>
      <c r="G17" s="91">
        <v>0</v>
      </c>
      <c r="H17" s="112">
        <v>10</v>
      </c>
      <c r="I17" s="93">
        <v>6</v>
      </c>
      <c r="J17" s="92">
        <v>23</v>
      </c>
      <c r="K17" s="93">
        <v>12</v>
      </c>
      <c r="L17" s="92">
        <v>681</v>
      </c>
      <c r="M17" s="94">
        <v>557</v>
      </c>
      <c r="N17" s="95">
        <v>5</v>
      </c>
    </row>
    <row r="18" spans="2:14" ht="23.25" customHeight="1">
      <c r="B18" s="86" t="s">
        <v>121</v>
      </c>
      <c r="C18" s="87" t="s">
        <v>130</v>
      </c>
      <c r="D18" s="88">
        <v>2</v>
      </c>
      <c r="E18" s="89">
        <v>1</v>
      </c>
      <c r="F18" s="111">
        <v>1</v>
      </c>
      <c r="G18" s="91">
        <v>0</v>
      </c>
      <c r="H18" s="112">
        <v>9</v>
      </c>
      <c r="I18" s="113">
        <v>7</v>
      </c>
      <c r="J18" s="92">
        <v>20</v>
      </c>
      <c r="K18" s="97">
        <v>20</v>
      </c>
      <c r="L18" s="92">
        <v>661</v>
      </c>
      <c r="M18" s="98">
        <v>737</v>
      </c>
      <c r="N18" s="95">
        <v>5</v>
      </c>
    </row>
    <row r="19" spans="2:14" ht="23.25" customHeight="1">
      <c r="B19" s="86" t="s">
        <v>122</v>
      </c>
      <c r="C19" s="87" t="s">
        <v>30</v>
      </c>
      <c r="D19" s="88">
        <v>2</v>
      </c>
      <c r="E19" s="89">
        <v>1</v>
      </c>
      <c r="F19" s="96">
        <v>0</v>
      </c>
      <c r="G19" s="91">
        <v>1</v>
      </c>
      <c r="H19" s="112">
        <v>8</v>
      </c>
      <c r="I19" s="97">
        <v>8</v>
      </c>
      <c r="J19" s="92">
        <v>16</v>
      </c>
      <c r="K19" s="97">
        <v>18</v>
      </c>
      <c r="L19" s="92">
        <v>616</v>
      </c>
      <c r="M19" s="98">
        <v>622</v>
      </c>
      <c r="N19" s="95">
        <v>4</v>
      </c>
    </row>
    <row r="20" spans="2:14" ht="23.25" customHeight="1">
      <c r="B20" s="86" t="s">
        <v>123</v>
      </c>
      <c r="C20" s="87" t="s">
        <v>99</v>
      </c>
      <c r="D20" s="88">
        <v>2</v>
      </c>
      <c r="E20" s="89">
        <v>1</v>
      </c>
      <c r="F20" s="96">
        <v>0</v>
      </c>
      <c r="G20" s="91">
        <v>1</v>
      </c>
      <c r="H20" s="112">
        <v>8</v>
      </c>
      <c r="I20" s="97">
        <v>8</v>
      </c>
      <c r="J20" s="92">
        <v>18</v>
      </c>
      <c r="K20" s="97">
        <v>17</v>
      </c>
      <c r="L20" s="92">
        <v>599</v>
      </c>
      <c r="M20" s="98">
        <v>590</v>
      </c>
      <c r="N20" s="95">
        <v>4</v>
      </c>
    </row>
    <row r="21" spans="2:14" ht="23.25" customHeight="1">
      <c r="B21" s="99" t="s">
        <v>124</v>
      </c>
      <c r="C21" s="87" t="s">
        <v>132</v>
      </c>
      <c r="D21" s="88">
        <v>2</v>
      </c>
      <c r="E21" s="89">
        <v>1</v>
      </c>
      <c r="F21" s="96">
        <v>0</v>
      </c>
      <c r="G21" s="91">
        <v>1</v>
      </c>
      <c r="H21" s="112">
        <v>8</v>
      </c>
      <c r="I21" s="97">
        <v>8</v>
      </c>
      <c r="J21" s="92">
        <v>17</v>
      </c>
      <c r="K21" s="97">
        <v>18</v>
      </c>
      <c r="L21" s="92">
        <v>581</v>
      </c>
      <c r="M21" s="98">
        <v>594</v>
      </c>
      <c r="N21" s="95">
        <v>4</v>
      </c>
    </row>
    <row r="22" spans="2:14" ht="23.25" customHeight="1" thickBot="1">
      <c r="B22" s="100" t="s">
        <v>125</v>
      </c>
      <c r="C22" s="101" t="s">
        <v>131</v>
      </c>
      <c r="D22" s="102">
        <v>2</v>
      </c>
      <c r="E22" s="103">
        <v>0</v>
      </c>
      <c r="F22" s="104">
        <v>0</v>
      </c>
      <c r="G22" s="105">
        <v>2</v>
      </c>
      <c r="H22" s="114">
        <v>5</v>
      </c>
      <c r="I22" s="107">
        <v>11</v>
      </c>
      <c r="J22" s="106">
        <v>15</v>
      </c>
      <c r="K22" s="107">
        <v>24</v>
      </c>
      <c r="L22" s="106">
        <v>673</v>
      </c>
      <c r="M22" s="108">
        <v>711</v>
      </c>
      <c r="N22" s="109">
        <v>2</v>
      </c>
    </row>
  </sheetData>
  <sheetProtection password="CC26" sheet="1"/>
  <mergeCells count="3">
    <mergeCell ref="B2:N2"/>
    <mergeCell ref="B3:N3"/>
    <mergeCell ref="B14:N1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9" sqref="D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30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76" t="s">
        <v>14</v>
      </c>
      <c r="R4" s="177"/>
      <c r="S4" s="173" t="s">
        <v>31</v>
      </c>
      <c r="T4" s="174"/>
    </row>
    <row r="5" spans="2:20" ht="19.5" customHeight="1">
      <c r="B5" s="7" t="s">
        <v>4</v>
      </c>
      <c r="C5" s="9"/>
      <c r="D5" s="155" t="s">
        <v>32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78" t="s">
        <v>2</v>
      </c>
      <c r="R5" s="179"/>
      <c r="S5" s="160" t="s">
        <v>49</v>
      </c>
      <c r="T5" s="175"/>
    </row>
    <row r="6" spans="2:20" ht="19.5" customHeight="1" thickBot="1">
      <c r="B6" s="10" t="s">
        <v>5</v>
      </c>
      <c r="C6" s="11"/>
      <c r="D6" s="162" t="s">
        <v>50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12"/>
      <c r="R6" s="13"/>
      <c r="S6" s="51" t="s">
        <v>28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TJ Bílá Hora Plzeň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52" t="s">
        <v>33</v>
      </c>
      <c r="D9" s="53" t="s">
        <v>41</v>
      </c>
      <c r="E9" s="54">
        <v>21</v>
      </c>
      <c r="F9" s="27" t="s">
        <v>24</v>
      </c>
      <c r="G9" s="55">
        <v>14</v>
      </c>
      <c r="H9" s="54">
        <v>21</v>
      </c>
      <c r="I9" s="27" t="s">
        <v>24</v>
      </c>
      <c r="J9" s="55">
        <v>15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29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56"/>
    </row>
    <row r="10" spans="2:20" ht="30" customHeight="1">
      <c r="B10" s="25" t="s">
        <v>23</v>
      </c>
      <c r="C10" s="52" t="s">
        <v>36</v>
      </c>
      <c r="D10" s="52" t="s">
        <v>42</v>
      </c>
      <c r="E10" s="54">
        <v>21</v>
      </c>
      <c r="F10" s="26" t="s">
        <v>24</v>
      </c>
      <c r="G10" s="55">
        <v>17</v>
      </c>
      <c r="H10" s="54">
        <v>21</v>
      </c>
      <c r="I10" s="26" t="s">
        <v>24</v>
      </c>
      <c r="J10" s="55">
        <v>19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36</v>
      </c>
      <c r="P10" s="31">
        <f t="shared" si="2"/>
        <v>2</v>
      </c>
      <c r="Q10" s="26">
        <f t="shared" si="3"/>
        <v>0</v>
      </c>
      <c r="R10" s="46">
        <f aca="true" t="shared" si="4" ref="R10:R16">IF(P10=2,1,0)</f>
        <v>1</v>
      </c>
      <c r="S10" s="28">
        <f aca="true" t="shared" si="5" ref="S10:S16">IF(Q10=2,1,0)</f>
        <v>0</v>
      </c>
      <c r="T10" s="56"/>
    </row>
    <row r="11" spans="2:20" ht="30" customHeight="1">
      <c r="B11" s="25" t="s">
        <v>22</v>
      </c>
      <c r="C11" s="52" t="s">
        <v>34</v>
      </c>
      <c r="D11" s="52" t="s">
        <v>43</v>
      </c>
      <c r="E11" s="54">
        <v>21</v>
      </c>
      <c r="F11" s="26" t="s">
        <v>24</v>
      </c>
      <c r="G11" s="55">
        <v>19</v>
      </c>
      <c r="H11" s="54">
        <v>21</v>
      </c>
      <c r="I11" s="26" t="s">
        <v>24</v>
      </c>
      <c r="J11" s="55">
        <v>15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34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5"/>
        <v>0</v>
      </c>
      <c r="T11" s="56"/>
    </row>
    <row r="12" spans="2:20" ht="30" customHeight="1">
      <c r="B12" s="25" t="s">
        <v>21</v>
      </c>
      <c r="C12" s="52" t="s">
        <v>35</v>
      </c>
      <c r="D12" s="52" t="s">
        <v>44</v>
      </c>
      <c r="E12" s="54">
        <v>21</v>
      </c>
      <c r="F12" s="26" t="s">
        <v>24</v>
      </c>
      <c r="G12" s="55">
        <v>11</v>
      </c>
      <c r="H12" s="54">
        <v>21</v>
      </c>
      <c r="I12" s="26" t="s">
        <v>24</v>
      </c>
      <c r="J12" s="55">
        <v>9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5"/>
        <v>0</v>
      </c>
      <c r="T12" s="56"/>
    </row>
    <row r="13" spans="2:20" ht="30" customHeight="1">
      <c r="B13" s="25" t="s">
        <v>20</v>
      </c>
      <c r="C13" s="52" t="s">
        <v>37</v>
      </c>
      <c r="D13" s="52" t="s">
        <v>45</v>
      </c>
      <c r="E13" s="54">
        <v>10</v>
      </c>
      <c r="F13" s="26" t="s">
        <v>24</v>
      </c>
      <c r="G13" s="55">
        <v>21</v>
      </c>
      <c r="H13" s="54">
        <v>16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5"/>
        <v>1</v>
      </c>
      <c r="T13" s="56"/>
    </row>
    <row r="14" spans="2:20" ht="30" customHeight="1">
      <c r="B14" s="25" t="s">
        <v>19</v>
      </c>
      <c r="C14" s="52" t="s">
        <v>38</v>
      </c>
      <c r="D14" s="52" t="s">
        <v>46</v>
      </c>
      <c r="E14" s="54">
        <v>21</v>
      </c>
      <c r="F14" s="26" t="s">
        <v>24</v>
      </c>
      <c r="G14" s="55">
        <v>7</v>
      </c>
      <c r="H14" s="54">
        <v>21</v>
      </c>
      <c r="I14" s="26" t="s">
        <v>24</v>
      </c>
      <c r="J14" s="55">
        <v>17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24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5"/>
        <v>0</v>
      </c>
      <c r="T14" s="56"/>
    </row>
    <row r="15" spans="2:20" ht="30" customHeight="1">
      <c r="B15" s="25" t="s">
        <v>25</v>
      </c>
      <c r="C15" s="52" t="s">
        <v>39</v>
      </c>
      <c r="D15" s="52" t="s">
        <v>47</v>
      </c>
      <c r="E15" s="54">
        <v>21</v>
      </c>
      <c r="F15" s="26" t="s">
        <v>24</v>
      </c>
      <c r="G15" s="55">
        <v>15</v>
      </c>
      <c r="H15" s="54">
        <v>17</v>
      </c>
      <c r="I15" s="26" t="s">
        <v>24</v>
      </c>
      <c r="J15" s="55">
        <v>21</v>
      </c>
      <c r="K15" s="54">
        <v>21</v>
      </c>
      <c r="L15" s="26" t="s">
        <v>24</v>
      </c>
      <c r="M15" s="55">
        <v>17</v>
      </c>
      <c r="N15" s="29">
        <f>E15+H15+K15</f>
        <v>59</v>
      </c>
      <c r="O15" s="30">
        <f>G15+J15+M15</f>
        <v>53</v>
      </c>
      <c r="P15" s="31">
        <f>IF(E15&gt;G15,1,0)+IF(H15&gt;J15,1,0)+IF(K15&gt;M15,1,0)</f>
        <v>2</v>
      </c>
      <c r="Q15" s="26">
        <f>IF(E15&lt;G15,1,0)+IF(H15&lt;J15,1,0)+IF(K15&lt;M15,1,0)</f>
        <v>1</v>
      </c>
      <c r="R15" s="46">
        <f>IF(P15=2,1,0)</f>
        <v>1</v>
      </c>
      <c r="S15" s="28">
        <f>IF(Q15=2,1,0)</f>
        <v>0</v>
      </c>
      <c r="T15" s="56"/>
    </row>
    <row r="16" spans="2:20" ht="30" customHeight="1" thickBot="1">
      <c r="B16" s="25" t="s">
        <v>18</v>
      </c>
      <c r="C16" s="52" t="s">
        <v>40</v>
      </c>
      <c r="D16" s="52" t="s">
        <v>48</v>
      </c>
      <c r="E16" s="54">
        <v>14</v>
      </c>
      <c r="F16" s="26" t="s">
        <v>24</v>
      </c>
      <c r="G16" s="55">
        <v>21</v>
      </c>
      <c r="H16" s="54">
        <v>21</v>
      </c>
      <c r="I16" s="26" t="s">
        <v>24</v>
      </c>
      <c r="J16" s="55">
        <v>23</v>
      </c>
      <c r="K16" s="54"/>
      <c r="L16" s="26" t="s">
        <v>24</v>
      </c>
      <c r="M16" s="55"/>
      <c r="N16" s="29">
        <f t="shared" si="0"/>
        <v>35</v>
      </c>
      <c r="O16" s="30">
        <f t="shared" si="1"/>
        <v>44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5"/>
        <v>1</v>
      </c>
      <c r="T16" s="56"/>
    </row>
    <row r="17" spans="2:20" ht="34.5" customHeight="1" thickBot="1">
      <c r="B17" s="32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6" ref="N17:S17">SUM(N9:N16)</f>
        <v>330</v>
      </c>
      <c r="O17" s="34">
        <f t="shared" si="6"/>
        <v>282</v>
      </c>
      <c r="P17" s="33">
        <f t="shared" si="6"/>
        <v>12</v>
      </c>
      <c r="Q17" s="35">
        <f t="shared" si="6"/>
        <v>5</v>
      </c>
      <c r="R17" s="33">
        <f t="shared" si="6"/>
        <v>6</v>
      </c>
      <c r="S17" s="34">
        <f t="shared" si="6"/>
        <v>2</v>
      </c>
      <c r="T17" s="48"/>
    </row>
    <row r="18" spans="2:20" ht="15">
      <c r="B18" s="44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39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11</v>
      </c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9.5" customHeight="1">
      <c r="B22" s="41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12</v>
      </c>
      <c r="C24" s="36"/>
      <c r="D24" s="43"/>
      <c r="E24" s="42" t="s">
        <v>13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S4:T4"/>
    <mergeCell ref="S5:T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W16" sqref="W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133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31</v>
      </c>
      <c r="T4" s="154"/>
    </row>
    <row r="5" spans="2:20" ht="19.5" customHeight="1">
      <c r="B5" s="7" t="s">
        <v>4</v>
      </c>
      <c r="C5" s="62"/>
      <c r="D5" s="155" t="s">
        <v>131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51</v>
      </c>
      <c r="T5" s="161"/>
    </row>
    <row r="6" spans="2:20" ht="19.5" customHeight="1" thickBot="1">
      <c r="B6" s="10" t="s">
        <v>5</v>
      </c>
      <c r="C6" s="11"/>
      <c r="D6" s="162" t="s">
        <v>129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Keramika Chlumčany A </v>
      </c>
      <c r="D7" s="15" t="str">
        <f>D5</f>
        <v>TJ 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52</v>
      </c>
      <c r="D9" s="69" t="s">
        <v>53</v>
      </c>
      <c r="E9" s="54">
        <v>15</v>
      </c>
      <c r="F9" s="27" t="s">
        <v>24</v>
      </c>
      <c r="G9" s="55">
        <v>21</v>
      </c>
      <c r="H9" s="54">
        <v>16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31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54</v>
      </c>
      <c r="D10" s="68" t="s">
        <v>55</v>
      </c>
      <c r="E10" s="54">
        <v>11</v>
      </c>
      <c r="F10" s="26" t="s">
        <v>24</v>
      </c>
      <c r="G10" s="55">
        <v>21</v>
      </c>
      <c r="H10" s="54">
        <v>8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19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56</v>
      </c>
      <c r="D11" s="68" t="s">
        <v>57</v>
      </c>
      <c r="E11" s="54">
        <v>21</v>
      </c>
      <c r="F11" s="26" t="s">
        <v>24</v>
      </c>
      <c r="G11" s="55">
        <v>19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33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58</v>
      </c>
      <c r="D12" s="68" t="s">
        <v>59</v>
      </c>
      <c r="E12" s="54">
        <v>21</v>
      </c>
      <c r="F12" s="26" t="s">
        <v>24</v>
      </c>
      <c r="G12" s="55">
        <v>16</v>
      </c>
      <c r="H12" s="54">
        <v>17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16</v>
      </c>
      <c r="N12" s="29">
        <f t="shared" si="0"/>
        <v>59</v>
      </c>
      <c r="O12" s="30">
        <f t="shared" si="1"/>
        <v>53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60</v>
      </c>
      <c r="D13" s="68" t="s">
        <v>61</v>
      </c>
      <c r="E13" s="54">
        <v>21</v>
      </c>
      <c r="F13" s="26" t="s">
        <v>24</v>
      </c>
      <c r="G13" s="55">
        <v>16</v>
      </c>
      <c r="H13" s="54">
        <v>21</v>
      </c>
      <c r="I13" s="26" t="s">
        <v>24</v>
      </c>
      <c r="J13" s="55">
        <v>8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24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62</v>
      </c>
      <c r="D14" s="68" t="s">
        <v>63</v>
      </c>
      <c r="E14" s="54">
        <v>21</v>
      </c>
      <c r="F14" s="26" t="s">
        <v>24</v>
      </c>
      <c r="G14" s="55">
        <v>13</v>
      </c>
      <c r="H14" s="54">
        <v>21</v>
      </c>
      <c r="I14" s="26" t="s">
        <v>24</v>
      </c>
      <c r="J14" s="55">
        <v>13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64</v>
      </c>
      <c r="D15" s="68" t="s">
        <v>65</v>
      </c>
      <c r="E15" s="54">
        <v>23</v>
      </c>
      <c r="F15" s="26" t="s">
        <v>24</v>
      </c>
      <c r="G15" s="55">
        <v>21</v>
      </c>
      <c r="H15" s="54">
        <v>21</v>
      </c>
      <c r="I15" s="26" t="s">
        <v>24</v>
      </c>
      <c r="J15" s="55">
        <v>10</v>
      </c>
      <c r="K15" s="54"/>
      <c r="L15" s="26" t="s">
        <v>24</v>
      </c>
      <c r="M15" s="55"/>
      <c r="N15" s="29">
        <f>E15+H15+K15</f>
        <v>44</v>
      </c>
      <c r="O15" s="30">
        <f>G15+J15+M15</f>
        <v>31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66</v>
      </c>
      <c r="D16" s="68" t="s">
        <v>67</v>
      </c>
      <c r="E16" s="54">
        <v>21</v>
      </c>
      <c r="F16" s="26" t="s">
        <v>24</v>
      </c>
      <c r="G16" s="55">
        <v>10</v>
      </c>
      <c r="H16" s="54">
        <v>21</v>
      </c>
      <c r="I16" s="26" t="s">
        <v>24</v>
      </c>
      <c r="J16" s="55">
        <v>16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26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Keramika Chlumčany A 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321</v>
      </c>
      <c r="O17" s="34">
        <f t="shared" si="5"/>
        <v>277</v>
      </c>
      <c r="P17" s="33">
        <f t="shared" si="5"/>
        <v>12</v>
      </c>
      <c r="Q17" s="35">
        <f t="shared" si="5"/>
        <v>5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68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134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31</v>
      </c>
      <c r="T4" s="154"/>
    </row>
    <row r="5" spans="2:20" ht="19.5" customHeight="1">
      <c r="B5" s="7" t="s">
        <v>4</v>
      </c>
      <c r="C5" s="62"/>
      <c r="D5" s="155" t="s">
        <v>30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149</v>
      </c>
      <c r="T5" s="161"/>
    </row>
    <row r="6" spans="2:20" ht="19.5" customHeight="1" thickBot="1">
      <c r="B6" s="10" t="s">
        <v>5</v>
      </c>
      <c r="C6" s="11"/>
      <c r="D6" s="162" t="s">
        <v>135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USK Plzeň B</v>
      </c>
      <c r="D7" s="15" t="str">
        <f>D5</f>
        <v>BKV Plzeň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136</v>
      </c>
      <c r="D9" s="69" t="s">
        <v>137</v>
      </c>
      <c r="E9" s="54">
        <v>21</v>
      </c>
      <c r="F9" s="27" t="s">
        <v>24</v>
      </c>
      <c r="G9" s="55">
        <v>14</v>
      </c>
      <c r="H9" s="54">
        <v>18</v>
      </c>
      <c r="I9" s="27" t="s">
        <v>24</v>
      </c>
      <c r="J9" s="55">
        <v>21</v>
      </c>
      <c r="K9" s="54">
        <v>20</v>
      </c>
      <c r="L9" s="27" t="s">
        <v>24</v>
      </c>
      <c r="M9" s="55">
        <v>22</v>
      </c>
      <c r="N9" s="29">
        <f aca="true" t="shared" si="0" ref="N9:N16">E9+H9+K9</f>
        <v>59</v>
      </c>
      <c r="O9" s="30">
        <f aca="true" t="shared" si="1" ref="O9:O16">G9+J9+M9</f>
        <v>57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138</v>
      </c>
      <c r="D10" s="68" t="s">
        <v>139</v>
      </c>
      <c r="E10" s="54">
        <v>21</v>
      </c>
      <c r="F10" s="26" t="s">
        <v>24</v>
      </c>
      <c r="G10" s="55">
        <v>17</v>
      </c>
      <c r="H10" s="54">
        <v>21</v>
      </c>
      <c r="I10" s="26" t="s">
        <v>24</v>
      </c>
      <c r="J10" s="55">
        <v>13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30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150</v>
      </c>
      <c r="D11" s="68" t="s">
        <v>140</v>
      </c>
      <c r="E11" s="54">
        <v>21</v>
      </c>
      <c r="F11" s="26" t="s">
        <v>24</v>
      </c>
      <c r="G11" s="55">
        <v>16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141</v>
      </c>
      <c r="D12" s="68" t="s">
        <v>142</v>
      </c>
      <c r="E12" s="54">
        <v>21</v>
      </c>
      <c r="F12" s="26" t="s">
        <v>24</v>
      </c>
      <c r="G12" s="55">
        <v>14</v>
      </c>
      <c r="H12" s="54">
        <v>24</v>
      </c>
      <c r="I12" s="26" t="s">
        <v>24</v>
      </c>
      <c r="J12" s="55">
        <v>22</v>
      </c>
      <c r="K12" s="54"/>
      <c r="L12" s="26" t="s">
        <v>24</v>
      </c>
      <c r="M12" s="55"/>
      <c r="N12" s="29">
        <f t="shared" si="0"/>
        <v>45</v>
      </c>
      <c r="O12" s="30">
        <f t="shared" si="1"/>
        <v>36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143</v>
      </c>
      <c r="D13" s="68" t="s">
        <v>144</v>
      </c>
      <c r="E13" s="54">
        <v>21</v>
      </c>
      <c r="F13" s="26" t="s">
        <v>24</v>
      </c>
      <c r="G13" s="55">
        <v>11</v>
      </c>
      <c r="H13" s="54">
        <v>21</v>
      </c>
      <c r="I13" s="26" t="s">
        <v>24</v>
      </c>
      <c r="J13" s="55">
        <v>9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20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145</v>
      </c>
      <c r="D14" s="68" t="s">
        <v>40</v>
      </c>
      <c r="E14" s="54">
        <v>21</v>
      </c>
      <c r="F14" s="26" t="s">
        <v>24</v>
      </c>
      <c r="G14" s="55">
        <v>19</v>
      </c>
      <c r="H14" s="54">
        <v>21</v>
      </c>
      <c r="I14" s="26" t="s">
        <v>24</v>
      </c>
      <c r="J14" s="55">
        <v>17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36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146</v>
      </c>
      <c r="D15" s="68" t="s">
        <v>39</v>
      </c>
      <c r="E15" s="54">
        <v>21</v>
      </c>
      <c r="F15" s="26" t="s">
        <v>24</v>
      </c>
      <c r="G15" s="55">
        <v>19</v>
      </c>
      <c r="H15" s="54">
        <v>21</v>
      </c>
      <c r="I15" s="26" t="s">
        <v>24</v>
      </c>
      <c r="J15" s="55">
        <v>16</v>
      </c>
      <c r="K15" s="54"/>
      <c r="L15" s="26" t="s">
        <v>24</v>
      </c>
      <c r="M15" s="55"/>
      <c r="N15" s="29">
        <f>E15+H15+K15</f>
        <v>42</v>
      </c>
      <c r="O15" s="30">
        <f>G15+J15+M15</f>
        <v>35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147</v>
      </c>
      <c r="D16" s="68" t="s">
        <v>148</v>
      </c>
      <c r="E16" s="54">
        <v>13</v>
      </c>
      <c r="F16" s="26" t="s">
        <v>24</v>
      </c>
      <c r="G16" s="55">
        <v>21</v>
      </c>
      <c r="H16" s="54">
        <v>13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26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340</v>
      </c>
      <c r="O17" s="34">
        <f t="shared" si="5"/>
        <v>286</v>
      </c>
      <c r="P17" s="33">
        <f t="shared" si="5"/>
        <v>13</v>
      </c>
      <c r="Q17" s="35">
        <f t="shared" si="5"/>
        <v>4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99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31</v>
      </c>
      <c r="T4" s="154"/>
    </row>
    <row r="5" spans="2:20" ht="19.5" customHeight="1">
      <c r="B5" s="7" t="s">
        <v>4</v>
      </c>
      <c r="C5" s="62"/>
      <c r="D5" s="155" t="s">
        <v>132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100</v>
      </c>
      <c r="T5" s="161"/>
    </row>
    <row r="6" spans="2:20" ht="19.5" customHeight="1" thickBot="1">
      <c r="B6" s="10" t="s">
        <v>5</v>
      </c>
      <c r="C6" s="11"/>
      <c r="D6" s="162" t="s">
        <v>101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Keramika Chlumčany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9" t="s">
        <v>41</v>
      </c>
      <c r="D9" s="69" t="s">
        <v>102</v>
      </c>
      <c r="E9" s="54">
        <v>21</v>
      </c>
      <c r="F9" s="27" t="s">
        <v>24</v>
      </c>
      <c r="G9" s="55">
        <v>17</v>
      </c>
      <c r="H9" s="54">
        <v>21</v>
      </c>
      <c r="I9" s="27" t="s">
        <v>24</v>
      </c>
      <c r="J9" s="55">
        <v>17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34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42</v>
      </c>
      <c r="D10" s="68" t="s">
        <v>103</v>
      </c>
      <c r="E10" s="54">
        <v>0</v>
      </c>
      <c r="F10" s="26" t="s">
        <v>24</v>
      </c>
      <c r="G10" s="55">
        <v>21</v>
      </c>
      <c r="H10" s="54">
        <v>0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43</v>
      </c>
      <c r="D11" s="68" t="s">
        <v>104</v>
      </c>
      <c r="E11" s="54">
        <v>21</v>
      </c>
      <c r="F11" s="26" t="s">
        <v>24</v>
      </c>
      <c r="G11" s="55">
        <v>7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21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44</v>
      </c>
      <c r="D12" s="68" t="s">
        <v>105</v>
      </c>
      <c r="E12" s="54">
        <v>21</v>
      </c>
      <c r="F12" s="26" t="s">
        <v>24</v>
      </c>
      <c r="G12" s="55">
        <v>10</v>
      </c>
      <c r="H12" s="54">
        <v>21</v>
      </c>
      <c r="I12" s="26" t="s">
        <v>24</v>
      </c>
      <c r="J12" s="55">
        <v>17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27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45</v>
      </c>
      <c r="D13" s="68" t="s">
        <v>106</v>
      </c>
      <c r="E13" s="54">
        <v>21</v>
      </c>
      <c r="F13" s="26" t="s">
        <v>24</v>
      </c>
      <c r="G13" s="55">
        <v>13</v>
      </c>
      <c r="H13" s="54">
        <v>17</v>
      </c>
      <c r="I13" s="26" t="s">
        <v>24</v>
      </c>
      <c r="J13" s="55">
        <v>21</v>
      </c>
      <c r="K13" s="54">
        <v>21</v>
      </c>
      <c r="L13" s="26" t="s">
        <v>24</v>
      </c>
      <c r="M13" s="55">
        <v>14</v>
      </c>
      <c r="N13" s="29">
        <f t="shared" si="0"/>
        <v>59</v>
      </c>
      <c r="O13" s="30">
        <f t="shared" si="1"/>
        <v>48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107</v>
      </c>
      <c r="D14" s="68" t="s">
        <v>62</v>
      </c>
      <c r="E14" s="54">
        <v>21</v>
      </c>
      <c r="F14" s="26" t="s">
        <v>24</v>
      </c>
      <c r="G14" s="55">
        <v>19</v>
      </c>
      <c r="H14" s="54">
        <v>13</v>
      </c>
      <c r="I14" s="26" t="s">
        <v>24</v>
      </c>
      <c r="J14" s="55">
        <v>21</v>
      </c>
      <c r="K14" s="54">
        <v>13</v>
      </c>
      <c r="L14" s="26" t="s">
        <v>24</v>
      </c>
      <c r="M14" s="55">
        <v>21</v>
      </c>
      <c r="N14" s="29">
        <f t="shared" si="0"/>
        <v>47</v>
      </c>
      <c r="O14" s="30">
        <f t="shared" si="1"/>
        <v>61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47</v>
      </c>
      <c r="D15" s="68" t="s">
        <v>64</v>
      </c>
      <c r="E15" s="54">
        <v>22</v>
      </c>
      <c r="F15" s="26" t="s">
        <v>24</v>
      </c>
      <c r="G15" s="55">
        <v>20</v>
      </c>
      <c r="H15" s="54">
        <v>21</v>
      </c>
      <c r="I15" s="26" t="s">
        <v>24</v>
      </c>
      <c r="J15" s="55">
        <v>7</v>
      </c>
      <c r="K15" s="54"/>
      <c r="L15" s="26" t="s">
        <v>24</v>
      </c>
      <c r="M15" s="55"/>
      <c r="N15" s="29">
        <f>E15+H15+K15</f>
        <v>43</v>
      </c>
      <c r="O15" s="30">
        <f>G15+J15+M15</f>
        <v>27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48</v>
      </c>
      <c r="D16" s="68" t="s">
        <v>66</v>
      </c>
      <c r="E16" s="54">
        <v>21</v>
      </c>
      <c r="F16" s="26" t="s">
        <v>24</v>
      </c>
      <c r="G16" s="55">
        <v>0</v>
      </c>
      <c r="H16" s="54">
        <v>21</v>
      </c>
      <c r="I16" s="26" t="s">
        <v>24</v>
      </c>
      <c r="J16" s="55">
        <v>0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0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TJ Bílá Hora 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317</v>
      </c>
      <c r="O17" s="34">
        <f t="shared" si="5"/>
        <v>260</v>
      </c>
      <c r="P17" s="33">
        <f t="shared" si="5"/>
        <v>13</v>
      </c>
      <c r="Q17" s="35">
        <f t="shared" si="5"/>
        <v>5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127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S6" sqref="S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87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31</v>
      </c>
      <c r="T4" s="154"/>
    </row>
    <row r="5" spans="2:20" ht="19.5" customHeight="1">
      <c r="B5" s="7" t="s">
        <v>4</v>
      </c>
      <c r="C5" s="62"/>
      <c r="D5" s="155" t="s">
        <v>88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69</v>
      </c>
      <c r="T5" s="161"/>
    </row>
    <row r="6" spans="2:20" ht="19.5" customHeight="1" thickBot="1">
      <c r="B6" s="10" t="s">
        <v>5</v>
      </c>
      <c r="C6" s="11"/>
      <c r="D6" s="162" t="s">
        <v>126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TJ 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70</v>
      </c>
      <c r="D9" s="69" t="s">
        <v>71</v>
      </c>
      <c r="E9" s="54">
        <v>11</v>
      </c>
      <c r="F9" s="27" t="s">
        <v>24</v>
      </c>
      <c r="G9" s="55">
        <v>21</v>
      </c>
      <c r="H9" s="54">
        <v>10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21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72</v>
      </c>
      <c r="D10" s="68" t="s">
        <v>73</v>
      </c>
      <c r="E10" s="54">
        <v>25</v>
      </c>
      <c r="F10" s="26" t="s">
        <v>24</v>
      </c>
      <c r="G10" s="55">
        <v>23</v>
      </c>
      <c r="H10" s="54">
        <v>14</v>
      </c>
      <c r="I10" s="26" t="s">
        <v>24</v>
      </c>
      <c r="J10" s="55">
        <v>21</v>
      </c>
      <c r="K10" s="54">
        <v>17</v>
      </c>
      <c r="L10" s="26" t="s">
        <v>24</v>
      </c>
      <c r="M10" s="55">
        <v>21</v>
      </c>
      <c r="N10" s="29">
        <f t="shared" si="0"/>
        <v>56</v>
      </c>
      <c r="O10" s="30">
        <f t="shared" si="1"/>
        <v>65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74</v>
      </c>
      <c r="D11" s="68" t="s">
        <v>75</v>
      </c>
      <c r="E11" s="54">
        <v>21</v>
      </c>
      <c r="F11" s="26" t="s">
        <v>24</v>
      </c>
      <c r="G11" s="55">
        <v>14</v>
      </c>
      <c r="H11" s="54">
        <v>14</v>
      </c>
      <c r="I11" s="26" t="s">
        <v>24</v>
      </c>
      <c r="J11" s="55">
        <v>21</v>
      </c>
      <c r="K11" s="54">
        <v>0</v>
      </c>
      <c r="L11" s="26" t="s">
        <v>24</v>
      </c>
      <c r="M11" s="55">
        <v>21</v>
      </c>
      <c r="N11" s="29">
        <f t="shared" si="0"/>
        <v>35</v>
      </c>
      <c r="O11" s="30">
        <f t="shared" si="1"/>
        <v>56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76</v>
      </c>
      <c r="D12" s="68" t="s">
        <v>77</v>
      </c>
      <c r="E12" s="54">
        <v>19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16</v>
      </c>
      <c r="K12" s="54">
        <v>21</v>
      </c>
      <c r="L12" s="26" t="s">
        <v>24</v>
      </c>
      <c r="M12" s="55">
        <v>15</v>
      </c>
      <c r="N12" s="29">
        <f t="shared" si="0"/>
        <v>61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78</v>
      </c>
      <c r="D13" s="68" t="s">
        <v>79</v>
      </c>
      <c r="E13" s="54">
        <v>19</v>
      </c>
      <c r="F13" s="26" t="s">
        <v>24</v>
      </c>
      <c r="G13" s="55">
        <v>21</v>
      </c>
      <c r="H13" s="54">
        <v>21</v>
      </c>
      <c r="I13" s="26" t="s">
        <v>24</v>
      </c>
      <c r="J13" s="55">
        <v>16</v>
      </c>
      <c r="K13" s="54">
        <v>21</v>
      </c>
      <c r="L13" s="26" t="s">
        <v>24</v>
      </c>
      <c r="M13" s="55">
        <v>12</v>
      </c>
      <c r="N13" s="29">
        <f t="shared" si="0"/>
        <v>61</v>
      </c>
      <c r="O13" s="30">
        <f t="shared" si="1"/>
        <v>49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80</v>
      </c>
      <c r="D14" s="68" t="s">
        <v>81</v>
      </c>
      <c r="E14" s="54">
        <v>14</v>
      </c>
      <c r="F14" s="26" t="s">
        <v>24</v>
      </c>
      <c r="G14" s="55">
        <v>21</v>
      </c>
      <c r="H14" s="54">
        <v>21</v>
      </c>
      <c r="I14" s="26" t="s">
        <v>24</v>
      </c>
      <c r="J14" s="55">
        <v>14</v>
      </c>
      <c r="K14" s="54">
        <v>21</v>
      </c>
      <c r="L14" s="26" t="s">
        <v>24</v>
      </c>
      <c r="M14" s="55">
        <v>16</v>
      </c>
      <c r="N14" s="29">
        <f t="shared" si="0"/>
        <v>56</v>
      </c>
      <c r="O14" s="30">
        <f t="shared" si="1"/>
        <v>51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82</v>
      </c>
      <c r="D15" s="68" t="s">
        <v>83</v>
      </c>
      <c r="E15" s="54">
        <v>21</v>
      </c>
      <c r="F15" s="26" t="s">
        <v>24</v>
      </c>
      <c r="G15" s="55">
        <v>15</v>
      </c>
      <c r="H15" s="54">
        <v>16</v>
      </c>
      <c r="I15" s="26" t="s">
        <v>24</v>
      </c>
      <c r="J15" s="55">
        <v>21</v>
      </c>
      <c r="K15" s="54">
        <v>21</v>
      </c>
      <c r="L15" s="26" t="s">
        <v>24</v>
      </c>
      <c r="M15" s="55">
        <v>17</v>
      </c>
      <c r="N15" s="29">
        <f>E15+H15+K15</f>
        <v>58</v>
      </c>
      <c r="O15" s="30">
        <f>G15+J15+M15</f>
        <v>53</v>
      </c>
      <c r="P15" s="31">
        <f>IF(E15&gt;G15,1,0)+IF(H15&gt;J15,1,0)+IF(K15&gt;M15,1,0)</f>
        <v>2</v>
      </c>
      <c r="Q15" s="26">
        <f>IF(E15&lt;G15,1,0)+IF(H15&lt;J15,1,0)+IF(K15&lt;M15,1,0)</f>
        <v>1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84</v>
      </c>
      <c r="D16" s="68" t="s">
        <v>85</v>
      </c>
      <c r="E16" s="54">
        <v>21</v>
      </c>
      <c r="F16" s="26" t="s">
        <v>24</v>
      </c>
      <c r="G16" s="55">
        <v>11</v>
      </c>
      <c r="H16" s="54">
        <v>21</v>
      </c>
      <c r="I16" s="26" t="s">
        <v>24</v>
      </c>
      <c r="J16" s="55">
        <v>17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28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SOKOL DOUBRAVKA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390</v>
      </c>
      <c r="O17" s="34">
        <f t="shared" si="5"/>
        <v>396</v>
      </c>
      <c r="P17" s="33">
        <f t="shared" si="5"/>
        <v>12</v>
      </c>
      <c r="Q17" s="35">
        <f t="shared" si="5"/>
        <v>10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86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51"/>
  <sheetViews>
    <sheetView zoomScale="95" zoomScaleNormal="95" zoomScalePageLayoutView="0" workbookViewId="0" topLeftCell="A1">
      <selection activeCell="L16" sqref="L16"/>
    </sheetView>
  </sheetViews>
  <sheetFormatPr defaultColWidth="9.00390625" defaultRowHeight="12.75"/>
  <cols>
    <col min="1" max="1" width="1.75390625" style="116" customWidth="1"/>
    <col min="2" max="2" width="17.25390625" style="116" customWidth="1"/>
    <col min="3" max="3" width="2.625" style="120" customWidth="1"/>
    <col min="4" max="4" width="18.875" style="116" customWidth="1"/>
    <col min="5" max="5" width="7.125" style="116" customWidth="1"/>
    <col min="6" max="6" width="7.375" style="134" customWidth="1"/>
    <col min="7" max="7" width="3.875" style="116" customWidth="1"/>
    <col min="8" max="8" width="9.125" style="116" customWidth="1"/>
    <col min="9" max="9" width="2.625" style="116" customWidth="1"/>
    <col min="10" max="10" width="9.125" style="116" customWidth="1"/>
    <col min="11" max="11" width="8.625" style="116" customWidth="1"/>
    <col min="12" max="12" width="7.625" style="116" customWidth="1"/>
    <col min="13" max="13" width="5.625" style="116" customWidth="1"/>
    <col min="14" max="16384" width="9.125" style="116" customWidth="1"/>
  </cols>
  <sheetData>
    <row r="3" spans="2:11" ht="23.25">
      <c r="B3" s="140" t="s">
        <v>161</v>
      </c>
      <c r="C3" s="140"/>
      <c r="D3" s="140"/>
      <c r="E3" s="140"/>
      <c r="F3" s="140"/>
      <c r="G3" s="140"/>
      <c r="H3" s="140"/>
      <c r="I3" s="140"/>
      <c r="J3" s="140"/>
      <c r="K3" s="140"/>
    </row>
    <row r="4" spans="2:11" ht="14.2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2:11" ht="16.5" customHeight="1">
      <c r="B5" s="141" t="s">
        <v>162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2:11" ht="12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11" ht="12" customHeight="1">
      <c r="B7" s="142" t="s">
        <v>163</v>
      </c>
      <c r="C7" s="142"/>
      <c r="D7" s="142"/>
      <c r="E7" s="118"/>
      <c r="F7" s="119"/>
      <c r="G7" s="119"/>
      <c r="H7" s="119" t="s">
        <v>164</v>
      </c>
      <c r="I7" s="119"/>
      <c r="J7" s="119"/>
      <c r="K7" s="120"/>
    </row>
    <row r="8" spans="2:12" ht="12" customHeight="1">
      <c r="B8" s="121" t="s">
        <v>134</v>
      </c>
      <c r="C8" s="122" t="s">
        <v>165</v>
      </c>
      <c r="D8" s="123" t="s">
        <v>30</v>
      </c>
      <c r="E8" s="124" t="s">
        <v>166</v>
      </c>
      <c r="F8" s="125"/>
      <c r="G8" s="126"/>
      <c r="H8" s="121" t="s">
        <v>167</v>
      </c>
      <c r="I8" s="122" t="s">
        <v>165</v>
      </c>
      <c r="J8" s="123" t="s">
        <v>168</v>
      </c>
      <c r="K8" s="120"/>
      <c r="L8" s="124" t="s">
        <v>166</v>
      </c>
    </row>
    <row r="9" spans="2:12" ht="12">
      <c r="B9" s="121" t="s">
        <v>169</v>
      </c>
      <c r="C9" s="122" t="s">
        <v>165</v>
      </c>
      <c r="D9" s="123" t="s">
        <v>168</v>
      </c>
      <c r="E9" s="124" t="s">
        <v>170</v>
      </c>
      <c r="F9" s="127"/>
      <c r="G9" s="128"/>
      <c r="H9" s="121" t="s">
        <v>169</v>
      </c>
      <c r="I9" s="122" t="s">
        <v>165</v>
      </c>
      <c r="J9" s="123" t="s">
        <v>134</v>
      </c>
      <c r="K9" s="120"/>
      <c r="L9" s="124" t="s">
        <v>171</v>
      </c>
    </row>
    <row r="10" spans="2:12" ht="12">
      <c r="B10" s="121" t="s">
        <v>99</v>
      </c>
      <c r="C10" s="122" t="s">
        <v>165</v>
      </c>
      <c r="D10" s="123" t="s">
        <v>167</v>
      </c>
      <c r="E10" s="124" t="s">
        <v>166</v>
      </c>
      <c r="F10" s="125"/>
      <c r="G10" s="128"/>
      <c r="H10" s="121" t="s">
        <v>30</v>
      </c>
      <c r="I10" s="122" t="s">
        <v>165</v>
      </c>
      <c r="J10" s="123" t="s">
        <v>99</v>
      </c>
      <c r="K10" s="120"/>
      <c r="L10" s="124" t="s">
        <v>166</v>
      </c>
    </row>
    <row r="11" spans="2:11" ht="12">
      <c r="B11" s="121"/>
      <c r="C11" s="129"/>
      <c r="D11" s="123"/>
      <c r="E11" s="123"/>
      <c r="F11" s="125"/>
      <c r="G11" s="130"/>
      <c r="H11" s="121"/>
      <c r="I11" s="129"/>
      <c r="J11" s="123"/>
      <c r="K11" s="120"/>
    </row>
    <row r="12" spans="2:11" ht="16.5" customHeight="1">
      <c r="B12" s="141" t="s">
        <v>172</v>
      </c>
      <c r="C12" s="141"/>
      <c r="D12" s="141"/>
      <c r="E12" s="141"/>
      <c r="F12" s="141"/>
      <c r="G12" s="141"/>
      <c r="H12" s="141"/>
      <c r="I12" s="141"/>
      <c r="J12" s="141"/>
      <c r="K12" s="141"/>
    </row>
    <row r="13" spans="2:11" ht="12" customHeight="1"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2:11" ht="12" customHeight="1">
      <c r="B14" s="142" t="s">
        <v>163</v>
      </c>
      <c r="C14" s="142"/>
      <c r="D14" s="142"/>
      <c r="E14" s="118"/>
      <c r="F14" s="119"/>
      <c r="G14" s="119"/>
      <c r="H14" s="119" t="s">
        <v>164</v>
      </c>
      <c r="I14" s="119"/>
      <c r="J14" s="119"/>
      <c r="K14" s="120"/>
    </row>
    <row r="15" spans="2:12" ht="12">
      <c r="B15" s="121" t="s">
        <v>173</v>
      </c>
      <c r="C15" s="122" t="s">
        <v>165</v>
      </c>
      <c r="D15" s="123" t="s">
        <v>134</v>
      </c>
      <c r="E15" s="124" t="s">
        <v>188</v>
      </c>
      <c r="F15" s="131"/>
      <c r="G15" s="126"/>
      <c r="H15" s="121" t="s">
        <v>30</v>
      </c>
      <c r="I15" s="122" t="s">
        <v>165</v>
      </c>
      <c r="J15" s="123" t="s">
        <v>167</v>
      </c>
      <c r="K15" s="120"/>
      <c r="L15" s="137" t="s">
        <v>166</v>
      </c>
    </row>
    <row r="16" spans="2:12" ht="12" customHeight="1">
      <c r="B16" s="121" t="s">
        <v>30</v>
      </c>
      <c r="C16" s="122" t="s">
        <v>165</v>
      </c>
      <c r="D16" s="123" t="s">
        <v>169</v>
      </c>
      <c r="E16" s="137" t="s">
        <v>215</v>
      </c>
      <c r="F16" s="125"/>
      <c r="G16" s="125"/>
      <c r="H16" s="121" t="s">
        <v>169</v>
      </c>
      <c r="I16" s="122" t="s">
        <v>165</v>
      </c>
      <c r="J16" s="123" t="s">
        <v>99</v>
      </c>
      <c r="K16" s="120"/>
      <c r="L16" s="136" t="s">
        <v>170</v>
      </c>
    </row>
    <row r="17" spans="2:12" ht="12">
      <c r="B17" s="121" t="s">
        <v>99</v>
      </c>
      <c r="C17" s="122" t="s">
        <v>165</v>
      </c>
      <c r="D17" s="123" t="s">
        <v>168</v>
      </c>
      <c r="E17" s="137" t="s">
        <v>166</v>
      </c>
      <c r="F17" s="127"/>
      <c r="G17" s="125"/>
      <c r="H17" s="121" t="s">
        <v>134</v>
      </c>
      <c r="I17" s="122" t="s">
        <v>165</v>
      </c>
      <c r="J17" s="123" t="s">
        <v>168</v>
      </c>
      <c r="K17" s="120"/>
      <c r="L17" s="136" t="s">
        <v>170</v>
      </c>
    </row>
    <row r="18" spans="2:11" ht="12">
      <c r="B18" s="121"/>
      <c r="C18" s="129"/>
      <c r="D18" s="123"/>
      <c r="E18" s="123"/>
      <c r="F18" s="127"/>
      <c r="G18" s="125"/>
      <c r="H18" s="121"/>
      <c r="I18" s="129"/>
      <c r="J18" s="123"/>
      <c r="K18" s="120"/>
    </row>
    <row r="19" spans="2:11" ht="16.5" customHeight="1">
      <c r="B19" s="141" t="s">
        <v>174</v>
      </c>
      <c r="C19" s="141"/>
      <c r="D19" s="141"/>
      <c r="E19" s="141"/>
      <c r="F19" s="141"/>
      <c r="G19" s="141"/>
      <c r="H19" s="141"/>
      <c r="I19" s="141"/>
      <c r="J19" s="141"/>
      <c r="K19" s="141"/>
    </row>
    <row r="20" spans="2:11" ht="11.25" customHeight="1">
      <c r="B20" s="121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2:11" ht="12" customHeight="1">
      <c r="B21" s="142" t="s">
        <v>163</v>
      </c>
      <c r="C21" s="142"/>
      <c r="D21" s="142"/>
      <c r="E21" s="118"/>
      <c r="F21" s="119"/>
      <c r="G21" s="119"/>
      <c r="H21" s="119" t="s">
        <v>164</v>
      </c>
      <c r="I21" s="119"/>
      <c r="J21" s="119"/>
      <c r="K21" s="120"/>
    </row>
    <row r="22" spans="2:11" ht="12">
      <c r="B22" s="121" t="s">
        <v>99</v>
      </c>
      <c r="C22" s="122" t="s">
        <v>165</v>
      </c>
      <c r="D22" s="123" t="s">
        <v>134</v>
      </c>
      <c r="E22" s="123"/>
      <c r="F22" s="131"/>
      <c r="G22" s="125"/>
      <c r="H22" s="121" t="s">
        <v>30</v>
      </c>
      <c r="I22" s="122" t="s">
        <v>165</v>
      </c>
      <c r="J22" s="123" t="s">
        <v>134</v>
      </c>
      <c r="K22" s="120"/>
    </row>
    <row r="23" spans="2:11" ht="12">
      <c r="B23" s="121" t="s">
        <v>173</v>
      </c>
      <c r="C23" s="122" t="s">
        <v>165</v>
      </c>
      <c r="D23" s="123" t="s">
        <v>169</v>
      </c>
      <c r="E23" s="123"/>
      <c r="F23" s="132"/>
      <c r="G23" s="125"/>
      <c r="H23" s="121" t="s">
        <v>168</v>
      </c>
      <c r="I23" s="122" t="s">
        <v>165</v>
      </c>
      <c r="J23" s="123" t="s">
        <v>169</v>
      </c>
      <c r="K23" s="120"/>
    </row>
    <row r="24" spans="2:11" ht="12">
      <c r="B24" s="121" t="s">
        <v>168</v>
      </c>
      <c r="C24" s="122" t="s">
        <v>165</v>
      </c>
      <c r="D24" s="123" t="s">
        <v>30</v>
      </c>
      <c r="E24" s="123"/>
      <c r="F24" s="127"/>
      <c r="G24" s="125"/>
      <c r="H24" s="121" t="s">
        <v>167</v>
      </c>
      <c r="I24" s="122" t="s">
        <v>165</v>
      </c>
      <c r="J24" s="123" t="s">
        <v>99</v>
      </c>
      <c r="K24" s="120"/>
    </row>
    <row r="25" spans="2:10" s="120" customFormat="1" ht="12">
      <c r="B25" s="143"/>
      <c r="C25" s="143"/>
      <c r="D25" s="143"/>
      <c r="E25" s="122"/>
      <c r="F25" s="125"/>
      <c r="G25" s="125"/>
      <c r="H25" s="121"/>
      <c r="I25" s="129"/>
      <c r="J25" s="123"/>
    </row>
    <row r="26" spans="2:11" ht="16.5" customHeight="1">
      <c r="B26" s="141" t="s">
        <v>175</v>
      </c>
      <c r="C26" s="141"/>
      <c r="D26" s="141"/>
      <c r="E26" s="141"/>
      <c r="F26" s="141"/>
      <c r="G26" s="141"/>
      <c r="H26" s="141"/>
      <c r="I26" s="141"/>
      <c r="J26" s="141"/>
      <c r="K26" s="141"/>
    </row>
    <row r="27" spans="2:11" ht="12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2:11" ht="12" customHeight="1">
      <c r="B28" s="142" t="s">
        <v>163</v>
      </c>
      <c r="C28" s="142"/>
      <c r="D28" s="142"/>
      <c r="E28" s="118"/>
      <c r="F28" s="119"/>
      <c r="G28" s="119"/>
      <c r="H28" s="119" t="s">
        <v>164</v>
      </c>
      <c r="I28" s="119"/>
      <c r="J28" s="119"/>
      <c r="K28" s="120"/>
    </row>
    <row r="29" spans="2:12" ht="12">
      <c r="B29" s="121" t="s">
        <v>168</v>
      </c>
      <c r="C29" s="122" t="s">
        <v>165</v>
      </c>
      <c r="D29" s="123" t="s">
        <v>167</v>
      </c>
      <c r="E29" s="123"/>
      <c r="F29" s="127"/>
      <c r="G29" s="125"/>
      <c r="H29" s="121" t="s">
        <v>134</v>
      </c>
      <c r="I29" s="122" t="s">
        <v>165</v>
      </c>
      <c r="J29" s="123" t="s">
        <v>167</v>
      </c>
      <c r="K29" s="120"/>
      <c r="L29" s="120"/>
    </row>
    <row r="30" spans="2:12" ht="12">
      <c r="B30" s="121" t="s">
        <v>134</v>
      </c>
      <c r="C30" s="122" t="s">
        <v>165</v>
      </c>
      <c r="D30" s="123" t="s">
        <v>169</v>
      </c>
      <c r="E30" s="123"/>
      <c r="F30" s="132"/>
      <c r="G30" s="125"/>
      <c r="H30" s="121" t="s">
        <v>169</v>
      </c>
      <c r="I30" s="122" t="s">
        <v>165</v>
      </c>
      <c r="J30" s="123" t="s">
        <v>30</v>
      </c>
      <c r="K30" s="120"/>
      <c r="L30" s="120"/>
    </row>
    <row r="31" spans="2:12" ht="12">
      <c r="B31" s="121" t="s">
        <v>99</v>
      </c>
      <c r="C31" s="122" t="s">
        <v>165</v>
      </c>
      <c r="D31" s="123" t="s">
        <v>30</v>
      </c>
      <c r="E31" s="123"/>
      <c r="F31" s="125"/>
      <c r="G31" s="125"/>
      <c r="H31" s="121" t="s">
        <v>168</v>
      </c>
      <c r="I31" s="122" t="s">
        <v>165</v>
      </c>
      <c r="J31" s="123" t="s">
        <v>99</v>
      </c>
      <c r="K31" s="120"/>
      <c r="L31" s="120"/>
    </row>
    <row r="32" spans="2:10" s="120" customFormat="1" ht="12">
      <c r="B32" s="121"/>
      <c r="C32" s="129"/>
      <c r="D32" s="133"/>
      <c r="E32" s="133"/>
      <c r="F32" s="125"/>
      <c r="G32" s="125"/>
      <c r="H32" s="121"/>
      <c r="I32" s="129"/>
      <c r="J32" s="123"/>
    </row>
    <row r="33" spans="2:11" ht="16.5" customHeight="1">
      <c r="B33" s="141" t="s">
        <v>176</v>
      </c>
      <c r="C33" s="141"/>
      <c r="D33" s="141"/>
      <c r="E33" s="141"/>
      <c r="F33" s="141"/>
      <c r="G33" s="141"/>
      <c r="H33" s="141"/>
      <c r="I33" s="141"/>
      <c r="J33" s="141"/>
      <c r="K33" s="141"/>
    </row>
    <row r="34" spans="2:11" ht="12" customHeight="1">
      <c r="B34" s="117"/>
      <c r="C34" s="117"/>
      <c r="D34" s="117"/>
      <c r="E34" s="117"/>
      <c r="F34" s="117"/>
      <c r="G34" s="117"/>
      <c r="H34" s="121"/>
      <c r="I34" s="117"/>
      <c r="J34" s="117"/>
      <c r="K34" s="117"/>
    </row>
    <row r="35" spans="2:11" ht="12" customHeight="1">
      <c r="B35" s="142" t="s">
        <v>163</v>
      </c>
      <c r="C35" s="142"/>
      <c r="D35" s="142"/>
      <c r="E35" s="118"/>
      <c r="F35" s="119"/>
      <c r="G35" s="119"/>
      <c r="H35" s="119" t="s">
        <v>164</v>
      </c>
      <c r="I35" s="119"/>
      <c r="J35" s="119"/>
      <c r="K35" s="120"/>
    </row>
    <row r="36" spans="2:12" ht="12">
      <c r="B36" s="121" t="s">
        <v>173</v>
      </c>
      <c r="C36" s="122" t="s">
        <v>165</v>
      </c>
      <c r="D36" s="123" t="s">
        <v>30</v>
      </c>
      <c r="E36" s="123"/>
      <c r="F36" s="125"/>
      <c r="G36" s="125"/>
      <c r="H36" s="121" t="s">
        <v>134</v>
      </c>
      <c r="I36" s="122" t="s">
        <v>165</v>
      </c>
      <c r="J36" s="123" t="s">
        <v>99</v>
      </c>
      <c r="K36" s="120"/>
      <c r="L36" s="120"/>
    </row>
    <row r="37" spans="2:15" ht="12">
      <c r="B37" s="121" t="s">
        <v>99</v>
      </c>
      <c r="C37" s="122" t="s">
        <v>165</v>
      </c>
      <c r="D37" s="123" t="s">
        <v>169</v>
      </c>
      <c r="E37" s="123"/>
      <c r="F37" s="125"/>
      <c r="G37" s="125"/>
      <c r="H37" s="121" t="s">
        <v>169</v>
      </c>
      <c r="I37" s="122" t="s">
        <v>165</v>
      </c>
      <c r="J37" s="123" t="s">
        <v>167</v>
      </c>
      <c r="K37" s="120"/>
      <c r="L37" s="120"/>
      <c r="M37" s="121"/>
      <c r="N37" s="122"/>
      <c r="O37" s="123"/>
    </row>
    <row r="38" spans="2:12" ht="12.75" customHeight="1">
      <c r="B38" s="121" t="s">
        <v>168</v>
      </c>
      <c r="C38" s="122" t="s">
        <v>165</v>
      </c>
      <c r="D38" s="123" t="s">
        <v>134</v>
      </c>
      <c r="E38" s="123"/>
      <c r="G38" s="134"/>
      <c r="H38" s="121" t="s">
        <v>30</v>
      </c>
      <c r="I38" s="122" t="s">
        <v>165</v>
      </c>
      <c r="J38" s="123" t="s">
        <v>168</v>
      </c>
      <c r="K38" s="120"/>
      <c r="L38" s="120"/>
    </row>
    <row r="39" spans="2:10" s="120" customFormat="1" ht="12">
      <c r="B39" s="135"/>
      <c r="C39" s="129"/>
      <c r="D39" s="123"/>
      <c r="E39" s="123"/>
      <c r="F39" s="121"/>
      <c r="G39" s="134"/>
      <c r="H39" s="143"/>
      <c r="I39" s="143"/>
      <c r="J39" s="143"/>
    </row>
    <row r="40" spans="2:11" s="120" customFormat="1" ht="15.75">
      <c r="B40" s="141" t="s">
        <v>177</v>
      </c>
      <c r="C40" s="141"/>
      <c r="D40" s="141"/>
      <c r="E40" s="141"/>
      <c r="F40" s="141"/>
      <c r="G40" s="141"/>
      <c r="H40" s="141"/>
      <c r="I40" s="141"/>
      <c r="J40" s="141"/>
      <c r="K40" s="141"/>
    </row>
    <row r="41" spans="2:11" s="120" customFormat="1" ht="12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1" s="120" customFormat="1" ht="12" customHeight="1">
      <c r="B42" s="142" t="s">
        <v>178</v>
      </c>
      <c r="C42" s="142"/>
      <c r="D42" s="142"/>
      <c r="E42" s="118"/>
      <c r="F42" s="142" t="s">
        <v>179</v>
      </c>
      <c r="G42" s="142"/>
      <c r="H42" s="142"/>
      <c r="I42" s="142"/>
      <c r="J42" s="142"/>
      <c r="K42" s="142"/>
    </row>
    <row r="43" spans="2:11" ht="12" customHeight="1">
      <c r="B43" s="121" t="s">
        <v>180</v>
      </c>
      <c r="C43" s="122" t="s">
        <v>165</v>
      </c>
      <c r="D43" s="134" t="s">
        <v>181</v>
      </c>
      <c r="E43" s="134"/>
      <c r="G43" s="125"/>
      <c r="H43" s="121" t="s">
        <v>182</v>
      </c>
      <c r="I43" s="122" t="s">
        <v>165</v>
      </c>
      <c r="J43" s="123" t="s">
        <v>183</v>
      </c>
      <c r="K43" s="120"/>
    </row>
    <row r="44" spans="2:11" ht="11.25" customHeight="1">
      <c r="B44" s="121" t="s">
        <v>184</v>
      </c>
      <c r="C44" s="122" t="s">
        <v>165</v>
      </c>
      <c r="D44" s="123" t="s">
        <v>185</v>
      </c>
      <c r="E44" s="123"/>
      <c r="F44" s="125"/>
      <c r="G44" s="125"/>
      <c r="H44" s="135" t="s">
        <v>186</v>
      </c>
      <c r="I44" s="122" t="s">
        <v>165</v>
      </c>
      <c r="J44" s="133" t="s">
        <v>187</v>
      </c>
      <c r="K44" s="120"/>
    </row>
    <row r="45" spans="2:11" ht="12">
      <c r="B45" s="121"/>
      <c r="C45" s="122"/>
      <c r="D45" s="123"/>
      <c r="E45" s="123"/>
      <c r="F45" s="125"/>
      <c r="G45" s="125"/>
      <c r="H45" s="121"/>
      <c r="I45" s="122"/>
      <c r="J45" s="133"/>
      <c r="K45" s="120"/>
    </row>
    <row r="46" spans="2:11" ht="12">
      <c r="B46" s="120"/>
      <c r="D46" s="120"/>
      <c r="E46" s="120"/>
      <c r="G46" s="120"/>
      <c r="H46" s="120"/>
      <c r="I46" s="120"/>
      <c r="J46" s="120"/>
      <c r="K46" s="120"/>
    </row>
    <row r="47" spans="2:11" ht="12">
      <c r="B47" s="120"/>
      <c r="D47" s="120"/>
      <c r="E47" s="120"/>
      <c r="G47" s="120"/>
      <c r="H47" s="120"/>
      <c r="I47" s="120"/>
      <c r="J47" s="120"/>
      <c r="K47" s="120"/>
    </row>
    <row r="48" spans="2:11" ht="12">
      <c r="B48" s="120"/>
      <c r="D48" s="120"/>
      <c r="E48" s="120"/>
      <c r="G48" s="120"/>
      <c r="H48" s="120"/>
      <c r="I48" s="120"/>
      <c r="J48" s="120"/>
      <c r="K48" s="120"/>
    </row>
    <row r="49" spans="2:11" ht="12">
      <c r="B49" s="120"/>
      <c r="D49" s="120"/>
      <c r="E49" s="120"/>
      <c r="G49" s="120"/>
      <c r="H49" s="120"/>
      <c r="I49" s="120"/>
      <c r="J49" s="120"/>
      <c r="K49" s="120"/>
    </row>
    <row r="50" spans="2:11" ht="12">
      <c r="B50" s="120"/>
      <c r="D50" s="120"/>
      <c r="E50" s="120"/>
      <c r="G50" s="120"/>
      <c r="H50" s="120"/>
      <c r="I50" s="120"/>
      <c r="J50" s="120"/>
      <c r="K50" s="120"/>
    </row>
    <row r="51" spans="2:11" ht="12">
      <c r="B51" s="120"/>
      <c r="D51" s="120"/>
      <c r="E51" s="120"/>
      <c r="G51" s="120"/>
      <c r="H51" s="120"/>
      <c r="I51" s="120"/>
      <c r="J51" s="120"/>
      <c r="K51" s="120"/>
    </row>
  </sheetData>
  <sheetProtection/>
  <mergeCells count="16">
    <mergeCell ref="H39:J39"/>
    <mergeCell ref="B40:K40"/>
    <mergeCell ref="B42:D42"/>
    <mergeCell ref="F42:K42"/>
    <mergeCell ref="B21:D21"/>
    <mergeCell ref="B25:D25"/>
    <mergeCell ref="B26:K26"/>
    <mergeCell ref="B28:D28"/>
    <mergeCell ref="B33:K33"/>
    <mergeCell ref="B35:D35"/>
    <mergeCell ref="B3:K3"/>
    <mergeCell ref="B5:K5"/>
    <mergeCell ref="B7:D7"/>
    <mergeCell ref="B12:K12"/>
    <mergeCell ref="B14:D14"/>
    <mergeCell ref="B19:K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134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189</v>
      </c>
      <c r="T4" s="154"/>
    </row>
    <row r="5" spans="2:20" ht="19.5" customHeight="1">
      <c r="B5" s="7" t="s">
        <v>4</v>
      </c>
      <c r="C5" s="62"/>
      <c r="D5" s="155" t="s">
        <v>168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262</v>
      </c>
      <c r="T5" s="161"/>
    </row>
    <row r="6" spans="2:20" ht="19.5" customHeight="1" thickBot="1">
      <c r="B6" s="10" t="s">
        <v>5</v>
      </c>
      <c r="C6" s="11"/>
      <c r="D6" s="162" t="s">
        <v>135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121</v>
      </c>
      <c r="T6" s="50" t="s">
        <v>27</v>
      </c>
    </row>
    <row r="7" spans="2:20" ht="24.75" customHeight="1">
      <c r="B7" s="14"/>
      <c r="C7" s="15" t="str">
        <f>D4</f>
        <v>USK Plzeň B</v>
      </c>
      <c r="D7" s="15" t="str">
        <f>D5</f>
        <v>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263</v>
      </c>
      <c r="D9" s="69" t="s">
        <v>218</v>
      </c>
      <c r="E9" s="54">
        <v>21</v>
      </c>
      <c r="F9" s="27" t="s">
        <v>24</v>
      </c>
      <c r="G9" s="55">
        <v>19</v>
      </c>
      <c r="H9" s="54">
        <v>22</v>
      </c>
      <c r="I9" s="27" t="s">
        <v>24</v>
      </c>
      <c r="J9" s="55">
        <v>20</v>
      </c>
      <c r="K9" s="54"/>
      <c r="L9" s="27" t="s">
        <v>24</v>
      </c>
      <c r="M9" s="55"/>
      <c r="N9" s="29">
        <f aca="true" t="shared" si="0" ref="N9:N16">E9+H9+K9</f>
        <v>43</v>
      </c>
      <c r="O9" s="30">
        <f aca="true" t="shared" si="1" ref="O9:O16">G9+J9+M9</f>
        <v>39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253</v>
      </c>
      <c r="D10" s="68" t="s">
        <v>254</v>
      </c>
      <c r="E10" s="54">
        <v>21</v>
      </c>
      <c r="F10" s="26" t="s">
        <v>24</v>
      </c>
      <c r="G10" s="55">
        <v>18</v>
      </c>
      <c r="H10" s="54">
        <v>25</v>
      </c>
      <c r="I10" s="26" t="s">
        <v>24</v>
      </c>
      <c r="J10" s="55">
        <v>23</v>
      </c>
      <c r="K10" s="54"/>
      <c r="L10" s="26" t="s">
        <v>24</v>
      </c>
      <c r="M10" s="55"/>
      <c r="N10" s="29">
        <f t="shared" si="0"/>
        <v>46</v>
      </c>
      <c r="O10" s="30">
        <f t="shared" si="1"/>
        <v>41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264</v>
      </c>
      <c r="D11" s="68" t="s">
        <v>222</v>
      </c>
      <c r="E11" s="54">
        <v>21</v>
      </c>
      <c r="F11" s="26" t="s">
        <v>24</v>
      </c>
      <c r="G11" s="55">
        <v>7</v>
      </c>
      <c r="H11" s="54">
        <v>21</v>
      </c>
      <c r="I11" s="26" t="s">
        <v>24</v>
      </c>
      <c r="J11" s="55">
        <v>11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18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160</v>
      </c>
      <c r="D12" s="68" t="s">
        <v>255</v>
      </c>
      <c r="E12" s="54">
        <v>21</v>
      </c>
      <c r="F12" s="26" t="s">
        <v>24</v>
      </c>
      <c r="G12" s="55">
        <v>10</v>
      </c>
      <c r="H12" s="54">
        <v>21</v>
      </c>
      <c r="I12" s="26" t="s">
        <v>24</v>
      </c>
      <c r="J12" s="55">
        <v>12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22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248</v>
      </c>
      <c r="D13" s="68" t="s">
        <v>249</v>
      </c>
      <c r="E13" s="54">
        <v>17</v>
      </c>
      <c r="F13" s="26" t="s">
        <v>24</v>
      </c>
      <c r="G13" s="55">
        <v>21</v>
      </c>
      <c r="H13" s="54">
        <v>15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32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257</v>
      </c>
      <c r="D14" s="68" t="s">
        <v>234</v>
      </c>
      <c r="E14" s="54">
        <v>23</v>
      </c>
      <c r="F14" s="26" t="s">
        <v>24</v>
      </c>
      <c r="G14" s="55">
        <v>21</v>
      </c>
      <c r="H14" s="54">
        <v>21</v>
      </c>
      <c r="I14" s="26" t="s">
        <v>24</v>
      </c>
      <c r="J14" s="55">
        <v>11</v>
      </c>
      <c r="K14" s="54"/>
      <c r="L14" s="26" t="s">
        <v>24</v>
      </c>
      <c r="M14" s="55"/>
      <c r="N14" s="29">
        <f t="shared" si="0"/>
        <v>44</v>
      </c>
      <c r="O14" s="30">
        <f t="shared" si="1"/>
        <v>32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258</v>
      </c>
      <c r="D15" s="68" t="s">
        <v>235</v>
      </c>
      <c r="E15" s="54">
        <v>16</v>
      </c>
      <c r="F15" s="26" t="s">
        <v>24</v>
      </c>
      <c r="G15" s="55">
        <v>21</v>
      </c>
      <c r="H15" s="54">
        <v>10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26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256</v>
      </c>
      <c r="D16" s="68" t="s">
        <v>236</v>
      </c>
      <c r="E16" s="54">
        <v>17</v>
      </c>
      <c r="F16" s="26" t="s">
        <v>24</v>
      </c>
      <c r="G16" s="55">
        <v>21</v>
      </c>
      <c r="H16" s="54">
        <v>13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30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305</v>
      </c>
      <c r="O17" s="34">
        <f t="shared" si="5"/>
        <v>278</v>
      </c>
      <c r="P17" s="33">
        <f t="shared" si="5"/>
        <v>10</v>
      </c>
      <c r="Q17" s="35">
        <f t="shared" si="5"/>
        <v>6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259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87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189</v>
      </c>
      <c r="T4" s="154"/>
    </row>
    <row r="5" spans="2:20" ht="19.5" customHeight="1">
      <c r="B5" s="7" t="s">
        <v>4</v>
      </c>
      <c r="C5" s="62"/>
      <c r="D5" s="155" t="s">
        <v>190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203</v>
      </c>
      <c r="T5" s="161"/>
    </row>
    <row r="6" spans="2:20" ht="19.5" customHeight="1" thickBot="1">
      <c r="B6" s="10" t="s">
        <v>5</v>
      </c>
      <c r="C6" s="11"/>
      <c r="D6" s="162" t="s">
        <v>191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121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TJ BÍLÁ HORA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192</v>
      </c>
      <c r="D9" s="69" t="s">
        <v>193</v>
      </c>
      <c r="E9" s="54">
        <v>21</v>
      </c>
      <c r="F9" s="27" t="s">
        <v>24</v>
      </c>
      <c r="G9" s="55">
        <v>15</v>
      </c>
      <c r="H9" s="54">
        <v>17</v>
      </c>
      <c r="I9" s="27" t="s">
        <v>24</v>
      </c>
      <c r="J9" s="55">
        <v>21</v>
      </c>
      <c r="K9" s="54">
        <v>21</v>
      </c>
      <c r="L9" s="27" t="s">
        <v>24</v>
      </c>
      <c r="M9" s="55">
        <v>17</v>
      </c>
      <c r="N9" s="29">
        <f aca="true" t="shared" si="0" ref="N9:N16">E9+H9+K9</f>
        <v>59</v>
      </c>
      <c r="O9" s="30">
        <f aca="true" t="shared" si="1" ref="O9:O16">G9+J9+M9</f>
        <v>53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72</v>
      </c>
      <c r="D10" s="68" t="s">
        <v>194</v>
      </c>
      <c r="E10" s="54">
        <v>17</v>
      </c>
      <c r="F10" s="26" t="s">
        <v>24</v>
      </c>
      <c r="G10" s="55">
        <v>21</v>
      </c>
      <c r="H10" s="54">
        <v>14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31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195</v>
      </c>
      <c r="D11" s="68" t="s">
        <v>196</v>
      </c>
      <c r="E11" s="54">
        <v>21</v>
      </c>
      <c r="F11" s="26" t="s">
        <v>24</v>
      </c>
      <c r="G11" s="55">
        <v>13</v>
      </c>
      <c r="H11" s="54">
        <v>21</v>
      </c>
      <c r="I11" s="26" t="s">
        <v>24</v>
      </c>
      <c r="J11" s="55">
        <v>16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29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76</v>
      </c>
      <c r="D12" s="68" t="s">
        <v>197</v>
      </c>
      <c r="E12" s="54">
        <v>21</v>
      </c>
      <c r="F12" s="26" t="s">
        <v>24</v>
      </c>
      <c r="G12" s="55">
        <v>13</v>
      </c>
      <c r="H12" s="54">
        <v>12</v>
      </c>
      <c r="I12" s="26" t="s">
        <v>24</v>
      </c>
      <c r="J12" s="55">
        <v>21</v>
      </c>
      <c r="K12" s="54">
        <v>18</v>
      </c>
      <c r="L12" s="26" t="s">
        <v>24</v>
      </c>
      <c r="M12" s="55">
        <v>21</v>
      </c>
      <c r="N12" s="29">
        <f t="shared" si="0"/>
        <v>51</v>
      </c>
      <c r="O12" s="30">
        <f t="shared" si="1"/>
        <v>55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78</v>
      </c>
      <c r="D13" s="68" t="s">
        <v>250</v>
      </c>
      <c r="E13" s="54">
        <v>21</v>
      </c>
      <c r="F13" s="26" t="s">
        <v>24</v>
      </c>
      <c r="G13" s="55">
        <v>0</v>
      </c>
      <c r="H13" s="54">
        <v>21</v>
      </c>
      <c r="I13" s="26" t="s">
        <v>24</v>
      </c>
      <c r="J13" s="55">
        <v>0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80</v>
      </c>
      <c r="D14" s="68" t="s">
        <v>198</v>
      </c>
      <c r="E14" s="54">
        <v>21</v>
      </c>
      <c r="F14" s="26" t="s">
        <v>24</v>
      </c>
      <c r="G14" s="55">
        <v>17</v>
      </c>
      <c r="H14" s="54">
        <v>21</v>
      </c>
      <c r="I14" s="26" t="s">
        <v>24</v>
      </c>
      <c r="J14" s="55">
        <v>9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199</v>
      </c>
      <c r="D15" s="68" t="s">
        <v>200</v>
      </c>
      <c r="E15" s="54">
        <v>21</v>
      </c>
      <c r="F15" s="26" t="s">
        <v>24</v>
      </c>
      <c r="G15" s="55">
        <v>11</v>
      </c>
      <c r="H15" s="54">
        <v>21</v>
      </c>
      <c r="I15" s="26" t="s">
        <v>24</v>
      </c>
      <c r="J15" s="55">
        <v>12</v>
      </c>
      <c r="K15" s="54"/>
      <c r="L15" s="26" t="s">
        <v>24</v>
      </c>
      <c r="M15" s="55"/>
      <c r="N15" s="29">
        <f>E15+H15+K15</f>
        <v>42</v>
      </c>
      <c r="O15" s="30">
        <f>G15+J15+M15</f>
        <v>23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93</v>
      </c>
      <c r="D16" s="68" t="s">
        <v>201</v>
      </c>
      <c r="E16" s="54">
        <v>16</v>
      </c>
      <c r="F16" s="26" t="s">
        <v>24</v>
      </c>
      <c r="G16" s="55">
        <v>21</v>
      </c>
      <c r="H16" s="54">
        <v>7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23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SOKOL DOUBRAVKA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332</v>
      </c>
      <c r="O17" s="34">
        <f t="shared" si="5"/>
        <v>270</v>
      </c>
      <c r="P17" s="33">
        <f t="shared" si="5"/>
        <v>11</v>
      </c>
      <c r="Q17" s="35">
        <f t="shared" si="5"/>
        <v>7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202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261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4" sqref="D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30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189</v>
      </c>
      <c r="T4" s="154"/>
    </row>
    <row r="5" spans="2:20" ht="19.5" customHeight="1">
      <c r="B5" s="7" t="s">
        <v>4</v>
      </c>
      <c r="C5" s="62"/>
      <c r="D5" s="155" t="s">
        <v>132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49</v>
      </c>
      <c r="T5" s="161"/>
    </row>
    <row r="6" spans="2:20" ht="19.5" customHeight="1" thickBot="1">
      <c r="B6" s="10" t="s">
        <v>5</v>
      </c>
      <c r="C6" s="11"/>
      <c r="D6" s="162" t="s">
        <v>50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121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Keramika Chlumčany A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33</v>
      </c>
      <c r="D9" s="69" t="s">
        <v>102</v>
      </c>
      <c r="E9" s="54">
        <v>21</v>
      </c>
      <c r="F9" s="27" t="s">
        <v>24</v>
      </c>
      <c r="G9" s="55">
        <v>14</v>
      </c>
      <c r="H9" s="54">
        <v>20</v>
      </c>
      <c r="I9" s="27" t="s">
        <v>24</v>
      </c>
      <c r="J9" s="55">
        <v>22</v>
      </c>
      <c r="K9" s="54">
        <v>21</v>
      </c>
      <c r="L9" s="27" t="s">
        <v>24</v>
      </c>
      <c r="M9" s="55">
        <v>10</v>
      </c>
      <c r="N9" s="29">
        <f aca="true" t="shared" si="0" ref="N9:N16">E9+H9+K9</f>
        <v>62</v>
      </c>
      <c r="O9" s="30">
        <f aca="true" t="shared" si="1" ref="O9:O16">G9+J9+M9</f>
        <v>46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204</v>
      </c>
      <c r="D10" s="68" t="s">
        <v>205</v>
      </c>
      <c r="E10" s="54">
        <v>21</v>
      </c>
      <c r="F10" s="26" t="s">
        <v>24</v>
      </c>
      <c r="G10" s="55">
        <v>18</v>
      </c>
      <c r="H10" s="54">
        <v>21</v>
      </c>
      <c r="I10" s="26" t="s">
        <v>24</v>
      </c>
      <c r="J10" s="55">
        <v>15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33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206</v>
      </c>
      <c r="D11" s="68" t="s">
        <v>104</v>
      </c>
      <c r="E11" s="54">
        <v>19</v>
      </c>
      <c r="F11" s="26" t="s">
        <v>24</v>
      </c>
      <c r="G11" s="55">
        <v>21</v>
      </c>
      <c r="H11" s="54">
        <v>21</v>
      </c>
      <c r="I11" s="26" t="s">
        <v>24</v>
      </c>
      <c r="J11" s="55">
        <v>19</v>
      </c>
      <c r="K11" s="54">
        <v>21</v>
      </c>
      <c r="L11" s="26" t="s">
        <v>24</v>
      </c>
      <c r="M11" s="55">
        <v>12</v>
      </c>
      <c r="N11" s="29">
        <f t="shared" si="0"/>
        <v>61</v>
      </c>
      <c r="O11" s="30">
        <f t="shared" si="1"/>
        <v>52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207</v>
      </c>
      <c r="D12" s="68" t="s">
        <v>208</v>
      </c>
      <c r="E12" s="54">
        <v>21</v>
      </c>
      <c r="F12" s="26" t="s">
        <v>24</v>
      </c>
      <c r="G12" s="55">
        <v>15</v>
      </c>
      <c r="H12" s="54">
        <v>21</v>
      </c>
      <c r="I12" s="26" t="s">
        <v>24</v>
      </c>
      <c r="J12" s="55">
        <v>12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27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226</v>
      </c>
      <c r="D13" s="68" t="s">
        <v>244</v>
      </c>
      <c r="E13" s="54">
        <v>21</v>
      </c>
      <c r="F13" s="26" t="s">
        <v>24</v>
      </c>
      <c r="G13" s="55">
        <v>7</v>
      </c>
      <c r="H13" s="54">
        <v>22</v>
      </c>
      <c r="I13" s="26" t="s">
        <v>24</v>
      </c>
      <c r="J13" s="55">
        <v>20</v>
      </c>
      <c r="K13" s="54"/>
      <c r="L13" s="26" t="s">
        <v>24</v>
      </c>
      <c r="M13" s="55"/>
      <c r="N13" s="29">
        <f t="shared" si="0"/>
        <v>43</v>
      </c>
      <c r="O13" s="30">
        <f t="shared" si="1"/>
        <v>27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227</v>
      </c>
      <c r="D14" s="68" t="s">
        <v>243</v>
      </c>
      <c r="E14" s="54">
        <v>19</v>
      </c>
      <c r="F14" s="26" t="s">
        <v>24</v>
      </c>
      <c r="G14" s="55">
        <v>21</v>
      </c>
      <c r="H14" s="54">
        <v>18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37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240</v>
      </c>
      <c r="D15" s="68" t="s">
        <v>242</v>
      </c>
      <c r="E15" s="54">
        <v>13</v>
      </c>
      <c r="F15" s="26" t="s">
        <v>24</v>
      </c>
      <c r="G15" s="55">
        <v>21</v>
      </c>
      <c r="H15" s="54">
        <v>18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31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229</v>
      </c>
      <c r="D16" s="68" t="s">
        <v>241</v>
      </c>
      <c r="E16" s="54">
        <v>21</v>
      </c>
      <c r="F16" s="26" t="s">
        <v>24</v>
      </c>
      <c r="G16" s="55">
        <v>19</v>
      </c>
      <c r="H16" s="54">
        <v>17</v>
      </c>
      <c r="I16" s="26" t="s">
        <v>24</v>
      </c>
      <c r="J16" s="55">
        <v>21</v>
      </c>
      <c r="K16" s="54">
        <v>21</v>
      </c>
      <c r="L16" s="26" t="s">
        <v>24</v>
      </c>
      <c r="M16" s="55">
        <v>18</v>
      </c>
      <c r="N16" s="29">
        <f t="shared" si="0"/>
        <v>59</v>
      </c>
      <c r="O16" s="30">
        <f t="shared" si="1"/>
        <v>58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BKV Plzeň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377</v>
      </c>
      <c r="O17" s="34">
        <f t="shared" si="5"/>
        <v>327</v>
      </c>
      <c r="P17" s="33">
        <f t="shared" si="5"/>
        <v>12</v>
      </c>
      <c r="Q17" s="35">
        <f t="shared" si="5"/>
        <v>7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O1" sqref="O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99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189</v>
      </c>
      <c r="T4" s="154"/>
    </row>
    <row r="5" spans="2:20" ht="19.5" customHeight="1">
      <c r="B5" s="7" t="s">
        <v>4</v>
      </c>
      <c r="C5" s="62"/>
      <c r="D5" s="155" t="s">
        <v>168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252</v>
      </c>
      <c r="T5" s="161"/>
    </row>
    <row r="6" spans="2:20" ht="19.5" customHeight="1" thickBot="1">
      <c r="B6" s="10" t="s">
        <v>5</v>
      </c>
      <c r="C6" s="11"/>
      <c r="D6" s="162" t="s">
        <v>216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121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Sokol Doubravka C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69"/>
      <c r="P7" s="168" t="s">
        <v>16</v>
      </c>
      <c r="Q7" s="169"/>
      <c r="R7" s="168" t="s">
        <v>17</v>
      </c>
      <c r="S7" s="169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217</v>
      </c>
      <c r="D9" s="69" t="s">
        <v>218</v>
      </c>
      <c r="E9" s="54">
        <v>21</v>
      </c>
      <c r="F9" s="27" t="s">
        <v>24</v>
      </c>
      <c r="G9" s="55">
        <v>16</v>
      </c>
      <c r="H9" s="54">
        <v>16</v>
      </c>
      <c r="I9" s="27" t="s">
        <v>24</v>
      </c>
      <c r="J9" s="55">
        <v>21</v>
      </c>
      <c r="K9" s="54">
        <v>23</v>
      </c>
      <c r="L9" s="27" t="s">
        <v>24</v>
      </c>
      <c r="M9" s="55">
        <v>21</v>
      </c>
      <c r="N9" s="29">
        <f aca="true" t="shared" si="0" ref="N9:N16">E9+H9+K9</f>
        <v>60</v>
      </c>
      <c r="O9" s="30">
        <f aca="true" t="shared" si="1" ref="O9:O16">G9+J9+M9</f>
        <v>58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219</v>
      </c>
      <c r="D10" s="68" t="s">
        <v>220</v>
      </c>
      <c r="E10" s="54">
        <v>21</v>
      </c>
      <c r="F10" s="26" t="s">
        <v>24</v>
      </c>
      <c r="G10" s="55">
        <v>13</v>
      </c>
      <c r="H10" s="54">
        <v>21</v>
      </c>
      <c r="I10" s="26" t="s">
        <v>24</v>
      </c>
      <c r="J10" s="55">
        <v>15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28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221</v>
      </c>
      <c r="D11" s="68" t="s">
        <v>222</v>
      </c>
      <c r="E11" s="54">
        <v>21</v>
      </c>
      <c r="F11" s="26" t="s">
        <v>24</v>
      </c>
      <c r="G11" s="55">
        <v>17</v>
      </c>
      <c r="H11" s="54">
        <v>21</v>
      </c>
      <c r="I11" s="26" t="s">
        <v>24</v>
      </c>
      <c r="J11" s="55">
        <v>8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25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223</v>
      </c>
      <c r="D12" s="68" t="s">
        <v>224</v>
      </c>
      <c r="E12" s="54">
        <v>18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15</v>
      </c>
      <c r="K12" s="54">
        <v>21</v>
      </c>
      <c r="L12" s="26" t="s">
        <v>24</v>
      </c>
      <c r="M12" s="55">
        <v>17</v>
      </c>
      <c r="N12" s="29">
        <f t="shared" si="0"/>
        <v>60</v>
      </c>
      <c r="O12" s="30">
        <f t="shared" si="1"/>
        <v>53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250</v>
      </c>
      <c r="D13" s="68" t="s">
        <v>249</v>
      </c>
      <c r="E13" s="54">
        <v>0</v>
      </c>
      <c r="F13" s="26" t="s">
        <v>24</v>
      </c>
      <c r="G13" s="55">
        <v>21</v>
      </c>
      <c r="H13" s="54">
        <v>0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0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239</v>
      </c>
      <c r="D14" s="68" t="s">
        <v>234</v>
      </c>
      <c r="E14" s="54">
        <v>14</v>
      </c>
      <c r="F14" s="26" t="s">
        <v>24</v>
      </c>
      <c r="G14" s="55">
        <v>21</v>
      </c>
      <c r="H14" s="54">
        <v>10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24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238</v>
      </c>
      <c r="D15" s="68" t="s">
        <v>235</v>
      </c>
      <c r="E15" s="54">
        <v>21</v>
      </c>
      <c r="F15" s="26" t="s">
        <v>24</v>
      </c>
      <c r="G15" s="55">
        <v>19</v>
      </c>
      <c r="H15" s="54">
        <v>13</v>
      </c>
      <c r="I15" s="26" t="s">
        <v>24</v>
      </c>
      <c r="J15" s="55">
        <v>21</v>
      </c>
      <c r="K15" s="54">
        <v>14</v>
      </c>
      <c r="L15" s="26" t="s">
        <v>24</v>
      </c>
      <c r="M15" s="55">
        <v>21</v>
      </c>
      <c r="N15" s="29">
        <f>E15+H15+K15</f>
        <v>48</v>
      </c>
      <c r="O15" s="30">
        <f>G15+J15+M15</f>
        <v>61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237</v>
      </c>
      <c r="D16" s="68" t="s">
        <v>236</v>
      </c>
      <c r="E16" s="54">
        <v>21</v>
      </c>
      <c r="F16" s="26" t="s">
        <v>24</v>
      </c>
      <c r="G16" s="55">
        <v>10</v>
      </c>
      <c r="H16" s="54">
        <v>21</v>
      </c>
      <c r="I16" s="26" t="s">
        <v>24</v>
      </c>
      <c r="J16" s="55">
        <v>13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23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TJ Bílá Hora 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318</v>
      </c>
      <c r="O17" s="34">
        <f t="shared" si="5"/>
        <v>332</v>
      </c>
      <c r="P17" s="33">
        <f t="shared" si="5"/>
        <v>11</v>
      </c>
      <c r="Q17" s="35">
        <f t="shared" si="5"/>
        <v>8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251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261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30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189</v>
      </c>
      <c r="T4" s="154"/>
    </row>
    <row r="5" spans="2:20" ht="19.5" customHeight="1">
      <c r="B5" s="7" t="s">
        <v>4</v>
      </c>
      <c r="C5" s="62"/>
      <c r="D5" s="155" t="s">
        <v>130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49</v>
      </c>
      <c r="T5" s="161"/>
    </row>
    <row r="6" spans="2:20" ht="19.5" customHeight="1" thickBot="1">
      <c r="B6" s="10" t="s">
        <v>5</v>
      </c>
      <c r="C6" s="11"/>
      <c r="D6" s="162" t="s">
        <v>50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121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TJ Sokol Doubravka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209</v>
      </c>
      <c r="D9" s="69" t="s">
        <v>210</v>
      </c>
      <c r="E9" s="54">
        <v>21</v>
      </c>
      <c r="F9" s="27" t="s">
        <v>24</v>
      </c>
      <c r="G9" s="55">
        <v>18</v>
      </c>
      <c r="H9" s="54">
        <v>17</v>
      </c>
      <c r="I9" s="27" t="s">
        <v>24</v>
      </c>
      <c r="J9" s="55">
        <v>21</v>
      </c>
      <c r="K9" s="54">
        <v>20</v>
      </c>
      <c r="L9" s="27" t="s">
        <v>24</v>
      </c>
      <c r="M9" s="55">
        <v>22</v>
      </c>
      <c r="N9" s="29">
        <f aca="true" t="shared" si="0" ref="N9:N16">E9+H9+K9</f>
        <v>58</v>
      </c>
      <c r="O9" s="30">
        <f aca="true" t="shared" si="1" ref="O9:O16">G9+J9+M9</f>
        <v>61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211</v>
      </c>
      <c r="D10" s="68" t="s">
        <v>212</v>
      </c>
      <c r="E10" s="54">
        <v>21</v>
      </c>
      <c r="F10" s="26" t="s">
        <v>24</v>
      </c>
      <c r="G10" s="55">
        <v>19</v>
      </c>
      <c r="H10" s="54">
        <v>11</v>
      </c>
      <c r="I10" s="26" t="s">
        <v>24</v>
      </c>
      <c r="J10" s="55">
        <v>21</v>
      </c>
      <c r="K10" s="54">
        <v>12</v>
      </c>
      <c r="L10" s="26" t="s">
        <v>24</v>
      </c>
      <c r="M10" s="55">
        <v>21</v>
      </c>
      <c r="N10" s="29">
        <f t="shared" si="0"/>
        <v>44</v>
      </c>
      <c r="O10" s="30">
        <f t="shared" si="1"/>
        <v>61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206</v>
      </c>
      <c r="D11" s="68" t="s">
        <v>213</v>
      </c>
      <c r="E11" s="54">
        <v>16</v>
      </c>
      <c r="F11" s="26" t="s">
        <v>24</v>
      </c>
      <c r="G11" s="55">
        <v>21</v>
      </c>
      <c r="H11" s="54">
        <v>15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31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35</v>
      </c>
      <c r="D12" s="68" t="s">
        <v>214</v>
      </c>
      <c r="E12" s="54">
        <v>23</v>
      </c>
      <c r="F12" s="26" t="s">
        <v>24</v>
      </c>
      <c r="G12" s="55">
        <v>25</v>
      </c>
      <c r="H12" s="54">
        <v>16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39</v>
      </c>
      <c r="O12" s="30">
        <f t="shared" si="1"/>
        <v>46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226</v>
      </c>
      <c r="D13" s="68" t="s">
        <v>230</v>
      </c>
      <c r="E13" s="54">
        <v>21</v>
      </c>
      <c r="F13" s="26" t="s">
        <v>24</v>
      </c>
      <c r="G13" s="55">
        <v>11</v>
      </c>
      <c r="H13" s="54">
        <v>18</v>
      </c>
      <c r="I13" s="26" t="s">
        <v>24</v>
      </c>
      <c r="J13" s="55">
        <v>21</v>
      </c>
      <c r="K13" s="54">
        <v>21</v>
      </c>
      <c r="L13" s="26" t="s">
        <v>24</v>
      </c>
      <c r="M13" s="55">
        <v>12</v>
      </c>
      <c r="N13" s="29">
        <f t="shared" si="0"/>
        <v>60</v>
      </c>
      <c r="O13" s="30">
        <f t="shared" si="1"/>
        <v>44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227</v>
      </c>
      <c r="D14" s="68" t="s">
        <v>231</v>
      </c>
      <c r="E14" s="54">
        <v>22</v>
      </c>
      <c r="F14" s="26" t="s">
        <v>24</v>
      </c>
      <c r="G14" s="55">
        <v>20</v>
      </c>
      <c r="H14" s="54">
        <v>23</v>
      </c>
      <c r="I14" s="26" t="s">
        <v>24</v>
      </c>
      <c r="J14" s="55">
        <v>25</v>
      </c>
      <c r="K14" s="54">
        <v>21</v>
      </c>
      <c r="L14" s="26" t="s">
        <v>24</v>
      </c>
      <c r="M14" s="55">
        <v>18</v>
      </c>
      <c r="N14" s="29">
        <f t="shared" si="0"/>
        <v>66</v>
      </c>
      <c r="O14" s="30">
        <f t="shared" si="1"/>
        <v>63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228</v>
      </c>
      <c r="D15" s="68" t="s">
        <v>232</v>
      </c>
      <c r="E15" s="54">
        <v>8</v>
      </c>
      <c r="F15" s="26" t="s">
        <v>24</v>
      </c>
      <c r="G15" s="55">
        <v>21</v>
      </c>
      <c r="H15" s="54">
        <v>7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15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229</v>
      </c>
      <c r="D16" s="68" t="s">
        <v>233</v>
      </c>
      <c r="E16" s="54">
        <v>21</v>
      </c>
      <c r="F16" s="26" t="s">
        <v>24</v>
      </c>
      <c r="G16" s="55">
        <v>13</v>
      </c>
      <c r="H16" s="54">
        <v>21</v>
      </c>
      <c r="I16" s="26" t="s">
        <v>24</v>
      </c>
      <c r="J16" s="55">
        <v>12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25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70" t="str">
        <f>IF(R17&gt;S17,D4,IF(S17&gt;R17,D5,"remíza"))</f>
        <v>TJ Sokol Doubravka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355</v>
      </c>
      <c r="O17" s="34">
        <f t="shared" si="5"/>
        <v>384</v>
      </c>
      <c r="P17" s="33">
        <f t="shared" si="5"/>
        <v>8</v>
      </c>
      <c r="Q17" s="35">
        <f t="shared" si="5"/>
        <v>12</v>
      </c>
      <c r="R17" s="33">
        <f t="shared" si="5"/>
        <v>3</v>
      </c>
      <c r="S17" s="34">
        <f t="shared" si="5"/>
        <v>5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153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154</v>
      </c>
      <c r="T4" s="154"/>
    </row>
    <row r="5" spans="2:20" ht="19.5" customHeight="1">
      <c r="B5" s="7" t="s">
        <v>4</v>
      </c>
      <c r="C5" s="62"/>
      <c r="D5" s="155" t="s">
        <v>134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155</v>
      </c>
      <c r="T5" s="161"/>
    </row>
    <row r="6" spans="2:20" ht="19.5" customHeight="1" thickBot="1">
      <c r="B6" s="10" t="s">
        <v>5</v>
      </c>
      <c r="C6" s="11"/>
      <c r="D6" s="162" t="s">
        <v>135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121</v>
      </c>
      <c r="T6" s="50" t="s">
        <v>27</v>
      </c>
    </row>
    <row r="7" spans="2:20" ht="24.75" customHeight="1">
      <c r="B7" s="14"/>
      <c r="C7" s="15" t="str">
        <f>D4</f>
        <v>TJ Keramika Chlumčany A</v>
      </c>
      <c r="D7" s="15" t="str">
        <f>D5</f>
        <v>USK Plzeň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102</v>
      </c>
      <c r="D9" s="69" t="s">
        <v>156</v>
      </c>
      <c r="E9" s="54">
        <v>17</v>
      </c>
      <c r="F9" s="27" t="s">
        <v>24</v>
      </c>
      <c r="G9" s="55">
        <v>21</v>
      </c>
      <c r="H9" s="54">
        <v>8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25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157</v>
      </c>
      <c r="D10" s="68" t="s">
        <v>138</v>
      </c>
      <c r="E10" s="54">
        <v>10</v>
      </c>
      <c r="F10" s="26" t="s">
        <v>24</v>
      </c>
      <c r="G10" s="55">
        <v>21</v>
      </c>
      <c r="H10" s="54">
        <v>16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26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158</v>
      </c>
      <c r="D11" s="68" t="s">
        <v>159</v>
      </c>
      <c r="E11" s="54">
        <v>22</v>
      </c>
      <c r="F11" s="26" t="s">
        <v>24</v>
      </c>
      <c r="G11" s="55">
        <v>20</v>
      </c>
      <c r="H11" s="54">
        <v>21</v>
      </c>
      <c r="I11" s="26" t="s">
        <v>24</v>
      </c>
      <c r="J11" s="55">
        <v>16</v>
      </c>
      <c r="K11" s="54"/>
      <c r="L11" s="26" t="s">
        <v>24</v>
      </c>
      <c r="M11" s="55"/>
      <c r="N11" s="29">
        <f t="shared" si="0"/>
        <v>43</v>
      </c>
      <c r="O11" s="30">
        <f t="shared" si="1"/>
        <v>36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105</v>
      </c>
      <c r="D12" s="68" t="s">
        <v>160</v>
      </c>
      <c r="E12" s="54">
        <v>15</v>
      </c>
      <c r="F12" s="26" t="s">
        <v>24</v>
      </c>
      <c r="G12" s="55">
        <v>21</v>
      </c>
      <c r="H12" s="54">
        <v>6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21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244</v>
      </c>
      <c r="D13" s="68" t="s">
        <v>245</v>
      </c>
      <c r="E13" s="54">
        <v>13</v>
      </c>
      <c r="F13" s="26" t="s">
        <v>24</v>
      </c>
      <c r="G13" s="55">
        <v>21</v>
      </c>
      <c r="H13" s="54">
        <v>13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243</v>
      </c>
      <c r="D14" s="68" t="s">
        <v>246</v>
      </c>
      <c r="E14" s="54">
        <v>11</v>
      </c>
      <c r="F14" s="26" t="s">
        <v>24</v>
      </c>
      <c r="G14" s="55">
        <v>21</v>
      </c>
      <c r="H14" s="54">
        <v>18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29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242</v>
      </c>
      <c r="D15" s="68" t="s">
        <v>247</v>
      </c>
      <c r="E15" s="54">
        <v>16</v>
      </c>
      <c r="F15" s="26" t="s">
        <v>24</v>
      </c>
      <c r="G15" s="55">
        <v>21</v>
      </c>
      <c r="H15" s="54">
        <v>14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30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241</v>
      </c>
      <c r="D16" s="68" t="s">
        <v>248</v>
      </c>
      <c r="E16" s="54">
        <v>12</v>
      </c>
      <c r="F16" s="26" t="s">
        <v>24</v>
      </c>
      <c r="G16" s="55">
        <v>21</v>
      </c>
      <c r="H16" s="54">
        <v>21</v>
      </c>
      <c r="I16" s="26" t="s">
        <v>24</v>
      </c>
      <c r="J16" s="55">
        <v>8</v>
      </c>
      <c r="K16" s="54">
        <v>21</v>
      </c>
      <c r="L16" s="26" t="s">
        <v>24</v>
      </c>
      <c r="M16" s="55">
        <v>14</v>
      </c>
      <c r="N16" s="29">
        <f t="shared" si="0"/>
        <v>54</v>
      </c>
      <c r="O16" s="30">
        <f t="shared" si="1"/>
        <v>43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USK Plzeň B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254</v>
      </c>
      <c r="O17" s="34">
        <f t="shared" si="5"/>
        <v>331</v>
      </c>
      <c r="P17" s="33">
        <f t="shared" si="5"/>
        <v>4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2:20" ht="19.5" customHeight="1" thickBot="1">
      <c r="B3" s="5" t="s">
        <v>1</v>
      </c>
      <c r="C3" s="61"/>
      <c r="D3" s="145" t="s">
        <v>29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7"/>
    </row>
    <row r="4" spans="2:20" ht="19.5" customHeight="1" thickTop="1">
      <c r="B4" s="7" t="s">
        <v>3</v>
      </c>
      <c r="C4" s="8"/>
      <c r="D4" s="148" t="s">
        <v>87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14</v>
      </c>
      <c r="R4" s="152"/>
      <c r="S4" s="153" t="s">
        <v>31</v>
      </c>
      <c r="T4" s="154"/>
    </row>
    <row r="5" spans="2:20" ht="19.5" customHeight="1">
      <c r="B5" s="7" t="s">
        <v>4</v>
      </c>
      <c r="C5" s="62"/>
      <c r="D5" s="155" t="s">
        <v>97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8" t="s">
        <v>2</v>
      </c>
      <c r="R5" s="159"/>
      <c r="S5" s="160" t="s">
        <v>69</v>
      </c>
      <c r="T5" s="161"/>
    </row>
    <row r="6" spans="2:20" ht="19.5" customHeight="1" thickBot="1">
      <c r="B6" s="10" t="s">
        <v>5</v>
      </c>
      <c r="C6" s="11"/>
      <c r="D6" s="162" t="s">
        <v>128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USK PLZEŇ B</v>
      </c>
      <c r="E7" s="165" t="s">
        <v>6</v>
      </c>
      <c r="F7" s="166"/>
      <c r="G7" s="166"/>
      <c r="H7" s="166"/>
      <c r="I7" s="166"/>
      <c r="J7" s="166"/>
      <c r="K7" s="166"/>
      <c r="L7" s="166"/>
      <c r="M7" s="167"/>
      <c r="N7" s="168" t="s">
        <v>15</v>
      </c>
      <c r="O7" s="172"/>
      <c r="P7" s="168" t="s">
        <v>16</v>
      </c>
      <c r="Q7" s="172"/>
      <c r="R7" s="168" t="s">
        <v>17</v>
      </c>
      <c r="S7" s="17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89</v>
      </c>
      <c r="D9" s="69" t="s">
        <v>152</v>
      </c>
      <c r="E9" s="54">
        <v>15</v>
      </c>
      <c r="F9" s="27" t="s">
        <v>24</v>
      </c>
      <c r="G9" s="55">
        <v>21</v>
      </c>
      <c r="H9" s="54">
        <v>14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29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72</v>
      </c>
      <c r="D10" s="68" t="s">
        <v>90</v>
      </c>
      <c r="E10" s="54">
        <v>15</v>
      </c>
      <c r="F10" s="26" t="s">
        <v>24</v>
      </c>
      <c r="G10" s="55">
        <v>21</v>
      </c>
      <c r="H10" s="54">
        <v>5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98</v>
      </c>
      <c r="D11" s="68" t="s">
        <v>151</v>
      </c>
      <c r="E11" s="54">
        <v>0</v>
      </c>
      <c r="F11" s="26" t="s">
        <v>24</v>
      </c>
      <c r="G11" s="55">
        <v>21</v>
      </c>
      <c r="H11" s="54">
        <v>0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76</v>
      </c>
      <c r="D12" s="68" t="s">
        <v>91</v>
      </c>
      <c r="E12" s="54">
        <v>21</v>
      </c>
      <c r="F12" s="26" t="s">
        <v>24</v>
      </c>
      <c r="G12" s="55">
        <v>13</v>
      </c>
      <c r="H12" s="54">
        <v>17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18</v>
      </c>
      <c r="N12" s="29">
        <f t="shared" si="0"/>
        <v>59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80</v>
      </c>
      <c r="D13" s="68" t="s">
        <v>92</v>
      </c>
      <c r="E13" s="54">
        <v>14</v>
      </c>
      <c r="F13" s="26" t="s">
        <v>24</v>
      </c>
      <c r="G13" s="55">
        <v>21</v>
      </c>
      <c r="H13" s="54">
        <v>11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25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93</v>
      </c>
      <c r="D14" s="68" t="s">
        <v>94</v>
      </c>
      <c r="E14" s="54">
        <v>22</v>
      </c>
      <c r="F14" s="26" t="s">
        <v>24</v>
      </c>
      <c r="G14" s="55">
        <v>20</v>
      </c>
      <c r="H14" s="54">
        <v>21</v>
      </c>
      <c r="I14" s="26" t="s">
        <v>24</v>
      </c>
      <c r="J14" s="55">
        <v>19</v>
      </c>
      <c r="K14" s="54"/>
      <c r="L14" s="26" t="s">
        <v>24</v>
      </c>
      <c r="M14" s="55"/>
      <c r="N14" s="29">
        <f t="shared" si="0"/>
        <v>43</v>
      </c>
      <c r="O14" s="30">
        <f t="shared" si="1"/>
        <v>39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82</v>
      </c>
      <c r="D15" s="68" t="s">
        <v>95</v>
      </c>
      <c r="E15" s="54">
        <v>21</v>
      </c>
      <c r="F15" s="26" t="s">
        <v>24</v>
      </c>
      <c r="G15" s="55">
        <v>19</v>
      </c>
      <c r="H15" s="54">
        <v>21</v>
      </c>
      <c r="I15" s="26" t="s">
        <v>24</v>
      </c>
      <c r="J15" s="55">
        <v>17</v>
      </c>
      <c r="K15" s="54"/>
      <c r="L15" s="26" t="s">
        <v>24</v>
      </c>
      <c r="M15" s="55"/>
      <c r="N15" s="29">
        <f>E15+H15+K15</f>
        <v>42</v>
      </c>
      <c r="O15" s="30">
        <f>G15+J15+M15</f>
        <v>36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84</v>
      </c>
      <c r="D16" s="68" t="s">
        <v>96</v>
      </c>
      <c r="E16" s="54">
        <v>21</v>
      </c>
      <c r="F16" s="26" t="s">
        <v>24</v>
      </c>
      <c r="G16" s="55">
        <v>11</v>
      </c>
      <c r="H16" s="54">
        <v>11</v>
      </c>
      <c r="I16" s="26" t="s">
        <v>24</v>
      </c>
      <c r="J16" s="55">
        <v>21</v>
      </c>
      <c r="K16" s="54">
        <v>21</v>
      </c>
      <c r="L16" s="26" t="s">
        <v>24</v>
      </c>
      <c r="M16" s="55">
        <v>14</v>
      </c>
      <c r="N16" s="29">
        <f t="shared" si="0"/>
        <v>53</v>
      </c>
      <c r="O16" s="30">
        <f t="shared" si="1"/>
        <v>46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70" t="str">
        <f>IF(R17&gt;S17,D4,IF(S17&gt;R17,D5,"remíza"))</f>
        <v>remíza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1"/>
      <c r="N17" s="33">
        <f aca="true" t="shared" si="5" ref="N17:S17">SUM(N9:N16)</f>
        <v>271</v>
      </c>
      <c r="O17" s="34">
        <f t="shared" si="5"/>
        <v>341</v>
      </c>
      <c r="P17" s="33">
        <f t="shared" si="5"/>
        <v>8</v>
      </c>
      <c r="Q17" s="35">
        <f t="shared" si="5"/>
        <v>10</v>
      </c>
      <c r="R17" s="33">
        <f t="shared" si="5"/>
        <v>4</v>
      </c>
      <c r="S17" s="34">
        <f t="shared" si="5"/>
        <v>4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2016-11-16T10:05:21Z</cp:lastPrinted>
  <dcterms:created xsi:type="dcterms:W3CDTF">1996-11-18T12:18:44Z</dcterms:created>
  <dcterms:modified xsi:type="dcterms:W3CDTF">2016-11-21T22:07:41Z</dcterms:modified>
  <cp:category/>
  <cp:version/>
  <cp:contentType/>
  <cp:contentStatus/>
</cp:coreProperties>
</file>