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88" activeTab="0"/>
  </bookViews>
  <sheets>
    <sheet name="TABULKA-J-Z-prebor" sheetId="1" r:id="rId1"/>
    <sheet name="rozpis J-Z" sheetId="2" r:id="rId2"/>
    <sheet name="2.k._Sla_Vod" sheetId="3" r:id="rId3"/>
    <sheet name="2.k._Chr_Kř.C" sheetId="4" r:id="rId4"/>
    <sheet name="2.k._Dou.D_Kř.B" sheetId="5" r:id="rId5"/>
    <sheet name="2.k._JupA_Táb" sheetId="6" r:id="rId6"/>
    <sheet name="2.k._Sla_Kř.B" sheetId="7" r:id="rId7"/>
    <sheet name="2.k._Dou.D_Vod" sheetId="8" r:id="rId8"/>
    <sheet name="2.k._Chr_Táb" sheetId="9" r:id="rId9"/>
    <sheet name="2.k._JupA_Kř.C" sheetId="10" r:id="rId10"/>
    <sheet name="1.k._Dou.D_Chr" sheetId="11" r:id="rId11"/>
    <sheet name="1.k._JupA_Sla" sheetId="12" r:id="rId12"/>
    <sheet name="1.k._Sla_Dou.D" sheetId="13" r:id="rId13"/>
    <sheet name="1.k._Sla_Chr" sheetId="14" r:id="rId14"/>
    <sheet name="1.k._Dou.D_JupA" sheetId="15" r:id="rId15"/>
    <sheet name="1.k._JupA_Chr" sheetId="16" r:id="rId16"/>
    <sheet name="1.k._Kř.B_Táb" sheetId="17" r:id="rId17"/>
    <sheet name="1.k._Kř.B_Kř.C" sheetId="18" r:id="rId18"/>
    <sheet name="1.k._Táb_Vod" sheetId="19" r:id="rId19"/>
    <sheet name="1.k._Kř.C_Vod" sheetId="20" r:id="rId20"/>
    <sheet name="1.k._Táb_Kř.C" sheetId="21" r:id="rId21"/>
    <sheet name="1.k._Vod_Kř.B" sheetId="22" r:id="rId22"/>
  </sheets>
  <externalReferences>
    <externalReference r:id="rId25"/>
  </externalReferences>
  <definedNames>
    <definedName name="_xlnm.Print_Area" localSheetId="10">'1.k._Dou.D_Chr'!$B$2:$T$25</definedName>
    <definedName name="_xlnm.Print_Area" localSheetId="14">'1.k._Dou.D_JupA'!$B$2:$T$25</definedName>
    <definedName name="_xlnm.Print_Area" localSheetId="15">'1.k._JupA_Chr'!$B$2:$T$25</definedName>
    <definedName name="_xlnm.Print_Area" localSheetId="11">'1.k._JupA_Sla'!$B$2:$T$25</definedName>
    <definedName name="_xlnm.Print_Area" localSheetId="17">'1.k._Kř.B_Kř.C'!$A$1:$S$26</definedName>
    <definedName name="_xlnm.Print_Area" localSheetId="16">'1.k._Kř.B_Táb'!$A$1:$S$26</definedName>
    <definedName name="_xlnm.Print_Area" localSheetId="19">'1.k._Kř.C_Vod'!$A$1:$S$26</definedName>
    <definedName name="_xlnm.Print_Area" localSheetId="12">'1.k._Sla_Dou.D'!$B$2:$T$25</definedName>
    <definedName name="_xlnm.Print_Area" localSheetId="13">'1.k._Sla_Chr'!$B$2:$T$25</definedName>
    <definedName name="_xlnm.Print_Area" localSheetId="20">'1.k._Táb_Kř.C'!$A$1:$S$26</definedName>
    <definedName name="_xlnm.Print_Area" localSheetId="18">'1.k._Táb_Vod'!$A$1:$S$26</definedName>
    <definedName name="_xlnm.Print_Area" localSheetId="21">'1.k._Vod_Kř.B'!$A$1:$S$26</definedName>
    <definedName name="_xlnm.Print_Area" localSheetId="4">'2.k._Dou.D_Kř.B'!$B$2:$T$25</definedName>
    <definedName name="_xlnm.Print_Area" localSheetId="7">'2.k._Dou.D_Vod'!$B$2:$T$25</definedName>
    <definedName name="_xlnm.Print_Area" localSheetId="3">'2.k._Chr_Kř.C'!$B$2:$T$25</definedName>
    <definedName name="_xlnm.Print_Area" localSheetId="8">'2.k._Chr_Táb'!$B$2:$T$25</definedName>
    <definedName name="_xlnm.Print_Area" localSheetId="9">'2.k._JupA_Kř.C'!$B$2:$T$25</definedName>
    <definedName name="_xlnm.Print_Area" localSheetId="5">'2.k._JupA_Táb'!$B$2:$T$25</definedName>
    <definedName name="_xlnm.Print_Area" localSheetId="6">'2.k._Sla_Kř.B'!$B$2:$T$25</definedName>
    <definedName name="_xlnm.Print_Area" localSheetId="2">'2.k._Sla_Vod'!$B$2:$T$25</definedName>
  </definedNames>
  <calcPr fullCalcOnLoad="1"/>
</workbook>
</file>

<file path=xl/sharedStrings.xml><?xml version="1.0" encoding="utf-8"?>
<sst xmlns="http://schemas.openxmlformats.org/spreadsheetml/2006/main" count="1581" uniqueCount="253">
  <si>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</si>
  <si>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</si>
  <si>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</si>
  <si>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</si>
  <si>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</si>
  <si>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</si>
  <si>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</si>
  <si>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</si>
  <si>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</si>
  <si>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</si>
  <si>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</si>
  <si>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</si>
  <si>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</si>
  <si>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</si>
  <si>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</si>
  <si>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</si>
  <si>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</si>
  <si>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</si>
  <si>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</si>
  <si>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</si>
  <si>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</si>
  <si>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čtyřhra žen</t>
  </si>
  <si>
    <t>:</t>
  </si>
  <si>
    <t>dvouhra   žen</t>
  </si>
  <si>
    <t>smíšená čtyřhra</t>
  </si>
  <si>
    <t>kolo</t>
  </si>
  <si>
    <t>1.</t>
  </si>
  <si>
    <t>11.10.2016</t>
  </si>
  <si>
    <t>Slavoj Plzeň</t>
  </si>
  <si>
    <t>Žambůrek, Berger</t>
  </si>
  <si>
    <t>Havíř František</t>
  </si>
  <si>
    <t>Brejcha</t>
  </si>
  <si>
    <t>TJ SLAVOJ PLZEŇ</t>
  </si>
  <si>
    <t>16.10.2016</t>
  </si>
  <si>
    <t xml:space="preserve">Spartak Chrást </t>
  </si>
  <si>
    <t>scr.</t>
  </si>
  <si>
    <t>TJ Sokol Doubravka D</t>
  </si>
  <si>
    <t>16. 10. 2016</t>
  </si>
  <si>
    <t>SK Jupiter A</t>
  </si>
  <si>
    <t>Plzeň 25.ZŠ</t>
  </si>
  <si>
    <t>Spartak Chrást</t>
  </si>
  <si>
    <t>Jakub Krejsa</t>
  </si>
  <si>
    <t>Konečný Jiří</t>
  </si>
  <si>
    <t>Brunclík Jiří</t>
  </si>
  <si>
    <t>Egermaier Jiří</t>
  </si>
  <si>
    <t>Suttr Martin</t>
  </si>
  <si>
    <t>Bláhová Barbara</t>
  </si>
  <si>
    <t>Voráčková Lenka</t>
  </si>
  <si>
    <t>Knopp Tomáš</t>
  </si>
  <si>
    <t>Behenský Roman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</si>
  <si>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</si>
  <si>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</si>
  <si>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</si>
  <si>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</si>
  <si>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</si>
  <si>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</si>
  <si>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</si>
  <si>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</si>
  <si>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</si>
  <si>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</si>
  <si>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</si>
  <si>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</si>
  <si>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</si>
  <si>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</si>
  <si>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</si>
  <si>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TJ Slavoj Plzeň</t>
  </si>
  <si>
    <t>5.</t>
  </si>
  <si>
    <t>6.</t>
  </si>
  <si>
    <t>7.</t>
  </si>
  <si>
    <t>8.</t>
  </si>
  <si>
    <t>čtyřhra mužů</t>
  </si>
  <si>
    <t>Ondřej Steiner</t>
  </si>
  <si>
    <t>Roman Behenský</t>
  </si>
  <si>
    <t>David Kolenatý</t>
  </si>
  <si>
    <t>TJ SOKOL  DOUBRAVKA D</t>
  </si>
  <si>
    <t xml:space="preserve">KRAJSKÝ PŘEBOR SMÍŠENÝCH DRUŽSTEV DOSPĚLÝCH II. TŘÍDY  - </t>
  </si>
  <si>
    <t>1-4</t>
  </si>
  <si>
    <t>"A"</t>
  </si>
  <si>
    <t>"B"</t>
  </si>
  <si>
    <t>Kudláček</t>
  </si>
  <si>
    <t>Hála</t>
  </si>
  <si>
    <t>Holeček</t>
  </si>
  <si>
    <t>Steinbauer</t>
  </si>
  <si>
    <t>Pechlát</t>
  </si>
  <si>
    <t>Kovář</t>
  </si>
  <si>
    <t>dvouhra žen</t>
  </si>
  <si>
    <t>Motejlová</t>
  </si>
  <si>
    <t>Kudláčková</t>
  </si>
  <si>
    <t>Weberová, Motejlová</t>
  </si>
  <si>
    <t>Koudelková, Kudláčková</t>
  </si>
  <si>
    <t>Kudláček, Holeček</t>
  </si>
  <si>
    <t>Hála, Koudelka</t>
  </si>
  <si>
    <t>Pechlát, Weberová</t>
  </si>
  <si>
    <t>Koudelka, Koudelková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</si>
  <si>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</si>
  <si>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</si>
  <si>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2-3</t>
  </si>
  <si>
    <t>Kavan</t>
  </si>
  <si>
    <t>Pavlis</t>
  </si>
  <si>
    <t>Chaloupka</t>
  </si>
  <si>
    <t>Plachta</t>
  </si>
  <si>
    <t>Multuš</t>
  </si>
  <si>
    <t>Petrův</t>
  </si>
  <si>
    <t>Brázdová</t>
  </si>
  <si>
    <t>Kolářová</t>
  </si>
  <si>
    <t>Kavanová, Brázdová</t>
  </si>
  <si>
    <t>Kolářová, Bačová</t>
  </si>
  <si>
    <t>Kavan, Chaloupka</t>
  </si>
  <si>
    <t>Vojta, Nečas</t>
  </si>
  <si>
    <t>Pospíšil, Kavanová</t>
  </si>
  <si>
    <t>Vojta, Bačová</t>
  </si>
  <si>
    <t>4-3</t>
  </si>
  <si>
    <t>Kovář, Koudelka</t>
  </si>
  <si>
    <t>1-2</t>
  </si>
  <si>
    <t xml:space="preserve"> </t>
  </si>
  <si>
    <t>2-4</t>
  </si>
  <si>
    <t xml:space="preserve">Pospíšil </t>
  </si>
  <si>
    <t xml:space="preserve">Koudelková </t>
  </si>
  <si>
    <t>Kavan, Kavanová</t>
  </si>
  <si>
    <t>Koudelka, Kudláčková</t>
  </si>
  <si>
    <t>3-1</t>
  </si>
  <si>
    <t>Vojta</t>
  </si>
  <si>
    <t xml:space="preserve">Weberová </t>
  </si>
  <si>
    <t>Pavlis, Bačová</t>
  </si>
  <si>
    <t>Pechlát, Motejlová</t>
  </si>
  <si>
    <t>Sokol Vodňany</t>
  </si>
  <si>
    <t>Sokol Křemže B</t>
  </si>
  <si>
    <t>Sokol Křemže C</t>
  </si>
  <si>
    <t>SK Badminton Tábor</t>
  </si>
  <si>
    <t>Sokol Doubravka D</t>
  </si>
  <si>
    <t>J-Z přebor družstev dospělých - 2016 / 2017</t>
  </si>
  <si>
    <t>J-Z přebor - 1. kolo - 16.10. - 19.11. 2016</t>
  </si>
  <si>
    <t>-</t>
  </si>
  <si>
    <t>2 : 5</t>
  </si>
  <si>
    <t>6 : 1</t>
  </si>
  <si>
    <t>3 : 4</t>
  </si>
  <si>
    <t>4 : 3</t>
  </si>
  <si>
    <t>0 : 7</t>
  </si>
  <si>
    <t>0 : 0</t>
  </si>
  <si>
    <t>J-Z přebor - 2. kolo - 17.12.2016</t>
  </si>
  <si>
    <t>dopolední utkání - začátek 9:00</t>
  </si>
  <si>
    <t>odpolední utkání - začátek 15:00</t>
  </si>
  <si>
    <t>J-Z přebor - 3. kolo - 4.3.2017</t>
  </si>
  <si>
    <r>
      <t xml:space="preserve">tabulka po </t>
    </r>
    <r>
      <rPr>
        <b/>
        <u val="single"/>
        <sz val="12"/>
        <rFont val="Arial"/>
        <family val="2"/>
      </rPr>
      <t>1. kole  - 19.11.2016</t>
    </r>
  </si>
  <si>
    <t>19.11.2016</t>
  </si>
  <si>
    <t>Plzeň</t>
  </si>
  <si>
    <t>Jiří Hanyk</t>
  </si>
  <si>
    <t>Schröfel Erik, Bláhová Barbara</t>
  </si>
  <si>
    <t>Brejcha Josef, Brejchová Martina</t>
  </si>
  <si>
    <t>Křížová M., Lanzendorfová O.</t>
  </si>
  <si>
    <t>Egermaier Jiří, Schröfel Erik</t>
  </si>
  <si>
    <t>Brejcha Josef, Hlávka Pavel</t>
  </si>
  <si>
    <t>Slabý Otto st.</t>
  </si>
  <si>
    <t>Havíř František st.</t>
  </si>
  <si>
    <t>Brejchová Martina</t>
  </si>
  <si>
    <t>Hlávka Pavel</t>
  </si>
  <si>
    <t>Za SK Jupiter A nastoupil P.Vild z družstva SK Jupiter M2</t>
  </si>
  <si>
    <t>Plzeň, 25.ZŠ</t>
  </si>
  <si>
    <t>Jiří Konečný</t>
  </si>
  <si>
    <t>JIHO-ZÁPADNÍ přebor - 2016/17</t>
  </si>
  <si>
    <t>5 : 2</t>
  </si>
  <si>
    <t>7 : 0</t>
  </si>
  <si>
    <t>1 : 6</t>
  </si>
  <si>
    <t>J-Z přebor dospělých - 2016/17</t>
  </si>
  <si>
    <t>Tomáš Knopp</t>
  </si>
  <si>
    <t>TJ Sokol Křemže C</t>
  </si>
  <si>
    <t>17.12.2016</t>
  </si>
  <si>
    <t>Beranová Štěpánka, Bláhová Barbara</t>
  </si>
  <si>
    <t>Vild Petr, Konečný Jiří</t>
  </si>
  <si>
    <t>Koudelka Martin, Hálová Alice</t>
  </si>
  <si>
    <t>Za Sokol Křemže C nastoupila Alice Hálková - ročník 2005</t>
  </si>
  <si>
    <t>Hráčka je v procesu postaršování u STK JčBaS</t>
  </si>
  <si>
    <t>Mirvald Václav, Hodlová Jarmila</t>
  </si>
  <si>
    <t>Mirvald Václav, Suttr Martin</t>
  </si>
  <si>
    <t>Hodlová Jarmila, Voráčková Lenka</t>
  </si>
  <si>
    <t>Chaloupka Miloš st.</t>
  </si>
  <si>
    <t>Kavan Pavel</t>
  </si>
  <si>
    <t>TJ Sokol Vodňany</t>
  </si>
  <si>
    <t>Kolenatý David, Přindová Martina</t>
  </si>
  <si>
    <t>Hanyk Jiří, Tupý Jan</t>
  </si>
  <si>
    <t>Úblová Zuzana, Přindová Martina</t>
  </si>
  <si>
    <t>Tupý Jan</t>
  </si>
  <si>
    <t>Kolenatý David</t>
  </si>
  <si>
    <t>Hanyk Jiří</t>
  </si>
  <si>
    <t>TJ Sokol Křemže B</t>
  </si>
  <si>
    <t>Holeček Jiří, Motejlová Marie</t>
  </si>
  <si>
    <t>Brejcha Josef, Louda Jiří</t>
  </si>
  <si>
    <t>Lanzendorfová Olina, Křížová Monika</t>
  </si>
  <si>
    <t>Louda Jiří</t>
  </si>
  <si>
    <t>Kudláček Josef</t>
  </si>
  <si>
    <t>Kavan Pavel, Kadeřávek Libor</t>
  </si>
  <si>
    <t>Pospíšil Martin</t>
  </si>
  <si>
    <t>Kadeřávek Libor, Czinegová Anna</t>
  </si>
  <si>
    <t>Czinegová Anna, Vaňousová Radka</t>
  </si>
  <si>
    <t>Vaňousová Radka</t>
  </si>
  <si>
    <t>Hála Robert</t>
  </si>
  <si>
    <t>Koudelka Martin, Hála Robert</t>
  </si>
  <si>
    <t>Steinbauer Petr</t>
  </si>
  <si>
    <t>Kovář Jan</t>
  </si>
  <si>
    <t>Mejzlíková Jana</t>
  </si>
  <si>
    <t>Mejzlíková Jana, Hálová Alice</t>
  </si>
  <si>
    <t>Pavlis Michael</t>
  </si>
  <si>
    <t>Vojta Michal, Pavlis Michael</t>
  </si>
  <si>
    <t>Plachta Lukáš</t>
  </si>
  <si>
    <t>Petrův Josef</t>
  </si>
  <si>
    <t>Vojta Michal, Pelíšková Alexandra</t>
  </si>
  <si>
    <t>Pelíšková Alexandra, Čížková Hana</t>
  </si>
  <si>
    <t>Čížková Hana</t>
  </si>
  <si>
    <t>Fricek Jiří</t>
  </si>
  <si>
    <t>Holeček Jiří</t>
  </si>
  <si>
    <t>Musil Jiří</t>
  </si>
  <si>
    <t>Musil Jiří, Kudláček Josef</t>
  </si>
  <si>
    <t>Weberová Martina</t>
  </si>
  <si>
    <t>Motejlová Marie, Weberová Martina</t>
  </si>
  <si>
    <r>
      <t xml:space="preserve">tabulka po </t>
    </r>
    <r>
      <rPr>
        <b/>
        <u val="single"/>
        <sz val="12"/>
        <rFont val="Arial"/>
        <family val="2"/>
      </rPr>
      <t>2. kole  - 17.12.2016</t>
    </r>
  </si>
  <si>
    <t>J-Z přebor dospělých - 2016/17, ZpčBaS - OPB dospělých - 2016/17</t>
  </si>
  <si>
    <t>Berger Jiří</t>
  </si>
  <si>
    <t>Kolovrátníková Jolana</t>
  </si>
  <si>
    <t>Žambůrek Tomáš, Kolenatý David</t>
  </si>
  <si>
    <t>Žambůrek Tomáš, Pokorná Pavlína</t>
  </si>
  <si>
    <t>Průcha Václav</t>
  </si>
  <si>
    <t>Kolovrátníková J., Pokorná P.</t>
  </si>
  <si>
    <t>Hodlová J., Voráčková L.</t>
  </si>
  <si>
    <t>Hlávka Pavel, Brejcha Josef</t>
  </si>
  <si>
    <t>Lanzendorfová O., Křížová M.</t>
  </si>
  <si>
    <t>Kolovrátníková  J., Pokorná P.</t>
  </si>
  <si>
    <t>Žambůrek Tomáš, Horová M.</t>
  </si>
  <si>
    <t>Brejcha J., Lanzendorfová O.</t>
  </si>
  <si>
    <t>Mirvald V., Hodlová J.</t>
  </si>
  <si>
    <t>Lanzendorfová Olina</t>
  </si>
  <si>
    <t>Žambůrek T., Kolovrátníková J.</t>
  </si>
  <si>
    <t>Knopp T., Beranová Š.</t>
  </si>
  <si>
    <t>Bláhová B., Beranová Š.</t>
  </si>
  <si>
    <t>Tupý Jan, Žambůrek Tomáš</t>
  </si>
  <si>
    <t>Schröfel Erik</t>
  </si>
  <si>
    <t>Schröfel Erik, Beranová Štěpánka</t>
  </si>
  <si>
    <t>Beranová Š., Bláhová B.</t>
  </si>
  <si>
    <t>Schröfel Erik, Egermaier Jiří</t>
  </si>
  <si>
    <t>Czinegová Anna</t>
  </si>
  <si>
    <t>Kadeřávek Libor</t>
  </si>
  <si>
    <t>Pospíšil Martin, Czinegová Anna</t>
  </si>
  <si>
    <t>Přindová Martina</t>
  </si>
  <si>
    <t>Kolenatý David, Úblová Zuzana</t>
  </si>
  <si>
    <t>Motejlová Marie</t>
  </si>
  <si>
    <t>Holeček Jiří, Weberová Martina</t>
  </si>
  <si>
    <t>Suttr Martin, Brunclík Jiří</t>
  </si>
  <si>
    <t>Mirvald Václav</t>
  </si>
  <si>
    <t>Koudelka Martin</t>
  </si>
  <si>
    <t>Hálová Alice</t>
  </si>
  <si>
    <t>Hála Robert, Mejzlíková Jana</t>
  </si>
  <si>
    <t>Steinbauer Petr, Kovář Jan</t>
  </si>
  <si>
    <t>Vojta Michal</t>
  </si>
  <si>
    <t>Pavlis Michael, Pelíšková Alexandra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</si>
</sst>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;@"/>
    <numFmt numFmtId="177" formatCode="[$-F800]dddd\,\ mmmm\ dd\,\ yyyy"/>
  </numFmts>
  <fonts count="7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u val="single"/>
      <sz val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5" applyFont="1">
      <alignment/>
      <protection/>
    </xf>
    <xf numFmtId="0" fontId="9" fillId="0" borderId="0" xfId="0" applyFont="1" applyAlignment="1">
      <alignment/>
    </xf>
    <xf numFmtId="0" fontId="14" fillId="0" borderId="10" xfId="55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5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5" applyFont="1" applyBorder="1" applyAlignment="1">
      <alignment vertical="center"/>
      <protection/>
    </xf>
    <xf numFmtId="0" fontId="17" fillId="0" borderId="15" xfId="63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59" applyFont="1" applyBorder="1">
      <alignment horizontal="center" vertical="center"/>
      <protection/>
    </xf>
    <xf numFmtId="0" fontId="16" fillId="0" borderId="18" xfId="59" applyFont="1" applyBorder="1">
      <alignment horizontal="center" vertical="center"/>
      <protection/>
    </xf>
    <xf numFmtId="0" fontId="16" fillId="0" borderId="19" xfId="59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9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25" xfId="61" applyFont="1" applyBorder="1">
      <alignment horizontal="center" vertical="center"/>
      <protection/>
    </xf>
    <xf numFmtId="0" fontId="14" fillId="0" borderId="26" xfId="61" applyFont="1" applyBorder="1">
      <alignment horizontal="center" vertical="center"/>
      <protection/>
    </xf>
    <xf numFmtId="0" fontId="14" fillId="0" borderId="13" xfId="61" applyFont="1" applyBorder="1">
      <alignment horizontal="center" vertical="center"/>
      <protection/>
    </xf>
    <xf numFmtId="0" fontId="14" fillId="0" borderId="27" xfId="61" applyFont="1" applyBorder="1" applyProtection="1">
      <alignment horizontal="center" vertical="center"/>
      <protection hidden="1"/>
    </xf>
    <xf numFmtId="0" fontId="14" fillId="0" borderId="13" xfId="61" applyFont="1" applyBorder="1" applyProtection="1">
      <alignment horizontal="center" vertical="center"/>
      <protection hidden="1"/>
    </xf>
    <xf numFmtId="0" fontId="14" fillId="0" borderId="27" xfId="61" applyFont="1" applyBorder="1">
      <alignment horizontal="center" vertical="center"/>
      <protection/>
    </xf>
    <xf numFmtId="0" fontId="19" fillId="2" borderId="28" xfId="60" applyFont="1" applyFill="1" applyBorder="1">
      <alignment vertical="center"/>
      <protection/>
    </xf>
    <xf numFmtId="0" fontId="16" fillId="0" borderId="29" xfId="59" applyFont="1" applyBorder="1" applyProtection="1">
      <alignment horizontal="center" vertical="center"/>
      <protection hidden="1"/>
    </xf>
    <xf numFmtId="0" fontId="16" fillId="0" borderId="30" xfId="59" applyFont="1" applyBorder="1" applyProtection="1">
      <alignment horizontal="center" vertical="center"/>
      <protection hidden="1"/>
    </xf>
    <xf numFmtId="0" fontId="16" fillId="0" borderId="31" xfId="59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61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5" applyFont="1">
      <alignment/>
      <protection/>
    </xf>
    <xf numFmtId="0" fontId="15" fillId="0" borderId="0" xfId="55" applyFont="1">
      <alignment/>
      <protection/>
    </xf>
    <xf numFmtId="0" fontId="14" fillId="0" borderId="0" xfId="55" applyFont="1">
      <alignment/>
      <protection/>
    </xf>
    <xf numFmtId="0" fontId="18" fillId="0" borderId="0" xfId="55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61" applyFont="1" applyBorder="1">
      <alignment horizontal="center" vertical="center"/>
      <protection/>
    </xf>
    <xf numFmtId="0" fontId="14" fillId="0" borderId="33" xfId="61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4" fillId="0" borderId="25" xfId="61" applyFont="1" applyBorder="1" applyProtection="1">
      <alignment horizontal="center" vertical="center"/>
      <protection locked="0"/>
    </xf>
    <xf numFmtId="0" fontId="14" fillId="0" borderId="13" xfId="61" applyFont="1" applyBorder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59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5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0" fontId="16" fillId="0" borderId="41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5" fillId="12" borderId="42" xfId="48" applyFont="1" applyFill="1" applyBorder="1" applyAlignment="1">
      <alignment horizontal="center" wrapText="1"/>
      <protection/>
    </xf>
    <xf numFmtId="0" fontId="23" fillId="0" borderId="43" xfId="48" applyFont="1" applyBorder="1" applyAlignment="1">
      <alignment horizontal="right" wrapText="1"/>
      <protection/>
    </xf>
    <xf numFmtId="0" fontId="17" fillId="0" borderId="44" xfId="48" applyFont="1" applyBorder="1" applyAlignment="1">
      <alignment horizontal="right" wrapText="1"/>
      <protection/>
    </xf>
    <xf numFmtId="0" fontId="24" fillId="0" borderId="30" xfId="48" applyFont="1" applyBorder="1" applyAlignment="1">
      <alignment horizontal="center" wrapText="1"/>
      <protection/>
    </xf>
    <xf numFmtId="0" fontId="24" fillId="0" borderId="45" xfId="48" applyFont="1" applyBorder="1" applyAlignment="1">
      <alignment horizontal="center" wrapText="1"/>
      <protection/>
    </xf>
    <xf numFmtId="0" fontId="24" fillId="0" borderId="46" xfId="48" applyFont="1" applyBorder="1" applyAlignment="1">
      <alignment horizontal="center" wrapText="1"/>
      <protection/>
    </xf>
    <xf numFmtId="0" fontId="15" fillId="0" borderId="47" xfId="48" applyFont="1" applyFill="1" applyBorder="1" applyAlignment="1">
      <alignment horizontal="center" vertical="center"/>
      <protection/>
    </xf>
    <xf numFmtId="0" fontId="15" fillId="0" borderId="47" xfId="48" applyFont="1" applyBorder="1" applyAlignment="1">
      <alignment horizontal="center" vertical="center"/>
      <protection/>
    </xf>
    <xf numFmtId="0" fontId="16" fillId="0" borderId="48" xfId="48" applyFont="1" applyFill="1" applyBorder="1" applyAlignment="1">
      <alignment horizontal="center" vertical="center"/>
      <protection/>
    </xf>
    <xf numFmtId="0" fontId="24" fillId="0" borderId="43" xfId="48" applyFont="1" applyBorder="1" applyAlignment="1">
      <alignment horizontal="center" wrapText="1"/>
      <protection/>
    </xf>
    <xf numFmtId="0" fontId="10" fillId="0" borderId="47" xfId="48" applyFill="1" applyBorder="1" applyAlignment="1">
      <alignment horizontal="center" vertical="center"/>
      <protection/>
    </xf>
    <xf numFmtId="14" fontId="10" fillId="0" borderId="37" xfId="48" applyNumberFormat="1" applyFill="1" applyBorder="1" applyAlignment="1">
      <alignment horizontal="center"/>
      <protection/>
    </xf>
    <xf numFmtId="0" fontId="24" fillId="12" borderId="30" xfId="48" applyFont="1" applyFill="1" applyBorder="1" applyAlignment="1">
      <alignment horizontal="center" wrapText="1"/>
      <protection/>
    </xf>
    <xf numFmtId="0" fontId="24" fillId="12" borderId="44" xfId="48" applyFont="1" applyFill="1" applyBorder="1" applyAlignment="1">
      <alignment horizontal="center" wrapText="1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15" fillId="12" borderId="51" xfId="48" applyFont="1" applyFill="1" applyBorder="1" applyAlignment="1">
      <alignment horizontal="center" vertical="center"/>
      <protection/>
    </xf>
    <xf numFmtId="0" fontId="15" fillId="12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15" fillId="12" borderId="54" xfId="48" applyFont="1" applyFill="1" applyBorder="1" applyAlignment="1">
      <alignment horizontal="center" vertical="center"/>
      <protection/>
    </xf>
    <xf numFmtId="0" fontId="15" fillId="12" borderId="55" xfId="48" applyFont="1" applyFill="1" applyBorder="1" applyAlignment="1">
      <alignment horizontal="center" vertical="center"/>
      <protection/>
    </xf>
    <xf numFmtId="0" fontId="26" fillId="0" borderId="56" xfId="48" applyFont="1" applyFill="1" applyBorder="1" applyAlignment="1" applyProtection="1">
      <alignment horizontal="center" vertical="center"/>
      <protection hidden="1"/>
    </xf>
    <xf numFmtId="0" fontId="26" fillId="0" borderId="57" xfId="48" applyFont="1" applyFill="1" applyBorder="1" applyAlignment="1" applyProtection="1">
      <alignment horizontal="center" vertical="center"/>
      <protection hidden="1"/>
    </xf>
    <xf numFmtId="0" fontId="26" fillId="0" borderId="49" xfId="48" applyFont="1" applyFill="1" applyBorder="1" applyAlignment="1" applyProtection="1">
      <alignment horizontal="center" vertical="center"/>
      <protection hidden="1"/>
    </xf>
    <xf numFmtId="0" fontId="26" fillId="0" borderId="58" xfId="48" applyFont="1" applyFill="1" applyBorder="1" applyAlignment="1" applyProtection="1">
      <alignment horizontal="center" vertical="center"/>
      <protection hidden="1"/>
    </xf>
    <xf numFmtId="0" fontId="16" fillId="12" borderId="59" xfId="48" applyFont="1" applyFill="1" applyBorder="1" applyAlignment="1" applyProtection="1">
      <alignment horizontal="center" vertical="center"/>
      <protection hidden="1"/>
    </xf>
    <xf numFmtId="0" fontId="26" fillId="0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16" fillId="12" borderId="62" xfId="48" applyFont="1" applyFill="1" applyBorder="1" applyAlignment="1" applyProtection="1">
      <alignment horizontal="center" vertical="center"/>
      <protection hidden="1"/>
    </xf>
    <xf numFmtId="0" fontId="15" fillId="0" borderId="24" xfId="48" applyFont="1" applyFill="1" applyBorder="1" applyAlignment="1">
      <alignment horizontal="center" vertical="center"/>
      <protection/>
    </xf>
    <xf numFmtId="0" fontId="16" fillId="0" borderId="63" xfId="48" applyFont="1" applyFill="1" applyBorder="1" applyAlignment="1">
      <alignment horizontal="center" vertical="center"/>
      <protection/>
    </xf>
    <xf numFmtId="0" fontId="15" fillId="12" borderId="64" xfId="48" applyFont="1" applyFill="1" applyBorder="1" applyAlignment="1">
      <alignment horizontal="center" vertical="center"/>
      <protection/>
    </xf>
    <xf numFmtId="0" fontId="15" fillId="12" borderId="65" xfId="48" applyFont="1" applyFill="1" applyBorder="1" applyAlignment="1">
      <alignment horizontal="center" vertical="center"/>
      <protection/>
    </xf>
    <xf numFmtId="0" fontId="15" fillId="12" borderId="38" xfId="48" applyFont="1" applyFill="1" applyBorder="1" applyAlignment="1">
      <alignment horizontal="center" vertical="center"/>
      <protection/>
    </xf>
    <xf numFmtId="0" fontId="10" fillId="0" borderId="47" xfId="48" applyBorder="1" applyAlignment="1">
      <alignment horizontal="center" vertical="center"/>
      <protection/>
    </xf>
    <xf numFmtId="0" fontId="26" fillId="0" borderId="56" xfId="48" applyFont="1" applyBorder="1" applyAlignment="1" applyProtection="1">
      <alignment horizontal="center" vertical="center"/>
      <protection hidden="1"/>
    </xf>
    <xf numFmtId="0" fontId="26" fillId="0" borderId="60" xfId="48" applyFont="1" applyBorder="1" applyAlignment="1" applyProtection="1">
      <alignment horizontal="center" vertical="center"/>
      <protection hidden="1"/>
    </xf>
    <xf numFmtId="0" fontId="26" fillId="0" borderId="49" xfId="48" applyFont="1" applyBorder="1" applyAlignment="1" applyProtection="1">
      <alignment horizontal="center" vertical="center"/>
      <protection hidden="1"/>
    </xf>
    <xf numFmtId="0" fontId="26" fillId="0" borderId="61" xfId="48" applyFont="1" applyBorder="1" applyAlignment="1" applyProtection="1">
      <alignment horizontal="center" vertical="center"/>
      <protection hidden="1"/>
    </xf>
    <xf numFmtId="0" fontId="29" fillId="0" borderId="10" xfId="55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29" fillId="0" borderId="12" xfId="55" applyFont="1" applyBorder="1" applyAlignment="1">
      <alignment vertical="center"/>
      <protection/>
    </xf>
    <xf numFmtId="44" fontId="30" fillId="0" borderId="13" xfId="40" applyFont="1" applyBorder="1" applyAlignment="1">
      <alignment horizontal="center" vertical="center"/>
    </xf>
    <xf numFmtId="0" fontId="30" fillId="0" borderId="25" xfId="63" applyFont="1" applyBorder="1" applyAlignment="1">
      <alignment vertical="center"/>
      <protection/>
    </xf>
    <xf numFmtId="0" fontId="0" fillId="0" borderId="25" xfId="0" applyFont="1" applyBorder="1" applyAlignment="1">
      <alignment vertical="center"/>
    </xf>
    <xf numFmtId="0" fontId="31" fillId="0" borderId="25" xfId="63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29" fillId="0" borderId="14" xfId="55" applyFont="1" applyBorder="1" applyAlignment="1">
      <alignment vertical="center"/>
      <protection/>
    </xf>
    <xf numFmtId="0" fontId="31" fillId="0" borderId="15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left" vertical="center" indent="2"/>
      <protection/>
    </xf>
    <xf numFmtId="0" fontId="31" fillId="0" borderId="37" xfId="63" applyFont="1" applyBorder="1" applyAlignment="1">
      <alignment horizontal="center" vertical="center"/>
      <protection/>
    </xf>
    <xf numFmtId="0" fontId="0" fillId="0" borderId="3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0" fillId="0" borderId="17" xfId="59" applyFont="1" applyBorder="1">
      <alignment horizontal="center" vertical="center"/>
      <protection/>
    </xf>
    <xf numFmtId="0" fontId="30" fillId="0" borderId="18" xfId="59" applyFont="1" applyBorder="1">
      <alignment horizontal="center" vertical="center"/>
      <protection/>
    </xf>
    <xf numFmtId="0" fontId="32" fillId="0" borderId="34" xfId="39" applyFont="1" applyBorder="1" applyAlignment="1">
      <alignment horizontal="centerContinuous" vertical="center"/>
      <protection/>
    </xf>
    <xf numFmtId="0" fontId="30" fillId="0" borderId="19" xfId="59" applyFont="1" applyBorder="1">
      <alignment horizontal="center" vertical="center"/>
      <protection/>
    </xf>
    <xf numFmtId="44" fontId="30" fillId="0" borderId="20" xfId="40" applyFont="1" applyBorder="1">
      <alignment horizontal="center"/>
    </xf>
    <xf numFmtId="0" fontId="30" fillId="0" borderId="20" xfId="59" applyFont="1" applyBorder="1">
      <alignment horizontal="center" vertical="center"/>
      <protection/>
    </xf>
    <xf numFmtId="0" fontId="32" fillId="0" borderId="20" xfId="39" applyFont="1" applyBorder="1" applyAlignment="1">
      <alignment horizontal="centerContinuous" vertical="center"/>
      <protection/>
    </xf>
    <xf numFmtId="0" fontId="32" fillId="0" borderId="21" xfId="39" applyFont="1" applyBorder="1" applyAlignment="1">
      <alignment horizontal="centerContinuous" vertical="center"/>
      <protection/>
    </xf>
    <xf numFmtId="0" fontId="32" fillId="0" borderId="22" xfId="39" applyFont="1" applyBorder="1" applyAlignment="1">
      <alignment horizontal="centerContinuous" vertical="center"/>
      <protection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33" fillId="0" borderId="24" xfId="39" applyFont="1" applyBorder="1" applyAlignment="1">
      <alignment horizontal="center" vertical="center" wrapText="1"/>
      <protection/>
    </xf>
    <xf numFmtId="49" fontId="1" fillId="0" borderId="13" xfId="40" applyNumberFormat="1" applyFont="1" applyBorder="1" applyAlignment="1">
      <alignment horizontal="center" vertical="center"/>
    </xf>
    <xf numFmtId="0" fontId="29" fillId="0" borderId="25" xfId="61" applyFont="1" applyBorder="1">
      <alignment horizontal="center" vertical="center"/>
      <protection/>
    </xf>
    <xf numFmtId="0" fontId="29" fillId="0" borderId="26" xfId="61" applyFont="1" applyBorder="1">
      <alignment horizontal="center" vertical="center"/>
      <protection/>
    </xf>
    <xf numFmtId="0" fontId="29" fillId="0" borderId="13" xfId="61" applyFont="1" applyBorder="1">
      <alignment horizontal="center" vertical="center"/>
      <protection/>
    </xf>
    <xf numFmtId="0" fontId="29" fillId="0" borderId="27" xfId="61" applyFont="1" applyBorder="1" applyProtection="1">
      <alignment horizontal="center" vertical="center"/>
      <protection hidden="1"/>
    </xf>
    <xf numFmtId="0" fontId="29" fillId="0" borderId="13" xfId="61" applyFont="1" applyBorder="1" applyProtection="1">
      <alignment horizontal="center" vertical="center"/>
      <protection hidden="1"/>
    </xf>
    <xf numFmtId="0" fontId="29" fillId="0" borderId="27" xfId="61" applyFont="1" applyBorder="1">
      <alignment horizontal="center" vertical="center"/>
      <protection/>
    </xf>
    <xf numFmtId="0" fontId="32" fillId="0" borderId="38" xfId="0" applyNumberFormat="1" applyFont="1" applyBorder="1" applyAlignment="1">
      <alignment horizontal="center" vertical="center" wrapText="1"/>
    </xf>
    <xf numFmtId="49" fontId="1" fillId="0" borderId="13" xfId="40" applyNumberFormat="1" applyFont="1" applyBorder="1" applyAlignment="1">
      <alignment horizontal="center" vertical="center" wrapText="1"/>
    </xf>
    <xf numFmtId="0" fontId="34" fillId="33" borderId="28" xfId="60" applyFont="1" applyFill="1" applyBorder="1" applyProtection="1">
      <alignment vertical="center"/>
      <protection/>
    </xf>
    <xf numFmtId="0" fontId="28" fillId="33" borderId="67" xfId="0" applyFont="1" applyFill="1" applyBorder="1" applyAlignment="1" applyProtection="1">
      <alignment horizontal="left" vertical="center" indent="1"/>
      <protection/>
    </xf>
    <xf numFmtId="0" fontId="0" fillId="33" borderId="67" xfId="0" applyFont="1" applyFill="1" applyBorder="1" applyAlignment="1" applyProtection="1">
      <alignment/>
      <protection/>
    </xf>
    <xf numFmtId="0" fontId="30" fillId="33" borderId="67" xfId="59" applyFont="1" applyFill="1" applyBorder="1" applyProtection="1">
      <alignment horizontal="center" vertical="center"/>
      <protection/>
    </xf>
    <xf numFmtId="0" fontId="30" fillId="33" borderId="35" xfId="59" applyFont="1" applyFill="1" applyBorder="1" applyProtection="1">
      <alignment horizontal="center" vertical="center"/>
      <protection/>
    </xf>
    <xf numFmtId="0" fontId="30" fillId="0" borderId="29" xfId="59" applyFont="1" applyBorder="1" applyProtection="1">
      <alignment horizontal="center" vertical="center"/>
      <protection hidden="1"/>
    </xf>
    <xf numFmtId="0" fontId="30" fillId="0" borderId="30" xfId="59" applyFont="1" applyBorder="1" applyProtection="1">
      <alignment horizontal="center" vertical="center"/>
      <protection hidden="1"/>
    </xf>
    <xf numFmtId="0" fontId="30" fillId="0" borderId="31" xfId="59" applyFont="1" applyBorder="1" applyProtection="1">
      <alignment horizontal="center" vertical="center"/>
      <protection hidden="1"/>
    </xf>
    <xf numFmtId="0" fontId="9" fillId="0" borderId="35" xfId="0" applyFont="1" applyBorder="1" applyAlignment="1">
      <alignment/>
    </xf>
    <xf numFmtId="0" fontId="29" fillId="0" borderId="0" xfId="61" applyFont="1">
      <alignment horizontal="center" vertical="center"/>
      <protection/>
    </xf>
    <xf numFmtId="0" fontId="32" fillId="0" borderId="0" xfId="39" applyFont="1" applyBorder="1" applyAlignment="1">
      <alignment horizontal="centerContinuous" vertical="center"/>
      <protection/>
    </xf>
    <xf numFmtId="0" fontId="0" fillId="0" borderId="0" xfId="55" applyFont="1">
      <alignment/>
      <protection/>
    </xf>
    <xf numFmtId="0" fontId="1" fillId="0" borderId="0" xfId="55" applyFont="1">
      <alignment/>
      <protection/>
    </xf>
    <xf numFmtId="0" fontId="29" fillId="0" borderId="0" xfId="55" applyFont="1">
      <alignment/>
      <protection/>
    </xf>
    <xf numFmtId="0" fontId="0" fillId="0" borderId="0" xfId="0" applyFont="1" applyBorder="1" applyAlignment="1">
      <alignment horizontal="center"/>
    </xf>
    <xf numFmtId="0" fontId="15" fillId="0" borderId="68" xfId="48" applyFont="1" applyBorder="1" applyAlignment="1">
      <alignment horizontal="center" vertical="center"/>
      <protection/>
    </xf>
    <xf numFmtId="0" fontId="35" fillId="0" borderId="0" xfId="51" applyFont="1" applyFill="1" applyAlignment="1">
      <alignment/>
      <protection/>
    </xf>
    <xf numFmtId="0" fontId="35" fillId="0" borderId="0" xfId="51" applyFont="1" applyFill="1" applyAlignment="1">
      <alignment horizontal="center"/>
      <protection/>
    </xf>
    <xf numFmtId="0" fontId="17" fillId="0" borderId="0" xfId="51" applyFont="1">
      <alignment/>
      <protection/>
    </xf>
    <xf numFmtId="0" fontId="27" fillId="0" borderId="0" xfId="51" applyFont="1" applyFill="1">
      <alignment/>
      <protection/>
    </xf>
    <xf numFmtId="0" fontId="27" fillId="0" borderId="0" xfId="51" applyFont="1" applyFill="1" applyAlignment="1">
      <alignment horizontal="center"/>
      <protection/>
    </xf>
    <xf numFmtId="49" fontId="17" fillId="0" borderId="0" xfId="51" applyNumberFormat="1" applyFont="1" applyFill="1" applyAlignment="1">
      <alignment horizontal="right"/>
      <protection/>
    </xf>
    <xf numFmtId="0" fontId="17" fillId="0" borderId="0" xfId="51" applyFont="1" applyFill="1" applyAlignment="1">
      <alignment horizontal="right"/>
      <protection/>
    </xf>
    <xf numFmtId="0" fontId="17" fillId="0" borderId="0" xfId="51" applyFont="1" applyFill="1" applyAlignment="1">
      <alignment horizontal="center"/>
      <protection/>
    </xf>
    <xf numFmtId="0" fontId="36" fillId="0" borderId="0" xfId="51" applyFont="1" applyFill="1" applyAlignment="1">
      <alignment horizontal="left"/>
      <protection/>
    </xf>
    <xf numFmtId="0" fontId="37" fillId="0" borderId="0" xfId="51" applyFont="1" applyFill="1">
      <alignment/>
      <protection/>
    </xf>
    <xf numFmtId="49" fontId="36" fillId="0" borderId="0" xfId="50" applyNumberFormat="1" applyFont="1" applyFill="1" applyAlignment="1">
      <alignment horizontal="center"/>
      <protection/>
    </xf>
    <xf numFmtId="49" fontId="36" fillId="0" borderId="0" xfId="49" applyNumberFormat="1" applyFont="1" applyFill="1" applyAlignment="1">
      <alignment horizontal="center"/>
      <protection/>
    </xf>
    <xf numFmtId="0" fontId="17" fillId="0" borderId="0" xfId="51" applyFont="1" applyFill="1" applyAlignment="1">
      <alignment horizontal="left"/>
      <protection/>
    </xf>
    <xf numFmtId="0" fontId="17" fillId="0" borderId="0" xfId="51" applyFont="1" applyFill="1">
      <alignment/>
      <protection/>
    </xf>
    <xf numFmtId="49" fontId="17" fillId="0" borderId="0" xfId="50" applyNumberFormat="1" applyFont="1" applyFill="1" applyAlignment="1">
      <alignment horizontal="center"/>
      <protection/>
    </xf>
    <xf numFmtId="0" fontId="37" fillId="0" borderId="0" xfId="51" applyFont="1" applyFill="1" applyAlignment="1">
      <alignment/>
      <protection/>
    </xf>
    <xf numFmtId="49" fontId="17" fillId="0" borderId="0" xfId="49" applyNumberFormat="1" applyFont="1" applyFill="1" applyAlignment="1">
      <alignment horizontal="center"/>
      <protection/>
    </xf>
    <xf numFmtId="0" fontId="17" fillId="0" borderId="0" xfId="51" applyFont="1" applyFill="1" applyBorder="1" applyAlignment="1">
      <alignment horizontal="right"/>
      <protection/>
    </xf>
    <xf numFmtId="0" fontId="38" fillId="0" borderId="0" xfId="51" applyFont="1" applyFill="1" applyAlignment="1">
      <alignment horizontal="left"/>
      <protection/>
    </xf>
    <xf numFmtId="0" fontId="17" fillId="0" borderId="0" xfId="51" applyFont="1" applyFill="1" applyBorder="1" applyAlignment="1">
      <alignment horizontal="left"/>
      <protection/>
    </xf>
    <xf numFmtId="0" fontId="17" fillId="0" borderId="0" xfId="51" applyFont="1" applyFill="1" applyAlignment="1" quotePrefix="1">
      <alignment horizontal="center"/>
      <protection/>
    </xf>
    <xf numFmtId="14" fontId="39" fillId="0" borderId="0" xfId="51" applyNumberFormat="1" applyFont="1" applyFill="1">
      <alignment/>
      <protection/>
    </xf>
    <xf numFmtId="14" fontId="39" fillId="0" borderId="0" xfId="51" applyNumberFormat="1" applyFont="1" applyFill="1" applyAlignment="1">
      <alignment/>
      <protection/>
    </xf>
    <xf numFmtId="0" fontId="36" fillId="0" borderId="0" xfId="51" applyFont="1" applyFill="1" applyBorder="1" applyAlignment="1">
      <alignment horizontal="right"/>
      <protection/>
    </xf>
    <xf numFmtId="0" fontId="17" fillId="0" borderId="0" xfId="51" applyFont="1" applyFill="1" applyBorder="1" applyAlignment="1">
      <alignment horizontal="center"/>
      <protection/>
    </xf>
    <xf numFmtId="0" fontId="37" fillId="0" borderId="0" xfId="51" applyFont="1" applyFill="1" applyBorder="1" applyAlignment="1">
      <alignment/>
      <protection/>
    </xf>
    <xf numFmtId="0" fontId="37" fillId="0" borderId="0" xfId="51" applyFont="1" applyFill="1" applyBorder="1">
      <alignment/>
      <protection/>
    </xf>
    <xf numFmtId="0" fontId="17" fillId="0" borderId="0" xfId="51" applyFont="1" applyFill="1" applyBorder="1">
      <alignment/>
      <protection/>
    </xf>
    <xf numFmtId="0" fontId="17" fillId="0" borderId="0" xfId="51" applyFont="1" applyFill="1" applyBorder="1" applyAlignment="1">
      <alignment horizontal="right" vertical="center"/>
      <protection/>
    </xf>
    <xf numFmtId="0" fontId="17" fillId="0" borderId="0" xfId="51" applyFont="1" applyFill="1" applyAlignment="1">
      <alignment/>
      <protection/>
    </xf>
    <xf numFmtId="0" fontId="10" fillId="0" borderId="24" xfId="48" applyBorder="1" applyAlignment="1">
      <alignment horizontal="center" vertical="center"/>
      <protection/>
    </xf>
    <xf numFmtId="0" fontId="26" fillId="0" borderId="25" xfId="48" applyFont="1" applyBorder="1" applyAlignment="1" applyProtection="1">
      <alignment horizontal="center" vertical="center"/>
      <protection hidden="1"/>
    </xf>
    <xf numFmtId="0" fontId="26" fillId="0" borderId="69" xfId="48" applyFont="1" applyBorder="1" applyAlignment="1" applyProtection="1">
      <alignment horizontal="center" vertical="center"/>
      <protection hidden="1"/>
    </xf>
    <xf numFmtId="0" fontId="26" fillId="0" borderId="64" xfId="48" applyFont="1" applyBorder="1" applyAlignment="1" applyProtection="1">
      <alignment horizontal="center" vertical="center"/>
      <protection hidden="1"/>
    </xf>
    <xf numFmtId="0" fontId="26" fillId="0" borderId="70" xfId="48" applyFont="1" applyBorder="1" applyAlignment="1" applyProtection="1">
      <alignment horizontal="center" vertical="center"/>
      <protection hidden="1"/>
    </xf>
    <xf numFmtId="0" fontId="10" fillId="0" borderId="68" xfId="48" applyFill="1" applyBorder="1" applyAlignment="1">
      <alignment horizontal="center" vertical="center"/>
      <protection/>
    </xf>
    <xf numFmtId="0" fontId="26" fillId="0" borderId="71" xfId="48" applyFont="1" applyFill="1" applyBorder="1" applyAlignment="1" applyProtection="1">
      <alignment horizontal="center" vertical="center"/>
      <protection hidden="1"/>
    </xf>
    <xf numFmtId="0" fontId="26" fillId="0" borderId="72" xfId="48" applyFont="1" applyFill="1" applyBorder="1" applyAlignment="1" applyProtection="1">
      <alignment horizontal="center" vertical="center"/>
      <protection hidden="1"/>
    </xf>
    <xf numFmtId="0" fontId="26" fillId="0" borderId="53" xfId="48" applyFont="1" applyFill="1" applyBorder="1" applyAlignment="1" applyProtection="1">
      <alignment horizontal="center" vertical="center"/>
      <protection hidden="1"/>
    </xf>
    <xf numFmtId="0" fontId="26" fillId="0" borderId="73" xfId="48" applyFont="1" applyFill="1" applyBorder="1" applyAlignment="1" applyProtection="1">
      <alignment horizontal="center" vertical="center"/>
      <protection hidden="1"/>
    </xf>
    <xf numFmtId="0" fontId="13" fillId="0" borderId="0" xfId="48" applyFont="1" applyAlignment="1">
      <alignment horizontal="center"/>
      <protection/>
    </xf>
    <xf numFmtId="0" fontId="40" fillId="0" borderId="0" xfId="48" applyFont="1" applyAlignment="1">
      <alignment horizontal="center"/>
      <protection/>
    </xf>
    <xf numFmtId="14" fontId="39" fillId="0" borderId="0" xfId="51" applyNumberFormat="1" applyFont="1" applyFill="1" applyAlignment="1">
      <alignment horizontal="center"/>
      <protection/>
    </xf>
    <xf numFmtId="0" fontId="35" fillId="0" borderId="0" xfId="51" applyFont="1" applyFill="1" applyAlignment="1">
      <alignment horizontal="center"/>
      <protection/>
    </xf>
    <xf numFmtId="0" fontId="27" fillId="0" borderId="0" xfId="51" applyFont="1" applyFill="1" applyAlignment="1">
      <alignment horizontal="center"/>
      <protection/>
    </xf>
    <xf numFmtId="0" fontId="17" fillId="0" borderId="0" xfId="51" applyFont="1" applyFill="1" applyAlignment="1">
      <alignment horizontal="center"/>
      <protection/>
    </xf>
    <xf numFmtId="0" fontId="13" fillId="0" borderId="37" xfId="60" applyFont="1" applyBorder="1" applyAlignment="1">
      <alignment horizontal="center" vertical="center"/>
      <protection/>
    </xf>
    <xf numFmtId="0" fontId="15" fillId="0" borderId="7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16" fillId="0" borderId="75" xfId="63" applyFont="1" applyBorder="1" applyAlignment="1" applyProtection="1">
      <alignment horizontal="left" vertical="center"/>
      <protection locked="0"/>
    </xf>
    <xf numFmtId="0" fontId="16" fillId="0" borderId="26" xfId="63" applyFont="1" applyBorder="1" applyAlignment="1" applyProtection="1">
      <alignment horizontal="left" vertical="center"/>
      <protection locked="0"/>
    </xf>
    <xf numFmtId="0" fontId="16" fillId="0" borderId="76" xfId="63" applyFont="1" applyBorder="1" applyAlignment="1" applyProtection="1">
      <alignment horizontal="left" vertical="center"/>
      <protection locked="0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49" fontId="10" fillId="0" borderId="75" xfId="0" applyNumberFormat="1" applyFont="1" applyBorder="1" applyAlignment="1" applyProtection="1">
      <alignment horizontal="left" vertical="center"/>
      <protection locked="0"/>
    </xf>
    <xf numFmtId="49" fontId="10" fillId="0" borderId="77" xfId="0" applyNumberFormat="1" applyFont="1" applyBorder="1" applyAlignment="1" applyProtection="1">
      <alignment horizontal="left" vertical="center"/>
      <protection locked="0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78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22" fillId="0" borderId="53" xfId="63" applyFont="1" applyBorder="1" applyAlignment="1" applyProtection="1">
      <alignment horizontal="left" vertical="center"/>
      <protection locked="0"/>
    </xf>
    <xf numFmtId="0" fontId="22" fillId="0" borderId="71" xfId="63" applyFont="1" applyBorder="1" applyAlignment="1" applyProtection="1">
      <alignment horizontal="left" vertical="center"/>
      <protection locked="0"/>
    </xf>
    <xf numFmtId="0" fontId="22" fillId="0" borderId="79" xfId="63" applyFont="1" applyBorder="1" applyAlignment="1" applyProtection="1">
      <alignment horizontal="left" vertical="center"/>
      <protection locked="0"/>
    </xf>
    <xf numFmtId="0" fontId="17" fillId="0" borderId="80" xfId="39" applyFont="1" applyBorder="1" applyAlignment="1">
      <alignment horizontal="center" vertical="center"/>
      <protection/>
    </xf>
    <xf numFmtId="0" fontId="17" fillId="0" borderId="81" xfId="39" applyFont="1" applyBorder="1" applyAlignment="1">
      <alignment horizontal="center" vertical="center"/>
      <protection/>
    </xf>
    <xf numFmtId="0" fontId="17" fillId="0" borderId="82" xfId="39" applyFont="1" applyBorder="1" applyAlignment="1">
      <alignment horizontal="center" vertical="center"/>
      <protection/>
    </xf>
    <xf numFmtId="0" fontId="17" fillId="0" borderId="83" xfId="39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2" borderId="67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49" fontId="10" fillId="0" borderId="77" xfId="0" applyNumberFormat="1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28" fillId="0" borderId="37" xfId="60" applyFont="1" applyBorder="1" applyAlignment="1">
      <alignment horizontal="center" vertical="center"/>
      <protection/>
    </xf>
    <xf numFmtId="0" fontId="0" fillId="0" borderId="75" xfId="0" applyFont="1" applyBorder="1" applyAlignment="1">
      <alignment vertical="center"/>
    </xf>
    <xf numFmtId="0" fontId="0" fillId="0" borderId="76" xfId="0" applyBorder="1" applyAlignment="1">
      <alignment vertical="center"/>
    </xf>
    <xf numFmtId="176" fontId="0" fillId="0" borderId="84" xfId="0" applyNumberFormat="1" applyFon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78" xfId="0" applyBorder="1" applyAlignment="1">
      <alignment vertical="center"/>
    </xf>
    <xf numFmtId="177" fontId="0" fillId="0" borderId="8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2" fillId="0" borderId="80" xfId="39" applyFont="1" applyBorder="1" applyAlignment="1">
      <alignment horizontal="center" vertical="center"/>
      <protection/>
    </xf>
    <xf numFmtId="0" fontId="32" fillId="0" borderId="81" xfId="39" applyFont="1" applyBorder="1" applyAlignment="1">
      <alignment horizontal="center" vertical="center"/>
      <protection/>
    </xf>
    <xf numFmtId="0" fontId="32" fillId="0" borderId="82" xfId="39" applyFont="1" applyBorder="1" applyAlignment="1">
      <alignment horizontal="center" vertical="center"/>
      <protection/>
    </xf>
    <xf numFmtId="0" fontId="32" fillId="0" borderId="83" xfId="39" applyFont="1" applyBorder="1" applyAlignment="1">
      <alignment horizontal="center" vertical="center"/>
      <protection/>
    </xf>
    <xf numFmtId="0" fontId="32" fillId="0" borderId="18" xfId="39" applyFont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Vysledek KP-A,B-2005-06 2" xfId="51"/>
    <cellStyle name="Poznámka" xfId="52"/>
    <cellStyle name="Percent" xfId="53"/>
    <cellStyle name="Propojená buňka" xfId="54"/>
    <cellStyle name="Roman EE 12 Normál" xfId="55"/>
    <cellStyle name="Followed Hyperlink" xfId="56"/>
    <cellStyle name="Správně" xfId="57"/>
    <cellStyle name="Text upozornění" xfId="58"/>
    <cellStyle name="Universe EE 12 bcentr" xfId="59"/>
    <cellStyle name="Universe EE 12 bold" xfId="60"/>
    <cellStyle name="Universe EE 12 centr." xfId="61"/>
    <cellStyle name="Universe EE 12 norm." xfId="62"/>
    <cellStyle name="Universe EE 9 centr.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Dru&#382;stva\sezona%202016-2017\kpdd2_v161105_vod_1_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Tabulka1"/>
      <sheetName val="Výsledky"/>
      <sheetName val="1-4"/>
      <sheetName val="2-3"/>
      <sheetName val="4-3"/>
      <sheetName val="1-2"/>
      <sheetName val="2-4"/>
      <sheetName val="3-1"/>
    </sheetNames>
    <sheetDataSet>
      <sheetData sheetId="0">
        <row r="9">
          <cell r="B9" t="str">
            <v>Sokol Křemže "B"</v>
          </cell>
          <cell r="C9" t="str">
            <v>Sokol Křemže "C"</v>
          </cell>
        </row>
        <row r="10">
          <cell r="B10" t="str">
            <v>SK Badminton Tábor</v>
          </cell>
          <cell r="C10" t="str">
            <v>Sokol Vodňany</v>
          </cell>
        </row>
        <row r="14">
          <cell r="B14" t="str">
            <v>Sokol Křemže "C"</v>
          </cell>
          <cell r="C14" t="str">
            <v>Sokol Vodňany</v>
          </cell>
        </row>
        <row r="15">
          <cell r="B15" t="str">
            <v>Sokol Křemže "B"</v>
          </cell>
          <cell r="C15" t="str">
            <v>SK Badminton Tábor</v>
          </cell>
        </row>
        <row r="19">
          <cell r="B19" t="str">
            <v>SK Badminton Tábor</v>
          </cell>
          <cell r="C19" t="str">
            <v>Sokol Křemže "C"</v>
          </cell>
        </row>
        <row r="20">
          <cell r="B20" t="str">
            <v>Sokol Vodňany</v>
          </cell>
          <cell r="C20" t="str">
            <v>Sokol Křemže "B"</v>
          </cell>
        </row>
        <row r="24">
          <cell r="B24" t="str">
            <v>Vladimír Marek</v>
          </cell>
          <cell r="C24">
            <v>42679</v>
          </cell>
        </row>
        <row r="26">
          <cell r="C26" t="str">
            <v>1. Kolo</v>
          </cell>
        </row>
        <row r="29">
          <cell r="C29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72" customWidth="1"/>
    <col min="2" max="2" width="4.75390625" style="72" customWidth="1"/>
    <col min="3" max="3" width="26.25390625" style="72" customWidth="1"/>
    <col min="4" max="4" width="8.625" style="72" customWidth="1"/>
    <col min="5" max="7" width="7.625" style="72" customWidth="1"/>
    <col min="8" max="13" width="8.75390625" style="72" customWidth="1"/>
    <col min="14" max="14" width="7.625" style="72" customWidth="1"/>
    <col min="15" max="15" width="3.75390625" style="72" customWidth="1"/>
    <col min="16" max="16384" width="9.125" style="72" customWidth="1"/>
  </cols>
  <sheetData>
    <row r="2" spans="2:14" ht="25.5" customHeight="1">
      <c r="B2" s="211" t="s">
        <v>159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2:14" ht="18.75" customHeight="1">
      <c r="B3" s="212" t="s">
        <v>214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2:14" ht="17.25" customHeight="1" thickBo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2:14" ht="23.25" customHeight="1" thickBot="1">
      <c r="B5" s="76"/>
      <c r="C5" s="77" t="s">
        <v>50</v>
      </c>
      <c r="D5" s="84" t="s">
        <v>64</v>
      </c>
      <c r="E5" s="87" t="s">
        <v>51</v>
      </c>
      <c r="F5" s="87" t="s">
        <v>52</v>
      </c>
      <c r="G5" s="88" t="s">
        <v>53</v>
      </c>
      <c r="H5" s="78" t="s">
        <v>58</v>
      </c>
      <c r="I5" s="79" t="s">
        <v>59</v>
      </c>
      <c r="J5" s="79" t="s">
        <v>60</v>
      </c>
      <c r="K5" s="79" t="s">
        <v>61</v>
      </c>
      <c r="L5" s="79" t="s">
        <v>62</v>
      </c>
      <c r="M5" s="80" t="s">
        <v>63</v>
      </c>
      <c r="N5" s="75" t="s">
        <v>54</v>
      </c>
    </row>
    <row r="6" spans="2:14" ht="23.25" customHeight="1">
      <c r="B6" s="81" t="s">
        <v>26</v>
      </c>
      <c r="C6" s="73" t="s">
        <v>125</v>
      </c>
      <c r="D6" s="85">
        <v>5</v>
      </c>
      <c r="E6" s="89">
        <v>5</v>
      </c>
      <c r="F6" s="90">
        <v>0</v>
      </c>
      <c r="G6" s="91">
        <v>0</v>
      </c>
      <c r="H6" s="96">
        <v>25</v>
      </c>
      <c r="I6" s="97">
        <v>10</v>
      </c>
      <c r="J6" s="98">
        <f>'1.k._Táb_Vod'!P15+'1.k._Kř.C_Vod'!P15+'1.k._Vod_Kř.B'!O15+'2.k._Sla_Vod'!Q16+'2.k._Dou.D_Vod'!Q16</f>
        <v>52</v>
      </c>
      <c r="K6" s="97">
        <f>'1.k._Táb_Vod'!O15+'1.k._Kř.C_Vod'!O15+'1.k._Vod_Kř.B'!P15+'2.k._Sla_Vod'!P16+'2.k._Dou.D_Vod'!P16</f>
        <v>22</v>
      </c>
      <c r="L6" s="98">
        <f>'1.k._Táb_Vod'!N15+'1.k._Kř.C_Vod'!N15+'1.k._Vod_Kř.B'!M15+'2.k._Sla_Vod'!O16+'2.k._Dou.D_Vod'!O16</f>
        <v>1350</v>
      </c>
      <c r="M6" s="99">
        <f>'1.k._Táb_Vod'!M15+'1.k._Kř.C_Vod'!M15+'1.k._Vod_Kř.B'!N15+'2.k._Sla_Vod'!N16+'2.k._Dou.D_Vod'!N16</f>
        <v>1095</v>
      </c>
      <c r="N6" s="100">
        <f aca="true" t="shared" si="0" ref="N6:N13">E6*3+F6*2+G6*1</f>
        <v>15</v>
      </c>
    </row>
    <row r="7" spans="2:14" ht="23.25" customHeight="1">
      <c r="B7" s="81" t="s">
        <v>55</v>
      </c>
      <c r="C7" s="73" t="s">
        <v>38</v>
      </c>
      <c r="D7" s="85">
        <v>5</v>
      </c>
      <c r="E7" s="89">
        <v>5</v>
      </c>
      <c r="F7" s="92">
        <v>0</v>
      </c>
      <c r="G7" s="91">
        <v>0</v>
      </c>
      <c r="H7" s="96">
        <v>24</v>
      </c>
      <c r="I7" s="101">
        <v>11</v>
      </c>
      <c r="J7" s="98">
        <f>'1.k._Dou.D_JupA'!Q16+'1.k._JupA_Chr'!P16+'1.k._JupA_Sla'!P16+'2.k._JupA_Kř.C'!P16+'2.k._JupA_Táb'!P16</f>
        <v>51</v>
      </c>
      <c r="K7" s="101">
        <f>'1.k._Dou.D_JupA'!P16+'1.k._JupA_Chr'!Q16+'1.k._JupA_Sla'!Q16+'2.k._JupA_Kř.C'!Q16+'2.k._JupA_Táb'!Q16</f>
        <v>26</v>
      </c>
      <c r="L7" s="98">
        <f>'1.k._Dou.D_JupA'!O16+'1.k._JupA_Chr'!N16+'1.k._JupA_Sla'!N16+'2.k._JupA_Kř.C'!N16+'2.k._JupA_Táb'!N16</f>
        <v>1442</v>
      </c>
      <c r="M7" s="102">
        <f>'1.k._Dou.D_JupA'!N16+'1.k._JupA_Chr'!O16+'1.k._JupA_Sla'!O16+'2.k._JupA_Kř.C'!O16+'2.k._JupA_Táb'!O16</f>
        <v>1130</v>
      </c>
      <c r="N7" s="100">
        <f t="shared" si="0"/>
        <v>15</v>
      </c>
    </row>
    <row r="8" spans="2:14" ht="23.25" customHeight="1">
      <c r="B8" s="81" t="s">
        <v>56</v>
      </c>
      <c r="C8" s="73" t="s">
        <v>40</v>
      </c>
      <c r="D8" s="85">
        <v>5</v>
      </c>
      <c r="E8" s="89">
        <v>4</v>
      </c>
      <c r="F8" s="92">
        <v>0</v>
      </c>
      <c r="G8" s="91">
        <v>1</v>
      </c>
      <c r="H8" s="96">
        <v>25</v>
      </c>
      <c r="I8" s="101">
        <v>10</v>
      </c>
      <c r="J8" s="98">
        <f>'1.k._JupA_Chr'!Q16+'1.k._Sla_Chr'!Q16+'1.k._Dou.D_Chr'!Q16+'2.k._Chr_Táb'!P16+'2.k._Chr_Kř.C'!P16</f>
        <v>52</v>
      </c>
      <c r="K8" s="101">
        <f>'1.k._Dou.D_Chr'!P16+'1.k._Sla_Chr'!P16+'1.k._JupA_Chr'!P16+'2.k._Chr_Táb'!Q16+'2.k._Chr_Kř.C'!Q16</f>
        <v>25</v>
      </c>
      <c r="L8" s="98">
        <f>'1.k._Sla_Chr'!O16+'1.k._JupA_Chr'!O16+'1.k._Dou.D_Chr'!O16+'2.k._Chr_Táb'!N16+'2.k._Chr_Kř.C'!N16</f>
        <v>1475</v>
      </c>
      <c r="M8" s="102">
        <f>'1.k._Dou.D_Chr'!N16+'1.k._Sla_Chr'!N16+'1.k._JupA_Chr'!N16+'2.k._Chr_Táb'!O16+'2.k._Chr_Kř.C'!O16</f>
        <v>1138</v>
      </c>
      <c r="N8" s="100">
        <f>E8*3+F8*2+G8*1</f>
        <v>13</v>
      </c>
    </row>
    <row r="9" spans="2:14" ht="23.25" customHeight="1">
      <c r="B9" s="81" t="s">
        <v>57</v>
      </c>
      <c r="C9" s="73" t="s">
        <v>126</v>
      </c>
      <c r="D9" s="85">
        <v>5</v>
      </c>
      <c r="E9" s="89">
        <v>4</v>
      </c>
      <c r="F9" s="92">
        <v>0</v>
      </c>
      <c r="G9" s="91">
        <v>1</v>
      </c>
      <c r="H9" s="96">
        <v>22</v>
      </c>
      <c r="I9" s="101">
        <v>13</v>
      </c>
      <c r="J9" s="98">
        <f>'1.k._Kř.B_Kř.C'!O15+'1.k._Vod_Kř.B'!P15+'1.k._Kř.B_Táb'!O15+'2.k._Sla_Kř.B'!Q16+'2.k._Dou.D_Kř.B'!Q16</f>
        <v>49</v>
      </c>
      <c r="K9" s="101">
        <f>'1.k._Kř.B_Kř.C'!P15+'1.k._Vod_Kř.B'!O15+'1.k._Kř.B_Táb'!P15+'2.k._Sla_Kř.B'!P16+'2.k._Dou.D_Kř.B'!P16</f>
        <v>30</v>
      </c>
      <c r="L9" s="98">
        <f>'1.k._Kř.B_Kř.C'!M15+'1.k._Vod_Kř.B'!N15+'1.k._Kř.B_Táb'!M15+'2.k._Sla_Kř.B'!O16+'2.k._Dou.D_Kř.B'!O16</f>
        <v>1429</v>
      </c>
      <c r="M9" s="102">
        <f>'1.k._Kř.B_Kř.C'!N15+'1.k._Vod_Kř.B'!M15+'1.k._Kř.B_Táb'!N15+'2.k._Sla_Kř.B'!N16+'2.k._Dou.D_Kř.B'!N16</f>
        <v>1201</v>
      </c>
      <c r="N9" s="100">
        <f t="shared" si="0"/>
        <v>13</v>
      </c>
    </row>
    <row r="10" spans="2:14" ht="23.25" customHeight="1">
      <c r="B10" s="81" t="s">
        <v>66</v>
      </c>
      <c r="C10" s="73" t="s">
        <v>65</v>
      </c>
      <c r="D10" s="85">
        <v>5</v>
      </c>
      <c r="E10" s="89">
        <v>1</v>
      </c>
      <c r="F10" s="92">
        <v>0</v>
      </c>
      <c r="G10" s="91">
        <v>4</v>
      </c>
      <c r="H10" s="96">
        <v>15</v>
      </c>
      <c r="I10" s="101">
        <v>20</v>
      </c>
      <c r="J10" s="98">
        <f>'1.k._JupA_Sla'!Q16+'1.k._Sla_Dou.D'!P16+'1.k._Sla_Chr'!P16+'2.k._Sla_Kř.B'!P16+'2.k._Sla_Vod'!P16</f>
        <v>37</v>
      </c>
      <c r="K10" s="101">
        <f>'1.k._JupA_Sla'!P16+'1.k._Sla_Dou.D'!Q16+'1.k._Sla_Chr'!Q16+'2.k._Sla_Kř.B'!Q16+'2.k._Sla_Vod'!Q16</f>
        <v>40</v>
      </c>
      <c r="L10" s="98">
        <f>'1.k._JupA_Sla'!O16+'1.k._Sla_Dou.D'!N16+'1.k._Sla_Chr'!N16+'2.k._Sla_Kř.B'!N16+'2.k._Sla_Vod'!N16</f>
        <v>1306</v>
      </c>
      <c r="M10" s="102">
        <f>'1.k._JupA_Sla'!N16+'1.k._Sla_Dou.D'!O16+'1.k._Sla_Chr'!O16+'2.k._Sla_Kř.B'!O16+'2.k._Sla_Vod'!O16</f>
        <v>1296</v>
      </c>
      <c r="N10" s="100">
        <f>E10*3+F10*2+G10*1</f>
        <v>7</v>
      </c>
    </row>
    <row r="11" spans="2:14" ht="23.25" customHeight="1">
      <c r="B11" s="104" t="s">
        <v>67</v>
      </c>
      <c r="C11" s="105" t="s">
        <v>128</v>
      </c>
      <c r="D11" s="201">
        <v>5</v>
      </c>
      <c r="E11" s="106">
        <v>1</v>
      </c>
      <c r="F11" s="107">
        <v>0</v>
      </c>
      <c r="G11" s="108">
        <v>4</v>
      </c>
      <c r="H11" s="202">
        <v>14</v>
      </c>
      <c r="I11" s="203">
        <v>21</v>
      </c>
      <c r="J11" s="204">
        <f>'1.k._Táb_Vod'!O15+'1.k._Táb_Kř.C'!O15+'1.k._Kř.B_Táb'!P15+'2.k._Chr_Táb'!Q16+'2.k._JupA_Táb'!Q16</f>
        <v>32</v>
      </c>
      <c r="K11" s="203">
        <f>'1.k._Táb_Vod'!P15+'1.k._Táb_Kř.C'!P15+'1.k._Kř.B_Táb'!O15+'2.k._Chr_Táb'!P16+'2.k._JupA_Táb'!P16</f>
        <v>46</v>
      </c>
      <c r="L11" s="204">
        <f>'1.k._Táb_Vod'!M15+'1.k._Táb_Kř.C'!M15+'1.k._Kř.B_Táb'!N15+'2.k._Chr_Táb'!O16+'2.k._JupA_Táb'!O16</f>
        <v>1098</v>
      </c>
      <c r="M11" s="205">
        <f>'1.k._Táb_Vod'!N15+'1.k._Táb_Kř.C'!N15+'1.k._Kř.B_Táb'!M15+'2.k._Chr_Táb'!N16+'2.k._JupA_Táb'!N16</f>
        <v>1395</v>
      </c>
      <c r="N11" s="100">
        <f t="shared" si="0"/>
        <v>7</v>
      </c>
    </row>
    <row r="12" spans="2:14" ht="23.25" customHeight="1">
      <c r="B12" s="82" t="s">
        <v>68</v>
      </c>
      <c r="C12" s="73" t="s">
        <v>129</v>
      </c>
      <c r="D12" s="109">
        <v>5</v>
      </c>
      <c r="E12" s="89">
        <v>0</v>
      </c>
      <c r="F12" s="92">
        <v>0</v>
      </c>
      <c r="G12" s="91">
        <v>5</v>
      </c>
      <c r="H12" s="110">
        <v>10</v>
      </c>
      <c r="I12" s="111">
        <v>25</v>
      </c>
      <c r="J12" s="112">
        <f>'1.k._Sla_Dou.D'!Q16+'1.k._Dou.D_JupA'!P16+'1.k._Dou.D_Chr'!P16+'2.k._Dou.D_Vod'!P16+'2.k._Dou.D_Kř.B'!P16</f>
        <v>23</v>
      </c>
      <c r="K12" s="111">
        <f>'1.k._Sla_Dou.D'!P16+'1.k._Dou.D_JupA'!Q16+'1.k._Dou.D_Chr'!Q16+'2.k._Dou.D_Vod'!Q16+'2.k._Dou.D_Kř.B'!Q16</f>
        <v>57</v>
      </c>
      <c r="L12" s="112">
        <f>'1.k._Sla_Dou.D'!O16+'1.k._Dou.D_JupA'!N16+'1.k._Dou.D_Chr'!N16+'2.k._Dou.D_Vod'!N16+'2.k._Dou.D_Kř.B'!N16</f>
        <v>1197</v>
      </c>
      <c r="M12" s="113">
        <f>'1.k._Sla_Dou.D'!N16+'1.k._Dou.D_JupA'!O16+'1.k._Dou.D_Chr'!O16+'2.k._Dou.D_Vod'!O16+'2.k._Dou.D_Kř.B'!O16</f>
        <v>1526</v>
      </c>
      <c r="N12" s="100">
        <f t="shared" si="0"/>
        <v>5</v>
      </c>
    </row>
    <row r="13" spans="2:14" ht="23.25" customHeight="1" thickBot="1">
      <c r="B13" s="170" t="s">
        <v>69</v>
      </c>
      <c r="C13" s="83" t="s">
        <v>127</v>
      </c>
      <c r="D13" s="206">
        <v>5</v>
      </c>
      <c r="E13" s="93">
        <v>0</v>
      </c>
      <c r="F13" s="94">
        <v>0</v>
      </c>
      <c r="G13" s="95">
        <v>5</v>
      </c>
      <c r="H13" s="207">
        <v>5</v>
      </c>
      <c r="I13" s="208">
        <v>30</v>
      </c>
      <c r="J13" s="209">
        <f>'1.k._Kř.B_Kř.C'!P15+'1.k._Kř.C_Vod'!O15+'1.k._Táb_Kř.C'!P15+'2.k._JupA_Kř.C'!Q16+'2.k._Chr_Kř.C'!Q16</f>
        <v>12</v>
      </c>
      <c r="K13" s="208">
        <f>'1.k._Kř.B_Kř.C'!O15+'1.k._Kř.C_Vod'!P15+'1.k._Táb_Kř.C'!O15+'2.k._JupA_Kř.C'!P16+'2.k._Chr_Kř.C'!P16</f>
        <v>62</v>
      </c>
      <c r="L13" s="209">
        <f>'1.k._Kř.B_Kř.C'!N15+'1.k._Kř.C_Vod'!M15+'1.k._Táb_Kř.C'!N15+'2.k._JupA_Kř.C'!O16+'2.k._Chr_Kř.C'!O16</f>
        <v>929</v>
      </c>
      <c r="M13" s="210">
        <f>'1.k._Kř.B_Kř.C'!M15+'1.k._Kř.C_Vod'!N15+'1.k._Táb_Kř.C'!M15+'2.k._JupA_Kř.C'!N16+'2.k._Chr_Kř.C'!N16</f>
        <v>1445</v>
      </c>
      <c r="N13" s="103">
        <f t="shared" si="0"/>
        <v>5</v>
      </c>
    </row>
    <row r="14" ht="13.5" customHeight="1">
      <c r="C14" s="74"/>
    </row>
    <row r="16" spans="2:14" ht="15.75">
      <c r="B16" s="212" t="s">
        <v>143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</row>
    <row r="17" spans="2:14" ht="13.5" thickBo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2:14" ht="24.75" thickBot="1">
      <c r="B18" s="76"/>
      <c r="C18" s="77" t="s">
        <v>50</v>
      </c>
      <c r="D18" s="84" t="s">
        <v>64</v>
      </c>
      <c r="E18" s="87" t="s">
        <v>51</v>
      </c>
      <c r="F18" s="87" t="s">
        <v>52</v>
      </c>
      <c r="G18" s="88" t="s">
        <v>53</v>
      </c>
      <c r="H18" s="78" t="s">
        <v>58</v>
      </c>
      <c r="I18" s="79" t="s">
        <v>59</v>
      </c>
      <c r="J18" s="79" t="s">
        <v>60</v>
      </c>
      <c r="K18" s="79" t="s">
        <v>61</v>
      </c>
      <c r="L18" s="79" t="s">
        <v>62</v>
      </c>
      <c r="M18" s="80" t="s">
        <v>63</v>
      </c>
      <c r="N18" s="75" t="s">
        <v>54</v>
      </c>
    </row>
    <row r="19" spans="2:14" ht="23.25" customHeight="1">
      <c r="B19" s="81" t="s">
        <v>26</v>
      </c>
      <c r="C19" s="73" t="s">
        <v>125</v>
      </c>
      <c r="D19" s="85">
        <v>3</v>
      </c>
      <c r="E19" s="89">
        <v>3</v>
      </c>
      <c r="F19" s="90">
        <v>0</v>
      </c>
      <c r="G19" s="91">
        <v>0</v>
      </c>
      <c r="H19" s="96">
        <v>15</v>
      </c>
      <c r="I19" s="97">
        <v>6</v>
      </c>
      <c r="J19" s="98">
        <v>32</v>
      </c>
      <c r="K19" s="97">
        <v>14</v>
      </c>
      <c r="L19" s="98">
        <v>841</v>
      </c>
      <c r="M19" s="99">
        <v>651</v>
      </c>
      <c r="N19" s="100">
        <f aca="true" t="shared" si="1" ref="N19:N26">E19*3+F19*2+G19*1</f>
        <v>9</v>
      </c>
    </row>
    <row r="20" spans="2:14" ht="23.25" customHeight="1">
      <c r="B20" s="81" t="s">
        <v>55</v>
      </c>
      <c r="C20" s="73" t="s">
        <v>38</v>
      </c>
      <c r="D20" s="85">
        <v>3</v>
      </c>
      <c r="E20" s="89">
        <v>3</v>
      </c>
      <c r="F20" s="92">
        <v>0</v>
      </c>
      <c r="G20" s="91">
        <v>0</v>
      </c>
      <c r="H20" s="96">
        <v>13</v>
      </c>
      <c r="I20" s="101">
        <v>8</v>
      </c>
      <c r="J20" s="98">
        <v>28</v>
      </c>
      <c r="K20" s="101">
        <v>18</v>
      </c>
      <c r="L20" s="98">
        <v>830</v>
      </c>
      <c r="M20" s="102">
        <v>726</v>
      </c>
      <c r="N20" s="100">
        <f t="shared" si="1"/>
        <v>9</v>
      </c>
    </row>
    <row r="21" spans="2:14" ht="23.25" customHeight="1">
      <c r="B21" s="81" t="s">
        <v>56</v>
      </c>
      <c r="C21" s="73" t="s">
        <v>126</v>
      </c>
      <c r="D21" s="85">
        <v>3</v>
      </c>
      <c r="E21" s="89">
        <v>2</v>
      </c>
      <c r="F21" s="92">
        <v>0</v>
      </c>
      <c r="G21" s="91">
        <v>1</v>
      </c>
      <c r="H21" s="96">
        <v>13</v>
      </c>
      <c r="I21" s="101">
        <v>8</v>
      </c>
      <c r="J21" s="98">
        <v>29</v>
      </c>
      <c r="K21" s="101">
        <v>18</v>
      </c>
      <c r="L21" s="98">
        <v>872</v>
      </c>
      <c r="M21" s="102">
        <v>681</v>
      </c>
      <c r="N21" s="100">
        <f t="shared" si="1"/>
        <v>7</v>
      </c>
    </row>
    <row r="22" spans="2:14" ht="23.25" customHeight="1">
      <c r="B22" s="81" t="s">
        <v>57</v>
      </c>
      <c r="C22" s="73" t="s">
        <v>40</v>
      </c>
      <c r="D22" s="85">
        <v>3</v>
      </c>
      <c r="E22" s="89">
        <v>2</v>
      </c>
      <c r="F22" s="92">
        <v>0</v>
      </c>
      <c r="G22" s="91">
        <v>1</v>
      </c>
      <c r="H22" s="96">
        <v>13</v>
      </c>
      <c r="I22" s="101">
        <v>8</v>
      </c>
      <c r="J22" s="98">
        <v>27</v>
      </c>
      <c r="K22" s="101">
        <v>20</v>
      </c>
      <c r="L22" s="98">
        <v>872</v>
      </c>
      <c r="M22" s="102">
        <v>759</v>
      </c>
      <c r="N22" s="100">
        <f t="shared" si="1"/>
        <v>7</v>
      </c>
    </row>
    <row r="23" spans="2:14" ht="23.25" customHeight="1">
      <c r="B23" s="104" t="s">
        <v>66</v>
      </c>
      <c r="C23" s="105" t="s">
        <v>128</v>
      </c>
      <c r="D23" s="201">
        <v>3</v>
      </c>
      <c r="E23" s="106">
        <v>1</v>
      </c>
      <c r="F23" s="107">
        <v>0</v>
      </c>
      <c r="G23" s="108">
        <v>2</v>
      </c>
      <c r="H23" s="202">
        <v>10</v>
      </c>
      <c r="I23" s="203">
        <v>11</v>
      </c>
      <c r="J23" s="204">
        <v>22</v>
      </c>
      <c r="K23" s="203">
        <v>25</v>
      </c>
      <c r="L23" s="204">
        <v>671</v>
      </c>
      <c r="M23" s="205">
        <v>802</v>
      </c>
      <c r="N23" s="100">
        <f t="shared" si="1"/>
        <v>5</v>
      </c>
    </row>
    <row r="24" spans="2:14" ht="23.25" customHeight="1">
      <c r="B24" s="104" t="s">
        <v>67</v>
      </c>
      <c r="C24" s="73" t="s">
        <v>65</v>
      </c>
      <c r="D24" s="85">
        <v>3</v>
      </c>
      <c r="E24" s="89">
        <v>1</v>
      </c>
      <c r="F24" s="92">
        <v>0</v>
      </c>
      <c r="G24" s="91">
        <v>2</v>
      </c>
      <c r="H24" s="96">
        <v>9</v>
      </c>
      <c r="I24" s="101">
        <v>12</v>
      </c>
      <c r="J24" s="98">
        <v>23</v>
      </c>
      <c r="K24" s="101">
        <v>24</v>
      </c>
      <c r="L24" s="98">
        <v>777</v>
      </c>
      <c r="M24" s="102">
        <v>803</v>
      </c>
      <c r="N24" s="100">
        <f t="shared" si="1"/>
        <v>5</v>
      </c>
    </row>
    <row r="25" spans="2:14" ht="23.25" customHeight="1">
      <c r="B25" s="82" t="s">
        <v>68</v>
      </c>
      <c r="C25" s="73" t="s">
        <v>129</v>
      </c>
      <c r="D25" s="109">
        <v>3</v>
      </c>
      <c r="E25" s="89">
        <v>0</v>
      </c>
      <c r="F25" s="92">
        <v>0</v>
      </c>
      <c r="G25" s="91">
        <v>3</v>
      </c>
      <c r="H25" s="110">
        <v>7</v>
      </c>
      <c r="I25" s="111">
        <v>14</v>
      </c>
      <c r="J25" s="112">
        <v>17</v>
      </c>
      <c r="K25" s="111">
        <v>33</v>
      </c>
      <c r="L25" s="112">
        <v>762</v>
      </c>
      <c r="M25" s="113">
        <v>953</v>
      </c>
      <c r="N25" s="100">
        <f t="shared" si="1"/>
        <v>3</v>
      </c>
    </row>
    <row r="26" spans="2:14" ht="22.5" customHeight="1" thickBot="1">
      <c r="B26" s="170" t="s">
        <v>69</v>
      </c>
      <c r="C26" s="83" t="s">
        <v>127</v>
      </c>
      <c r="D26" s="206">
        <v>3</v>
      </c>
      <c r="E26" s="93">
        <v>0</v>
      </c>
      <c r="F26" s="94">
        <v>0</v>
      </c>
      <c r="G26" s="95">
        <v>3</v>
      </c>
      <c r="H26" s="207">
        <v>4</v>
      </c>
      <c r="I26" s="208">
        <v>17</v>
      </c>
      <c r="J26" s="209">
        <v>9</v>
      </c>
      <c r="K26" s="208">
        <v>35</v>
      </c>
      <c r="L26" s="209">
        <v>573</v>
      </c>
      <c r="M26" s="210">
        <v>823</v>
      </c>
      <c r="N26" s="103">
        <f t="shared" si="1"/>
        <v>3</v>
      </c>
    </row>
  </sheetData>
  <sheetProtection password="CC26" sheet="1"/>
  <mergeCells count="3">
    <mergeCell ref="B2:N2"/>
    <mergeCell ref="B3:N3"/>
    <mergeCell ref="B16:N1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1" sqref="A11"/>
    </sheetView>
  </sheetViews>
  <sheetFormatPr defaultColWidth="9.00390625" defaultRowHeight="12.75"/>
  <cols>
    <col min="1" max="1" width="1.37890625" style="1" customWidth="1"/>
    <col min="2" max="2" width="10.25390625" style="1" customWidth="1"/>
    <col min="3" max="3" width="35.75390625" style="1" customWidth="1"/>
    <col min="4" max="4" width="34.00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1.75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163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38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166</v>
      </c>
      <c r="T4" s="227"/>
    </row>
    <row r="5" spans="2:20" ht="19.5" customHeight="1">
      <c r="B5" s="7" t="s">
        <v>4</v>
      </c>
      <c r="C5" s="62"/>
      <c r="D5" s="228" t="s">
        <v>165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157</v>
      </c>
      <c r="T5" s="234"/>
    </row>
    <row r="6" spans="2:20" ht="19.5" customHeight="1" thickBot="1">
      <c r="B6" s="10" t="s">
        <v>5</v>
      </c>
      <c r="C6" s="11"/>
      <c r="D6" s="235" t="s">
        <v>164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55</v>
      </c>
      <c r="T6" s="49" t="s">
        <v>25</v>
      </c>
    </row>
    <row r="7" spans="2:20" ht="24.75" customHeight="1">
      <c r="B7" s="14"/>
      <c r="C7" s="15" t="str">
        <f>D4</f>
        <v>SK Jupiter A</v>
      </c>
      <c r="D7" s="15" t="str">
        <f>D5</f>
        <v>TJ Sokol Křemže C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235</v>
      </c>
      <c r="D9" s="59" t="s">
        <v>169</v>
      </c>
      <c r="E9" s="51">
        <v>21</v>
      </c>
      <c r="F9" s="27" t="s">
        <v>22</v>
      </c>
      <c r="G9" s="52">
        <v>7</v>
      </c>
      <c r="H9" s="51">
        <v>21</v>
      </c>
      <c r="I9" s="27" t="s">
        <v>22</v>
      </c>
      <c r="J9" s="52">
        <v>4</v>
      </c>
      <c r="K9" s="51"/>
      <c r="L9" s="27" t="s">
        <v>22</v>
      </c>
      <c r="M9" s="52"/>
      <c r="N9" s="29">
        <f aca="true" t="shared" si="0" ref="N9:N15">E9+H9+K9</f>
        <v>42</v>
      </c>
      <c r="O9" s="30">
        <f aca="true" t="shared" si="1" ref="O9:O15">G9+J9+M9</f>
        <v>11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70</v>
      </c>
      <c r="C10" s="58" t="s">
        <v>168</v>
      </c>
      <c r="D10" s="58" t="s">
        <v>196</v>
      </c>
      <c r="E10" s="51">
        <v>21</v>
      </c>
      <c r="F10" s="26" t="s">
        <v>22</v>
      </c>
      <c r="G10" s="52">
        <v>14</v>
      </c>
      <c r="H10" s="51">
        <v>15</v>
      </c>
      <c r="I10" s="26" t="s">
        <v>22</v>
      </c>
      <c r="J10" s="52">
        <v>21</v>
      </c>
      <c r="K10" s="51">
        <v>21</v>
      </c>
      <c r="L10" s="26" t="s">
        <v>22</v>
      </c>
      <c r="M10" s="52">
        <v>15</v>
      </c>
      <c r="N10" s="29">
        <f t="shared" si="0"/>
        <v>57</v>
      </c>
      <c r="O10" s="30">
        <f t="shared" si="1"/>
        <v>50</v>
      </c>
      <c r="P10" s="31">
        <f t="shared" si="2"/>
        <v>2</v>
      </c>
      <c r="Q10" s="26">
        <f t="shared" si="3"/>
        <v>1</v>
      </c>
      <c r="R10" s="46">
        <f aca="true" t="shared" si="4" ref="R10:S15">IF(P10=2,1,0)</f>
        <v>1</v>
      </c>
      <c r="S10" s="28">
        <f t="shared" si="4"/>
        <v>0</v>
      </c>
      <c r="T10" s="60"/>
    </row>
    <row r="11" spans="2:20" ht="30" customHeight="1">
      <c r="B11" s="25" t="s">
        <v>21</v>
      </c>
      <c r="C11" s="58" t="s">
        <v>167</v>
      </c>
      <c r="D11" s="58" t="s">
        <v>200</v>
      </c>
      <c r="E11" s="51">
        <v>21</v>
      </c>
      <c r="F11" s="26" t="s">
        <v>22</v>
      </c>
      <c r="G11" s="52">
        <v>7</v>
      </c>
      <c r="H11" s="51">
        <v>21</v>
      </c>
      <c r="I11" s="26" t="s">
        <v>22</v>
      </c>
      <c r="J11" s="52">
        <v>12</v>
      </c>
      <c r="K11" s="51"/>
      <c r="L11" s="26" t="s">
        <v>22</v>
      </c>
      <c r="M11" s="52"/>
      <c r="N11" s="29">
        <f t="shared" si="0"/>
        <v>42</v>
      </c>
      <c r="O11" s="30">
        <f t="shared" si="1"/>
        <v>19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20</v>
      </c>
      <c r="C12" s="58" t="s">
        <v>42</v>
      </c>
      <c r="D12" s="58" t="s">
        <v>198</v>
      </c>
      <c r="E12" s="51">
        <v>21</v>
      </c>
      <c r="F12" s="26" t="s">
        <v>22</v>
      </c>
      <c r="G12" s="52">
        <v>13</v>
      </c>
      <c r="H12" s="51">
        <v>21</v>
      </c>
      <c r="I12" s="26" t="s">
        <v>22</v>
      </c>
      <c r="J12" s="52">
        <v>15</v>
      </c>
      <c r="K12" s="51"/>
      <c r="L12" s="26" t="s">
        <v>22</v>
      </c>
      <c r="M12" s="52"/>
      <c r="N12" s="29">
        <f t="shared" si="0"/>
        <v>42</v>
      </c>
      <c r="O12" s="30">
        <f t="shared" si="1"/>
        <v>28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19</v>
      </c>
      <c r="C13" s="58" t="s">
        <v>44</v>
      </c>
      <c r="D13" s="58" t="s">
        <v>197</v>
      </c>
      <c r="E13" s="51">
        <v>21</v>
      </c>
      <c r="F13" s="26" t="s">
        <v>22</v>
      </c>
      <c r="G13" s="52">
        <v>11</v>
      </c>
      <c r="H13" s="51">
        <v>21</v>
      </c>
      <c r="I13" s="26" t="s">
        <v>22</v>
      </c>
      <c r="J13" s="52">
        <v>1</v>
      </c>
      <c r="K13" s="51"/>
      <c r="L13" s="26" t="s">
        <v>22</v>
      </c>
      <c r="M13" s="52"/>
      <c r="N13" s="29">
        <f t="shared" si="0"/>
        <v>42</v>
      </c>
      <c r="O13" s="30">
        <f t="shared" si="1"/>
        <v>12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23</v>
      </c>
      <c r="C14" s="58" t="s">
        <v>46</v>
      </c>
      <c r="D14" s="58" t="s">
        <v>199</v>
      </c>
      <c r="E14" s="51">
        <v>21</v>
      </c>
      <c r="F14" s="26" t="s">
        <v>22</v>
      </c>
      <c r="G14" s="52">
        <v>9</v>
      </c>
      <c r="H14" s="51">
        <v>17</v>
      </c>
      <c r="I14" s="26" t="s">
        <v>22</v>
      </c>
      <c r="J14" s="52">
        <v>21</v>
      </c>
      <c r="K14" s="51">
        <v>23</v>
      </c>
      <c r="L14" s="26" t="s">
        <v>22</v>
      </c>
      <c r="M14" s="52">
        <v>25</v>
      </c>
      <c r="N14" s="29">
        <f>E14+H14+K14</f>
        <v>61</v>
      </c>
      <c r="O14" s="30">
        <f>G14+J14+M14</f>
        <v>55</v>
      </c>
      <c r="P14" s="31">
        <f>IF(E14&gt;G14,1,0)+IF(H14&gt;J14,1,0)+IF(K14&gt;M14,1,0)</f>
        <v>1</v>
      </c>
      <c r="Q14" s="26">
        <f>IF(E14&lt;G14,1,0)+IF(H14&lt;J14,1,0)+IF(K14&lt;M14,1,0)</f>
        <v>2</v>
      </c>
      <c r="R14" s="46">
        <f>IF(P14=2,1,0)</f>
        <v>0</v>
      </c>
      <c r="S14" s="28">
        <f>IF(Q14=2,1,0)</f>
        <v>1</v>
      </c>
      <c r="T14" s="60"/>
    </row>
    <row r="15" spans="2:20" ht="30" customHeight="1" thickBot="1">
      <c r="B15" s="25" t="s">
        <v>18</v>
      </c>
      <c r="C15" s="58" t="s">
        <v>48</v>
      </c>
      <c r="D15" s="58" t="s">
        <v>195</v>
      </c>
      <c r="E15" s="51">
        <v>21</v>
      </c>
      <c r="F15" s="26" t="s">
        <v>22</v>
      </c>
      <c r="G15" s="52">
        <v>15</v>
      </c>
      <c r="H15" s="51">
        <v>21</v>
      </c>
      <c r="I15" s="26" t="s">
        <v>22</v>
      </c>
      <c r="J15" s="52">
        <v>17</v>
      </c>
      <c r="K15" s="51"/>
      <c r="L15" s="26" t="s">
        <v>22</v>
      </c>
      <c r="M15" s="52"/>
      <c r="N15" s="29">
        <f t="shared" si="0"/>
        <v>42</v>
      </c>
      <c r="O15" s="30">
        <f t="shared" si="1"/>
        <v>32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SK Jupiter A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328</v>
      </c>
      <c r="O16" s="34">
        <f t="shared" si="5"/>
        <v>207</v>
      </c>
      <c r="P16" s="33">
        <f t="shared" si="5"/>
        <v>13</v>
      </c>
      <c r="Q16" s="35">
        <f t="shared" si="5"/>
        <v>3</v>
      </c>
      <c r="R16" s="33">
        <f t="shared" si="5"/>
        <v>6</v>
      </c>
      <c r="S16" s="34">
        <f t="shared" si="5"/>
        <v>1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 t="s">
        <v>170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 t="s">
        <v>171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3" width="33.1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215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36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144</v>
      </c>
      <c r="T4" s="227"/>
    </row>
    <row r="5" spans="2:20" ht="19.5" customHeight="1">
      <c r="B5" s="7" t="s">
        <v>4</v>
      </c>
      <c r="C5" s="62"/>
      <c r="D5" s="228" t="s">
        <v>40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157</v>
      </c>
      <c r="T5" s="234"/>
    </row>
    <row r="6" spans="2:20" ht="19.5" customHeight="1" thickBot="1">
      <c r="B6" s="10" t="s">
        <v>5</v>
      </c>
      <c r="C6" s="11"/>
      <c r="D6" s="235" t="s">
        <v>158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26</v>
      </c>
      <c r="T6" s="49" t="s">
        <v>25</v>
      </c>
    </row>
    <row r="7" spans="2:20" ht="24.75" customHeight="1">
      <c r="B7" s="14"/>
      <c r="C7" s="15" t="str">
        <f>D4</f>
        <v>TJ Sokol Doubravka D</v>
      </c>
      <c r="D7" s="15" t="str">
        <f>D5</f>
        <v>Spartak Chrást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219</v>
      </c>
      <c r="D9" s="59" t="s">
        <v>172</v>
      </c>
      <c r="E9" s="51">
        <v>17</v>
      </c>
      <c r="F9" s="27" t="s">
        <v>22</v>
      </c>
      <c r="G9" s="52">
        <v>21</v>
      </c>
      <c r="H9" s="51">
        <v>21</v>
      </c>
      <c r="I9" s="27" t="s">
        <v>22</v>
      </c>
      <c r="J9" s="52">
        <v>19</v>
      </c>
      <c r="K9" s="51">
        <v>15</v>
      </c>
      <c r="L9" s="27" t="s">
        <v>22</v>
      </c>
      <c r="M9" s="52">
        <v>21</v>
      </c>
      <c r="N9" s="29">
        <f aca="true" t="shared" si="0" ref="N9:N15">E9+H9+K9</f>
        <v>53</v>
      </c>
      <c r="O9" s="30">
        <f aca="true" t="shared" si="1" ref="O9:O15">G9+J9+M9</f>
        <v>61</v>
      </c>
      <c r="P9" s="31">
        <f aca="true" t="shared" si="2" ref="P9:P15">IF(E9&gt;G9,1,0)+IF(H9&gt;J9,1,0)+IF(K9&gt;M9,1,0)</f>
        <v>1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21</v>
      </c>
      <c r="C10" s="58" t="s">
        <v>221</v>
      </c>
      <c r="D10" s="58" t="s">
        <v>222</v>
      </c>
      <c r="E10" s="51">
        <v>21</v>
      </c>
      <c r="F10" s="26" t="s">
        <v>22</v>
      </c>
      <c r="G10" s="52">
        <v>12</v>
      </c>
      <c r="H10" s="51">
        <v>21</v>
      </c>
      <c r="I10" s="26" t="s">
        <v>22</v>
      </c>
      <c r="J10" s="52">
        <v>16</v>
      </c>
      <c r="K10" s="51"/>
      <c r="L10" s="26" t="s">
        <v>22</v>
      </c>
      <c r="M10" s="52"/>
      <c r="N10" s="29">
        <f t="shared" si="0"/>
        <v>42</v>
      </c>
      <c r="O10" s="30">
        <f t="shared" si="1"/>
        <v>28</v>
      </c>
      <c r="P10" s="31">
        <f t="shared" si="2"/>
        <v>2</v>
      </c>
      <c r="Q10" s="26">
        <f t="shared" si="3"/>
        <v>0</v>
      </c>
      <c r="R10" s="46">
        <f aca="true" t="shared" si="4" ref="R10:S15">IF(P10=2,1,0)</f>
        <v>1</v>
      </c>
      <c r="S10" s="28">
        <f t="shared" si="4"/>
        <v>0</v>
      </c>
      <c r="T10" s="60"/>
    </row>
    <row r="11" spans="2:20" ht="30" customHeight="1">
      <c r="B11" s="25" t="s">
        <v>70</v>
      </c>
      <c r="C11" s="58" t="s">
        <v>218</v>
      </c>
      <c r="D11" s="58" t="s">
        <v>173</v>
      </c>
      <c r="E11" s="51">
        <v>17</v>
      </c>
      <c r="F11" s="26" t="s">
        <v>22</v>
      </c>
      <c r="G11" s="52">
        <v>21</v>
      </c>
      <c r="H11" s="51">
        <v>10</v>
      </c>
      <c r="I11" s="26" t="s">
        <v>22</v>
      </c>
      <c r="J11" s="52">
        <v>21</v>
      </c>
      <c r="K11" s="51"/>
      <c r="L11" s="26" t="s">
        <v>22</v>
      </c>
      <c r="M11" s="52"/>
      <c r="N11" s="29">
        <f t="shared" si="0"/>
        <v>27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20</v>
      </c>
      <c r="C12" s="58" t="s">
        <v>216</v>
      </c>
      <c r="D12" s="58" t="s">
        <v>43</v>
      </c>
      <c r="E12" s="51">
        <v>12</v>
      </c>
      <c r="F12" s="26" t="s">
        <v>22</v>
      </c>
      <c r="G12" s="52">
        <v>21</v>
      </c>
      <c r="H12" s="51">
        <v>12</v>
      </c>
      <c r="I12" s="26" t="s">
        <v>22</v>
      </c>
      <c r="J12" s="52">
        <v>21</v>
      </c>
      <c r="K12" s="51"/>
      <c r="L12" s="26" t="s">
        <v>22</v>
      </c>
      <c r="M12" s="52"/>
      <c r="N12" s="29">
        <f t="shared" si="0"/>
        <v>24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19</v>
      </c>
      <c r="C13" s="58" t="s">
        <v>181</v>
      </c>
      <c r="D13" s="58" t="s">
        <v>45</v>
      </c>
      <c r="E13" s="51">
        <v>15</v>
      </c>
      <c r="F13" s="26" t="s">
        <v>22</v>
      </c>
      <c r="G13" s="52">
        <v>21</v>
      </c>
      <c r="H13" s="51">
        <v>14</v>
      </c>
      <c r="I13" s="26" t="s">
        <v>22</v>
      </c>
      <c r="J13" s="52">
        <v>21</v>
      </c>
      <c r="K13" s="51"/>
      <c r="L13" s="26" t="s">
        <v>22</v>
      </c>
      <c r="M13" s="52"/>
      <c r="N13" s="29">
        <f t="shared" si="0"/>
        <v>29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23</v>
      </c>
      <c r="C14" s="58" t="s">
        <v>217</v>
      </c>
      <c r="D14" s="58" t="s">
        <v>47</v>
      </c>
      <c r="E14" s="51">
        <v>21</v>
      </c>
      <c r="F14" s="26" t="s">
        <v>22</v>
      </c>
      <c r="G14" s="52">
        <v>12</v>
      </c>
      <c r="H14" s="51">
        <v>15</v>
      </c>
      <c r="I14" s="26" t="s">
        <v>22</v>
      </c>
      <c r="J14" s="52">
        <v>21</v>
      </c>
      <c r="K14" s="51">
        <v>17</v>
      </c>
      <c r="L14" s="26" t="s">
        <v>22</v>
      </c>
      <c r="M14" s="52">
        <v>21</v>
      </c>
      <c r="N14" s="29">
        <f>E14+H14+K14</f>
        <v>53</v>
      </c>
      <c r="O14" s="30">
        <f>G14+J14+M14</f>
        <v>54</v>
      </c>
      <c r="P14" s="31">
        <f>IF(E14&gt;G14,1,0)+IF(H14&gt;J14,1,0)+IF(K14&gt;M14,1,0)</f>
        <v>1</v>
      </c>
      <c r="Q14" s="26">
        <f>IF(E14&lt;G14,1,0)+IF(H14&lt;J14,1,0)+IF(K14&lt;M14,1,0)</f>
        <v>2</v>
      </c>
      <c r="R14" s="46">
        <f>IF(P14=2,1,0)</f>
        <v>0</v>
      </c>
      <c r="S14" s="28">
        <f>IF(Q14=2,1,0)</f>
        <v>1</v>
      </c>
      <c r="T14" s="60"/>
    </row>
    <row r="15" spans="2:20" ht="30" customHeight="1" thickBot="1">
      <c r="B15" s="25" t="s">
        <v>18</v>
      </c>
      <c r="C15" s="58" t="s">
        <v>182</v>
      </c>
      <c r="D15" s="58" t="s">
        <v>220</v>
      </c>
      <c r="E15" s="51">
        <v>21</v>
      </c>
      <c r="F15" s="26" t="s">
        <v>22</v>
      </c>
      <c r="G15" s="52">
        <v>17</v>
      </c>
      <c r="H15" s="51">
        <v>12</v>
      </c>
      <c r="I15" s="26" t="s">
        <v>22</v>
      </c>
      <c r="J15" s="52">
        <v>21</v>
      </c>
      <c r="K15" s="51">
        <v>21</v>
      </c>
      <c r="L15" s="26" t="s">
        <v>22</v>
      </c>
      <c r="M15" s="52">
        <v>18</v>
      </c>
      <c r="N15" s="29">
        <f t="shared" si="0"/>
        <v>54</v>
      </c>
      <c r="O15" s="30">
        <f t="shared" si="1"/>
        <v>56</v>
      </c>
      <c r="P15" s="31">
        <f t="shared" si="2"/>
        <v>2</v>
      </c>
      <c r="Q15" s="26">
        <f t="shared" si="3"/>
        <v>1</v>
      </c>
      <c r="R15" s="46">
        <f t="shared" si="4"/>
        <v>1</v>
      </c>
      <c r="S15" s="28">
        <f t="shared" si="4"/>
        <v>0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Spartak Chrást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282</v>
      </c>
      <c r="O16" s="34">
        <f t="shared" si="5"/>
        <v>325</v>
      </c>
      <c r="P16" s="33">
        <f t="shared" si="5"/>
        <v>6</v>
      </c>
      <c r="Q16" s="35">
        <f t="shared" si="5"/>
        <v>11</v>
      </c>
      <c r="R16" s="33">
        <f t="shared" si="5"/>
        <v>2</v>
      </c>
      <c r="S16" s="34">
        <f t="shared" si="5"/>
        <v>5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D13" sqref="D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215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38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144</v>
      </c>
      <c r="T4" s="227"/>
    </row>
    <row r="5" spans="2:20" ht="19.5" customHeight="1">
      <c r="B5" s="7" t="s">
        <v>4</v>
      </c>
      <c r="C5" s="62"/>
      <c r="D5" s="228" t="s">
        <v>65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145</v>
      </c>
      <c r="T5" s="234"/>
    </row>
    <row r="6" spans="2:20" ht="19.5" customHeight="1" thickBot="1">
      <c r="B6" s="10" t="s">
        <v>5</v>
      </c>
      <c r="C6" s="11"/>
      <c r="D6" s="235" t="s">
        <v>146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26</v>
      </c>
      <c r="T6" s="49" t="s">
        <v>25</v>
      </c>
    </row>
    <row r="7" spans="2:20" ht="24.75" customHeight="1">
      <c r="B7" s="14"/>
      <c r="C7" s="15" t="str">
        <f>D4</f>
        <v>SK Jupiter A</v>
      </c>
      <c r="D7" s="15" t="str">
        <f>D5</f>
        <v>TJ Slavoj Plzeň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147</v>
      </c>
      <c r="D9" s="59" t="s">
        <v>148</v>
      </c>
      <c r="E9" s="51">
        <v>15</v>
      </c>
      <c r="F9" s="27" t="s">
        <v>22</v>
      </c>
      <c r="G9" s="52">
        <v>21</v>
      </c>
      <c r="H9" s="51">
        <v>14</v>
      </c>
      <c r="I9" s="27" t="s">
        <v>22</v>
      </c>
      <c r="J9" s="52">
        <v>21</v>
      </c>
      <c r="K9" s="51"/>
      <c r="L9" s="27" t="s">
        <v>22</v>
      </c>
      <c r="M9" s="52"/>
      <c r="N9" s="29">
        <f aca="true" t="shared" si="0" ref="N9:N15">E9+H9+K9</f>
        <v>29</v>
      </c>
      <c r="O9" s="30">
        <f aca="true" t="shared" si="1" ref="O9:O15">G9+J9+M9</f>
        <v>42</v>
      </c>
      <c r="P9" s="31">
        <f aca="true" t="shared" si="2" ref="P9:P15">IF(E9&gt;G9,1,0)+IF(H9&gt;J9,1,0)+IF(K9&gt;M9,1,0)</f>
        <v>0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21</v>
      </c>
      <c r="C10" s="58" t="s">
        <v>35</v>
      </c>
      <c r="D10" s="58" t="s">
        <v>149</v>
      </c>
      <c r="E10" s="51">
        <v>0</v>
      </c>
      <c r="F10" s="26" t="s">
        <v>22</v>
      </c>
      <c r="G10" s="52">
        <v>21</v>
      </c>
      <c r="H10" s="51">
        <v>0</v>
      </c>
      <c r="I10" s="26" t="s">
        <v>22</v>
      </c>
      <c r="J10" s="52">
        <v>21</v>
      </c>
      <c r="K10" s="51"/>
      <c r="L10" s="26" t="s">
        <v>22</v>
      </c>
      <c r="M10" s="52"/>
      <c r="N10" s="29">
        <f t="shared" si="0"/>
        <v>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5">IF(P10=2,1,0)</f>
        <v>0</v>
      </c>
      <c r="S10" s="28">
        <f t="shared" si="4"/>
        <v>1</v>
      </c>
      <c r="T10" s="60"/>
    </row>
    <row r="11" spans="2:20" ht="30" customHeight="1">
      <c r="B11" s="25" t="s">
        <v>70</v>
      </c>
      <c r="C11" s="58" t="s">
        <v>150</v>
      </c>
      <c r="D11" s="58" t="s">
        <v>151</v>
      </c>
      <c r="E11" s="51">
        <v>16</v>
      </c>
      <c r="F11" s="26" t="s">
        <v>22</v>
      </c>
      <c r="G11" s="52">
        <v>21</v>
      </c>
      <c r="H11" s="51">
        <v>21</v>
      </c>
      <c r="I11" s="26" t="s">
        <v>22</v>
      </c>
      <c r="J11" s="52">
        <v>16</v>
      </c>
      <c r="K11" s="51">
        <v>21</v>
      </c>
      <c r="L11" s="26" t="s">
        <v>22</v>
      </c>
      <c r="M11" s="52">
        <v>15</v>
      </c>
      <c r="N11" s="29">
        <f t="shared" si="0"/>
        <v>58</v>
      </c>
      <c r="O11" s="30">
        <f t="shared" si="1"/>
        <v>52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20</v>
      </c>
      <c r="C12" s="58" t="s">
        <v>42</v>
      </c>
      <c r="D12" s="58" t="s">
        <v>152</v>
      </c>
      <c r="E12" s="51">
        <v>21</v>
      </c>
      <c r="F12" s="26" t="s">
        <v>22</v>
      </c>
      <c r="G12" s="52">
        <v>7</v>
      </c>
      <c r="H12" s="51">
        <v>21</v>
      </c>
      <c r="I12" s="26" t="s">
        <v>22</v>
      </c>
      <c r="J12" s="52">
        <v>13</v>
      </c>
      <c r="K12" s="51"/>
      <c r="L12" s="26" t="s">
        <v>22</v>
      </c>
      <c r="M12" s="52"/>
      <c r="N12" s="29">
        <f t="shared" si="0"/>
        <v>42</v>
      </c>
      <c r="O12" s="30">
        <f t="shared" si="1"/>
        <v>20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19</v>
      </c>
      <c r="C13" s="58" t="s">
        <v>44</v>
      </c>
      <c r="D13" s="58" t="s">
        <v>153</v>
      </c>
      <c r="E13" s="51">
        <v>21</v>
      </c>
      <c r="F13" s="26" t="s">
        <v>22</v>
      </c>
      <c r="G13" s="52">
        <v>18</v>
      </c>
      <c r="H13" s="51">
        <v>21</v>
      </c>
      <c r="I13" s="26" t="s">
        <v>22</v>
      </c>
      <c r="J13" s="52">
        <v>15</v>
      </c>
      <c r="K13" s="51"/>
      <c r="L13" s="26" t="s">
        <v>22</v>
      </c>
      <c r="M13" s="52"/>
      <c r="N13" s="29">
        <f t="shared" si="0"/>
        <v>42</v>
      </c>
      <c r="O13" s="30">
        <f t="shared" si="1"/>
        <v>33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23</v>
      </c>
      <c r="C14" s="58" t="s">
        <v>46</v>
      </c>
      <c r="D14" s="58" t="s">
        <v>154</v>
      </c>
      <c r="E14" s="51">
        <v>14</v>
      </c>
      <c r="F14" s="26" t="s">
        <v>22</v>
      </c>
      <c r="G14" s="52">
        <v>21</v>
      </c>
      <c r="H14" s="51">
        <v>10</v>
      </c>
      <c r="I14" s="26" t="s">
        <v>22</v>
      </c>
      <c r="J14" s="52">
        <v>21</v>
      </c>
      <c r="K14" s="51"/>
      <c r="L14" s="26" t="s">
        <v>22</v>
      </c>
      <c r="M14" s="52"/>
      <c r="N14" s="29">
        <f>E14+H14+K14</f>
        <v>24</v>
      </c>
      <c r="O14" s="30">
        <f>G14+J14+M14</f>
        <v>42</v>
      </c>
      <c r="P14" s="31">
        <f>IF(E14&gt;G14,1,0)+IF(H14&gt;J14,1,0)+IF(K14&gt;M14,1,0)</f>
        <v>0</v>
      </c>
      <c r="Q14" s="26">
        <f>IF(E14&lt;G14,1,0)+IF(H14&lt;J14,1,0)+IF(K14&lt;M14,1,0)</f>
        <v>2</v>
      </c>
      <c r="R14" s="46">
        <f>IF(P14=2,1,0)</f>
        <v>0</v>
      </c>
      <c r="S14" s="28">
        <f>IF(Q14=2,1,0)</f>
        <v>1</v>
      </c>
      <c r="T14" s="60"/>
    </row>
    <row r="15" spans="2:20" ht="30" customHeight="1" thickBot="1">
      <c r="B15" s="25" t="s">
        <v>18</v>
      </c>
      <c r="C15" s="58" t="s">
        <v>48</v>
      </c>
      <c r="D15" s="58" t="s">
        <v>155</v>
      </c>
      <c r="E15" s="51">
        <v>21</v>
      </c>
      <c r="F15" s="26" t="s">
        <v>22</v>
      </c>
      <c r="G15" s="52">
        <v>19</v>
      </c>
      <c r="H15" s="51">
        <v>21</v>
      </c>
      <c r="I15" s="26" t="s">
        <v>22</v>
      </c>
      <c r="J15" s="52">
        <v>15</v>
      </c>
      <c r="K15" s="51"/>
      <c r="L15" s="26" t="s">
        <v>22</v>
      </c>
      <c r="M15" s="52"/>
      <c r="N15" s="29">
        <f t="shared" si="0"/>
        <v>42</v>
      </c>
      <c r="O15" s="30">
        <f t="shared" si="1"/>
        <v>34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SK Jupiter A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237</v>
      </c>
      <c r="O16" s="34">
        <f t="shared" si="5"/>
        <v>265</v>
      </c>
      <c r="P16" s="33">
        <f t="shared" si="5"/>
        <v>8</v>
      </c>
      <c r="Q16" s="35">
        <f t="shared" si="5"/>
        <v>7</v>
      </c>
      <c r="R16" s="33">
        <f t="shared" si="5"/>
        <v>4</v>
      </c>
      <c r="S16" s="34">
        <f t="shared" si="5"/>
        <v>3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 t="s">
        <v>156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6:M1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D3" sqref="D3:T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"/>
      <c r="D3" s="218" t="s">
        <v>215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32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47" t="s">
        <v>14</v>
      </c>
      <c r="R4" s="248"/>
      <c r="S4" s="226" t="s">
        <v>27</v>
      </c>
      <c r="T4" s="245"/>
    </row>
    <row r="5" spans="2:20" ht="19.5" customHeight="1">
      <c r="B5" s="7" t="s">
        <v>4</v>
      </c>
      <c r="C5" s="9"/>
      <c r="D5" s="228" t="s">
        <v>74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49" t="s">
        <v>2</v>
      </c>
      <c r="R5" s="250"/>
      <c r="S5" s="233" t="s">
        <v>28</v>
      </c>
      <c r="T5" s="246"/>
    </row>
    <row r="6" spans="2:20" ht="19.5" customHeight="1" thickBot="1">
      <c r="B6" s="10" t="s">
        <v>5</v>
      </c>
      <c r="C6" s="11"/>
      <c r="D6" s="235" t="s">
        <v>73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12"/>
      <c r="R6" s="13"/>
      <c r="S6" s="50" t="s">
        <v>26</v>
      </c>
      <c r="T6" s="49" t="s">
        <v>25</v>
      </c>
    </row>
    <row r="7" spans="2:20" ht="24.75" customHeight="1">
      <c r="B7" s="14"/>
      <c r="C7" s="15" t="str">
        <f>D4</f>
        <v>TJ SLAVOJ PLZEŇ</v>
      </c>
      <c r="D7" s="15" t="str">
        <f>D5</f>
        <v>TJ SOKOL  DOUBRAVKA D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24</v>
      </c>
      <c r="C9" s="58" t="s">
        <v>148</v>
      </c>
      <c r="D9" s="59" t="s">
        <v>226</v>
      </c>
      <c r="E9" s="51">
        <v>21</v>
      </c>
      <c r="F9" s="27" t="s">
        <v>22</v>
      </c>
      <c r="G9" s="52">
        <v>8</v>
      </c>
      <c r="H9" s="51">
        <v>21</v>
      </c>
      <c r="I9" s="27" t="s">
        <v>22</v>
      </c>
      <c r="J9" s="52">
        <v>10</v>
      </c>
      <c r="K9" s="51"/>
      <c r="L9" s="27" t="s">
        <v>22</v>
      </c>
      <c r="M9" s="52"/>
      <c r="N9" s="29">
        <f aca="true" t="shared" si="0" ref="N9:N15">E9+H9+K9</f>
        <v>42</v>
      </c>
      <c r="O9" s="30">
        <f aca="true" t="shared" si="1" ref="O9:O15">G9+J9+M9</f>
        <v>18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53"/>
    </row>
    <row r="10" spans="2:20" ht="30" customHeight="1">
      <c r="B10" s="25" t="s">
        <v>21</v>
      </c>
      <c r="C10" s="58" t="s">
        <v>224</v>
      </c>
      <c r="D10" s="58" t="s">
        <v>225</v>
      </c>
      <c r="E10" s="51">
        <v>16</v>
      </c>
      <c r="F10" s="26" t="s">
        <v>22</v>
      </c>
      <c r="G10" s="52">
        <v>21</v>
      </c>
      <c r="H10" s="51">
        <v>21</v>
      </c>
      <c r="I10" s="26" t="s">
        <v>22</v>
      </c>
      <c r="J10" s="52">
        <v>17</v>
      </c>
      <c r="K10" s="51">
        <v>16</v>
      </c>
      <c r="L10" s="26" t="s">
        <v>22</v>
      </c>
      <c r="M10" s="52">
        <v>21</v>
      </c>
      <c r="N10" s="29">
        <f t="shared" si="0"/>
        <v>53</v>
      </c>
      <c r="O10" s="30">
        <f t="shared" si="1"/>
        <v>59</v>
      </c>
      <c r="P10" s="31">
        <f t="shared" si="2"/>
        <v>1</v>
      </c>
      <c r="Q10" s="26">
        <f t="shared" si="3"/>
        <v>2</v>
      </c>
      <c r="R10" s="46">
        <f aca="true" t="shared" si="4" ref="R10:R15">IF(P10=2,1,0)</f>
        <v>0</v>
      </c>
      <c r="S10" s="28">
        <f aca="true" t="shared" si="5" ref="S10:S15">IF(Q10=2,1,0)</f>
        <v>1</v>
      </c>
      <c r="T10" s="53"/>
    </row>
    <row r="11" spans="2:20" ht="30" customHeight="1">
      <c r="B11" s="25" t="s">
        <v>70</v>
      </c>
      <c r="C11" s="58" t="s">
        <v>223</v>
      </c>
      <c r="D11" s="58" t="s">
        <v>29</v>
      </c>
      <c r="E11" s="51">
        <v>21</v>
      </c>
      <c r="F11" s="26" t="s">
        <v>22</v>
      </c>
      <c r="G11" s="52">
        <v>9</v>
      </c>
      <c r="H11" s="51">
        <v>21</v>
      </c>
      <c r="I11" s="26" t="s">
        <v>22</v>
      </c>
      <c r="J11" s="52">
        <v>19</v>
      </c>
      <c r="K11" s="51"/>
      <c r="L11" s="26" t="s">
        <v>22</v>
      </c>
      <c r="M11" s="52"/>
      <c r="N11" s="29">
        <f t="shared" si="0"/>
        <v>42</v>
      </c>
      <c r="O11" s="30">
        <f t="shared" si="1"/>
        <v>28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5"/>
        <v>0</v>
      </c>
      <c r="T11" s="53"/>
    </row>
    <row r="12" spans="2:20" ht="30" customHeight="1">
      <c r="B12" s="25" t="s">
        <v>20</v>
      </c>
      <c r="C12" s="58" t="s">
        <v>152</v>
      </c>
      <c r="D12" s="58" t="s">
        <v>216</v>
      </c>
      <c r="E12" s="51">
        <v>18</v>
      </c>
      <c r="F12" s="26" t="s">
        <v>22</v>
      </c>
      <c r="G12" s="52">
        <v>21</v>
      </c>
      <c r="H12" s="51">
        <v>21</v>
      </c>
      <c r="I12" s="26" t="s">
        <v>22</v>
      </c>
      <c r="J12" s="52">
        <v>13</v>
      </c>
      <c r="K12" s="51">
        <v>0</v>
      </c>
      <c r="L12" s="26" t="s">
        <v>22</v>
      </c>
      <c r="M12" s="52">
        <v>21</v>
      </c>
      <c r="N12" s="29">
        <f t="shared" si="0"/>
        <v>39</v>
      </c>
      <c r="O12" s="30">
        <f t="shared" si="1"/>
        <v>55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5"/>
        <v>1</v>
      </c>
      <c r="T12" s="60" t="s">
        <v>31</v>
      </c>
    </row>
    <row r="13" spans="2:20" ht="30" customHeight="1">
      <c r="B13" s="25" t="s">
        <v>19</v>
      </c>
      <c r="C13" s="58" t="s">
        <v>30</v>
      </c>
      <c r="D13" s="58" t="s">
        <v>181</v>
      </c>
      <c r="E13" s="51">
        <v>21</v>
      </c>
      <c r="F13" s="26" t="s">
        <v>22</v>
      </c>
      <c r="G13" s="52">
        <v>16</v>
      </c>
      <c r="H13" s="51">
        <v>18</v>
      </c>
      <c r="I13" s="26" t="s">
        <v>22</v>
      </c>
      <c r="J13" s="52">
        <v>21</v>
      </c>
      <c r="K13" s="51">
        <v>20</v>
      </c>
      <c r="L13" s="26" t="s">
        <v>22</v>
      </c>
      <c r="M13" s="52">
        <v>22</v>
      </c>
      <c r="N13" s="29">
        <f t="shared" si="0"/>
        <v>59</v>
      </c>
      <c r="O13" s="30">
        <f t="shared" si="1"/>
        <v>59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5"/>
        <v>1</v>
      </c>
      <c r="T13" s="53"/>
    </row>
    <row r="14" spans="2:20" ht="30" customHeight="1">
      <c r="B14" s="25" t="s">
        <v>23</v>
      </c>
      <c r="C14" s="58" t="s">
        <v>154</v>
      </c>
      <c r="D14" s="58" t="s">
        <v>217</v>
      </c>
      <c r="E14" s="51">
        <v>21</v>
      </c>
      <c r="F14" s="26" t="s">
        <v>22</v>
      </c>
      <c r="G14" s="52">
        <v>15</v>
      </c>
      <c r="H14" s="51">
        <v>21</v>
      </c>
      <c r="I14" s="26" t="s">
        <v>22</v>
      </c>
      <c r="J14" s="52">
        <v>7</v>
      </c>
      <c r="K14" s="51"/>
      <c r="L14" s="26" t="s">
        <v>22</v>
      </c>
      <c r="M14" s="52"/>
      <c r="N14" s="29">
        <f>E14+H14+K14</f>
        <v>42</v>
      </c>
      <c r="O14" s="30">
        <f>G14+J14+M14</f>
        <v>22</v>
      </c>
      <c r="P14" s="31">
        <f>IF(E14&gt;G14,1,0)+IF(H14&gt;J14,1,0)+IF(K14&gt;M14,1,0)</f>
        <v>2</v>
      </c>
      <c r="Q14" s="26">
        <f>IF(E14&lt;G14,1,0)+IF(H14&lt;J14,1,0)+IF(K14&lt;M14,1,0)</f>
        <v>0</v>
      </c>
      <c r="R14" s="46">
        <f>IF(P14=2,1,0)</f>
        <v>1</v>
      </c>
      <c r="S14" s="28">
        <f>IF(Q14=2,1,0)</f>
        <v>0</v>
      </c>
      <c r="T14" s="53"/>
    </row>
    <row r="15" spans="2:20" ht="30" customHeight="1" thickBot="1">
      <c r="B15" s="25" t="s">
        <v>18</v>
      </c>
      <c r="C15" s="58" t="s">
        <v>155</v>
      </c>
      <c r="D15" s="58" t="s">
        <v>182</v>
      </c>
      <c r="E15" s="51">
        <v>21</v>
      </c>
      <c r="F15" s="26" t="s">
        <v>22</v>
      </c>
      <c r="G15" s="52">
        <v>13</v>
      </c>
      <c r="H15" s="51">
        <v>21</v>
      </c>
      <c r="I15" s="26" t="s">
        <v>22</v>
      </c>
      <c r="J15" s="52">
        <v>13</v>
      </c>
      <c r="K15" s="51"/>
      <c r="L15" s="26" t="s">
        <v>22</v>
      </c>
      <c r="M15" s="52"/>
      <c r="N15" s="29">
        <f t="shared" si="0"/>
        <v>42</v>
      </c>
      <c r="O15" s="30">
        <f t="shared" si="1"/>
        <v>26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5"/>
        <v>0</v>
      </c>
      <c r="T15" s="53"/>
    </row>
    <row r="16" spans="2:20" ht="34.5" customHeight="1" thickBot="1">
      <c r="B16" s="32" t="s">
        <v>8</v>
      </c>
      <c r="C16" s="243" t="str">
        <f>IF(R16&gt;S16,D4,IF(S16&gt;R16,D5,"remíza"))</f>
        <v>TJ SLAVOJ PLZEŇ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6" ref="N16:S16">SUM(N9:N15)</f>
        <v>319</v>
      </c>
      <c r="O16" s="34">
        <f t="shared" si="6"/>
        <v>267</v>
      </c>
      <c r="P16" s="33">
        <f t="shared" si="6"/>
        <v>11</v>
      </c>
      <c r="Q16" s="35">
        <f t="shared" si="6"/>
        <v>6</v>
      </c>
      <c r="R16" s="33">
        <f t="shared" si="6"/>
        <v>4</v>
      </c>
      <c r="S16" s="34">
        <f t="shared" si="6"/>
        <v>3</v>
      </c>
      <c r="T16" s="48"/>
    </row>
    <row r="17" spans="2:20" ht="15">
      <c r="B17" s="44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39" t="s">
        <v>10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2.7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9.5" customHeight="1">
      <c r="B20" s="40" t="s">
        <v>11</v>
      </c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2:20" ht="19.5" customHeight="1">
      <c r="B21" s="41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2.7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1" ht="12.75">
      <c r="B23" s="42" t="s">
        <v>12</v>
      </c>
      <c r="C23" s="36"/>
      <c r="D23" s="43"/>
      <c r="E23" s="42" t="s">
        <v>13</v>
      </c>
      <c r="F23" s="42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/>
  <mergeCells count="14">
    <mergeCell ref="S4:T4"/>
    <mergeCell ref="S5:T5"/>
    <mergeCell ref="Q4:R4"/>
    <mergeCell ref="Q5:R5"/>
    <mergeCell ref="B2:T2"/>
    <mergeCell ref="E7:M7"/>
    <mergeCell ref="N7:O7"/>
    <mergeCell ref="P7:Q7"/>
    <mergeCell ref="R7:S7"/>
    <mergeCell ref="C16:M16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D3" sqref="D3:T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215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32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33</v>
      </c>
      <c r="T4" s="227"/>
    </row>
    <row r="5" spans="2:20" ht="19.5" customHeight="1">
      <c r="B5" s="7" t="s">
        <v>4</v>
      </c>
      <c r="C5" s="62"/>
      <c r="D5" s="228" t="s">
        <v>34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28</v>
      </c>
      <c r="T5" s="234"/>
    </row>
    <row r="6" spans="2:20" ht="19.5" customHeight="1" thickBot="1">
      <c r="B6" s="10" t="s">
        <v>5</v>
      </c>
      <c r="C6" s="11"/>
      <c r="D6" s="235" t="s">
        <v>72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26</v>
      </c>
      <c r="T6" s="49" t="s">
        <v>25</v>
      </c>
    </row>
    <row r="7" spans="2:20" ht="24.75" customHeight="1">
      <c r="B7" s="14"/>
      <c r="C7" s="15" t="str">
        <f>D4</f>
        <v>TJ SLAVOJ PLZEŇ</v>
      </c>
      <c r="D7" s="15" t="str">
        <f>D5</f>
        <v>Spartak Chrást 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227</v>
      </c>
      <c r="D9" s="59" t="s">
        <v>228</v>
      </c>
      <c r="E9" s="51">
        <v>21</v>
      </c>
      <c r="F9" s="27" t="s">
        <v>22</v>
      </c>
      <c r="G9" s="52">
        <v>19</v>
      </c>
      <c r="H9" s="51">
        <v>21</v>
      </c>
      <c r="I9" s="27" t="s">
        <v>22</v>
      </c>
      <c r="J9" s="52">
        <v>18</v>
      </c>
      <c r="K9" s="51"/>
      <c r="L9" s="27" t="s">
        <v>22</v>
      </c>
      <c r="M9" s="52"/>
      <c r="N9" s="29">
        <f aca="true" t="shared" si="0" ref="N9:N15">E9+H9+K9</f>
        <v>42</v>
      </c>
      <c r="O9" s="30">
        <f aca="true" t="shared" si="1" ref="O9:O15">G9+J9+M9</f>
        <v>37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21</v>
      </c>
      <c r="C10" s="58" t="s">
        <v>35</v>
      </c>
      <c r="D10" s="58" t="s">
        <v>222</v>
      </c>
      <c r="E10" s="51">
        <v>0</v>
      </c>
      <c r="F10" s="26" t="s">
        <v>22</v>
      </c>
      <c r="G10" s="52">
        <v>21</v>
      </c>
      <c r="H10" s="51">
        <v>0</v>
      </c>
      <c r="I10" s="26" t="s">
        <v>22</v>
      </c>
      <c r="J10" s="52">
        <v>21</v>
      </c>
      <c r="K10" s="51"/>
      <c r="L10" s="26" t="s">
        <v>22</v>
      </c>
      <c r="M10" s="52"/>
      <c r="N10" s="29">
        <f t="shared" si="0"/>
        <v>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5">IF(P10=2,1,0)</f>
        <v>0</v>
      </c>
      <c r="S10" s="28">
        <f t="shared" si="4"/>
        <v>1</v>
      </c>
      <c r="T10" s="60"/>
    </row>
    <row r="11" spans="2:20" ht="30" customHeight="1">
      <c r="B11" s="25" t="s">
        <v>70</v>
      </c>
      <c r="C11" s="58" t="s">
        <v>223</v>
      </c>
      <c r="D11" s="58" t="s">
        <v>173</v>
      </c>
      <c r="E11" s="51">
        <v>6</v>
      </c>
      <c r="F11" s="26" t="s">
        <v>22</v>
      </c>
      <c r="G11" s="52">
        <v>21</v>
      </c>
      <c r="H11" s="51">
        <v>15</v>
      </c>
      <c r="I11" s="26" t="s">
        <v>22</v>
      </c>
      <c r="J11" s="52">
        <v>21</v>
      </c>
      <c r="K11" s="51"/>
      <c r="L11" s="26" t="s">
        <v>22</v>
      </c>
      <c r="M11" s="52"/>
      <c r="N11" s="29">
        <f t="shared" si="0"/>
        <v>21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20</v>
      </c>
      <c r="C12" s="58" t="s">
        <v>152</v>
      </c>
      <c r="D12" s="58" t="s">
        <v>43</v>
      </c>
      <c r="E12" s="51">
        <v>4</v>
      </c>
      <c r="F12" s="26" t="s">
        <v>22</v>
      </c>
      <c r="G12" s="52">
        <v>21</v>
      </c>
      <c r="H12" s="51">
        <v>8</v>
      </c>
      <c r="I12" s="26" t="s">
        <v>22</v>
      </c>
      <c r="J12" s="52">
        <v>21</v>
      </c>
      <c r="K12" s="51"/>
      <c r="L12" s="26" t="s">
        <v>22</v>
      </c>
      <c r="M12" s="52"/>
      <c r="N12" s="29">
        <f t="shared" si="0"/>
        <v>12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19</v>
      </c>
      <c r="C13" s="58" t="s">
        <v>30</v>
      </c>
      <c r="D13" s="58" t="s">
        <v>45</v>
      </c>
      <c r="E13" s="51">
        <v>19</v>
      </c>
      <c r="F13" s="26" t="s">
        <v>22</v>
      </c>
      <c r="G13" s="52">
        <v>21</v>
      </c>
      <c r="H13" s="51">
        <v>8</v>
      </c>
      <c r="I13" s="26" t="s">
        <v>22</v>
      </c>
      <c r="J13" s="52">
        <v>21</v>
      </c>
      <c r="K13" s="51"/>
      <c r="L13" s="26" t="s">
        <v>22</v>
      </c>
      <c r="M13" s="52"/>
      <c r="N13" s="29">
        <f t="shared" si="0"/>
        <v>27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23</v>
      </c>
      <c r="C14" s="58" t="s">
        <v>229</v>
      </c>
      <c r="D14" s="58" t="s">
        <v>47</v>
      </c>
      <c r="E14" s="51">
        <v>21</v>
      </c>
      <c r="F14" s="26" t="s">
        <v>22</v>
      </c>
      <c r="G14" s="52">
        <v>18</v>
      </c>
      <c r="H14" s="51">
        <v>21</v>
      </c>
      <c r="I14" s="26" t="s">
        <v>22</v>
      </c>
      <c r="J14" s="52">
        <v>19</v>
      </c>
      <c r="K14" s="51"/>
      <c r="L14" s="26" t="s">
        <v>22</v>
      </c>
      <c r="M14" s="52"/>
      <c r="N14" s="29">
        <f>E14+H14+K14</f>
        <v>42</v>
      </c>
      <c r="O14" s="30">
        <f>G14+J14+M14</f>
        <v>37</v>
      </c>
      <c r="P14" s="31">
        <f>IF(E14&gt;G14,1,0)+IF(H14&gt;J14,1,0)+IF(K14&gt;M14,1,0)</f>
        <v>2</v>
      </c>
      <c r="Q14" s="26">
        <f>IF(E14&lt;G14,1,0)+IF(H14&lt;J14,1,0)+IF(K14&lt;M14,1,0)</f>
        <v>0</v>
      </c>
      <c r="R14" s="46">
        <f>IF(P14=2,1,0)</f>
        <v>1</v>
      </c>
      <c r="S14" s="28">
        <f>IF(Q14=2,1,0)</f>
        <v>0</v>
      </c>
      <c r="T14" s="60"/>
    </row>
    <row r="15" spans="2:20" ht="30" customHeight="1" thickBot="1">
      <c r="B15" s="25" t="s">
        <v>18</v>
      </c>
      <c r="C15" s="58" t="s">
        <v>155</v>
      </c>
      <c r="D15" s="58" t="s">
        <v>49</v>
      </c>
      <c r="E15" s="51">
        <v>13</v>
      </c>
      <c r="F15" s="26" t="s">
        <v>22</v>
      </c>
      <c r="G15" s="52">
        <v>21</v>
      </c>
      <c r="H15" s="51">
        <v>21</v>
      </c>
      <c r="I15" s="26" t="s">
        <v>22</v>
      </c>
      <c r="J15" s="52">
        <v>15</v>
      </c>
      <c r="K15" s="51">
        <v>15</v>
      </c>
      <c r="L15" s="26" t="s">
        <v>22</v>
      </c>
      <c r="M15" s="52">
        <v>21</v>
      </c>
      <c r="N15" s="29">
        <f t="shared" si="0"/>
        <v>49</v>
      </c>
      <c r="O15" s="30">
        <f t="shared" si="1"/>
        <v>57</v>
      </c>
      <c r="P15" s="31">
        <f t="shared" si="2"/>
        <v>1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Spartak Chrást 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193</v>
      </c>
      <c r="O16" s="34">
        <f t="shared" si="5"/>
        <v>299</v>
      </c>
      <c r="P16" s="33">
        <f t="shared" si="5"/>
        <v>5</v>
      </c>
      <c r="Q16" s="35">
        <f t="shared" si="5"/>
        <v>10</v>
      </c>
      <c r="R16" s="33">
        <f t="shared" si="5"/>
        <v>2</v>
      </c>
      <c r="S16" s="34">
        <f t="shared" si="5"/>
        <v>5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D3" sqref="D3:T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215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36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37</v>
      </c>
      <c r="T4" s="227"/>
    </row>
    <row r="5" spans="2:20" ht="19.5" customHeight="1">
      <c r="B5" s="7" t="s">
        <v>4</v>
      </c>
      <c r="C5" s="62"/>
      <c r="D5" s="228" t="s">
        <v>38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39</v>
      </c>
      <c r="T5" s="234"/>
    </row>
    <row r="6" spans="2:20" ht="19.5" customHeight="1" thickBot="1">
      <c r="B6" s="10" t="s">
        <v>5</v>
      </c>
      <c r="C6" s="11"/>
      <c r="D6" s="235" t="s">
        <v>71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26</v>
      </c>
      <c r="T6" s="49" t="s">
        <v>25</v>
      </c>
    </row>
    <row r="7" spans="2:20" ht="24.75" customHeight="1">
      <c r="B7" s="14"/>
      <c r="C7" s="15" t="str">
        <f>D4</f>
        <v>TJ Sokol Doubravka D</v>
      </c>
      <c r="D7" s="15" t="str">
        <f>D5</f>
        <v>SK Jupiter A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230</v>
      </c>
      <c r="D9" s="59" t="s">
        <v>231</v>
      </c>
      <c r="E9" s="51">
        <v>14</v>
      </c>
      <c r="F9" s="27" t="s">
        <v>22</v>
      </c>
      <c r="G9" s="52">
        <v>21</v>
      </c>
      <c r="H9" s="51">
        <v>23</v>
      </c>
      <c r="I9" s="27" t="s">
        <v>22</v>
      </c>
      <c r="J9" s="52">
        <v>21</v>
      </c>
      <c r="K9" s="51">
        <v>19</v>
      </c>
      <c r="L9" s="27" t="s">
        <v>22</v>
      </c>
      <c r="M9" s="52">
        <v>21</v>
      </c>
      <c r="N9" s="29">
        <f aca="true" t="shared" si="0" ref="N9:N15">E9+H9+K9</f>
        <v>56</v>
      </c>
      <c r="O9" s="30">
        <f aca="true" t="shared" si="1" ref="O9:O15">G9+J9+M9</f>
        <v>63</v>
      </c>
      <c r="P9" s="31">
        <f aca="true" t="shared" si="2" ref="P9:P15">IF(E9&gt;G9,1,0)+IF(H9&gt;J9,1,0)+IF(K9&gt;M9,1,0)</f>
        <v>1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21</v>
      </c>
      <c r="C10" s="58" t="s">
        <v>35</v>
      </c>
      <c r="D10" s="58" t="s">
        <v>232</v>
      </c>
      <c r="E10" s="51">
        <v>0</v>
      </c>
      <c r="F10" s="26" t="s">
        <v>22</v>
      </c>
      <c r="G10" s="52">
        <v>21</v>
      </c>
      <c r="H10" s="51">
        <v>0</v>
      </c>
      <c r="I10" s="26" t="s">
        <v>22</v>
      </c>
      <c r="J10" s="52">
        <v>21</v>
      </c>
      <c r="K10" s="51"/>
      <c r="L10" s="26" t="s">
        <v>22</v>
      </c>
      <c r="M10" s="52"/>
      <c r="N10" s="29">
        <f t="shared" si="0"/>
        <v>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5">IF(P10=2,1,0)</f>
        <v>0</v>
      </c>
      <c r="S10" s="28">
        <f t="shared" si="4"/>
        <v>1</v>
      </c>
      <c r="T10" s="60"/>
    </row>
    <row r="11" spans="2:20" ht="30" customHeight="1">
      <c r="B11" s="25" t="s">
        <v>70</v>
      </c>
      <c r="C11" s="58" t="s">
        <v>233</v>
      </c>
      <c r="D11" s="58" t="s">
        <v>150</v>
      </c>
      <c r="E11" s="51">
        <v>14</v>
      </c>
      <c r="F11" s="26" t="s">
        <v>22</v>
      </c>
      <c r="G11" s="52">
        <v>21</v>
      </c>
      <c r="H11" s="51">
        <v>10</v>
      </c>
      <c r="I11" s="26" t="s">
        <v>22</v>
      </c>
      <c r="J11" s="52">
        <v>21</v>
      </c>
      <c r="K11" s="51"/>
      <c r="L11" s="26" t="s">
        <v>22</v>
      </c>
      <c r="M11" s="52"/>
      <c r="N11" s="29">
        <f t="shared" si="0"/>
        <v>24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20</v>
      </c>
      <c r="C12" s="58" t="s">
        <v>181</v>
      </c>
      <c r="D12" s="58" t="s">
        <v>234</v>
      </c>
      <c r="E12" s="51">
        <v>21</v>
      </c>
      <c r="F12" s="26" t="s">
        <v>22</v>
      </c>
      <c r="G12" s="52">
        <v>18</v>
      </c>
      <c r="H12" s="51">
        <v>14</v>
      </c>
      <c r="I12" s="26" t="s">
        <v>22</v>
      </c>
      <c r="J12" s="52">
        <v>21</v>
      </c>
      <c r="K12" s="51">
        <v>21</v>
      </c>
      <c r="L12" s="26" t="s">
        <v>22</v>
      </c>
      <c r="M12" s="52">
        <v>16</v>
      </c>
      <c r="N12" s="29">
        <f t="shared" si="0"/>
        <v>56</v>
      </c>
      <c r="O12" s="30">
        <f t="shared" si="1"/>
        <v>55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19</v>
      </c>
      <c r="C13" s="58" t="s">
        <v>182</v>
      </c>
      <c r="D13" s="58" t="s">
        <v>44</v>
      </c>
      <c r="E13" s="51">
        <v>9</v>
      </c>
      <c r="F13" s="26" t="s">
        <v>22</v>
      </c>
      <c r="G13" s="52">
        <v>21</v>
      </c>
      <c r="H13" s="51">
        <v>9</v>
      </c>
      <c r="I13" s="26" t="s">
        <v>22</v>
      </c>
      <c r="J13" s="52">
        <v>21</v>
      </c>
      <c r="K13" s="51"/>
      <c r="L13" s="26" t="s">
        <v>22</v>
      </c>
      <c r="M13" s="52"/>
      <c r="N13" s="29">
        <f t="shared" si="0"/>
        <v>18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23</v>
      </c>
      <c r="C14" s="58" t="s">
        <v>217</v>
      </c>
      <c r="D14" s="58" t="s">
        <v>46</v>
      </c>
      <c r="E14" s="51">
        <v>21</v>
      </c>
      <c r="F14" s="26" t="s">
        <v>22</v>
      </c>
      <c r="G14" s="52">
        <v>9</v>
      </c>
      <c r="H14" s="51">
        <v>21</v>
      </c>
      <c r="I14" s="26" t="s">
        <v>22</v>
      </c>
      <c r="J14" s="52">
        <v>14</v>
      </c>
      <c r="K14" s="51"/>
      <c r="L14" s="26" t="s">
        <v>22</v>
      </c>
      <c r="M14" s="52"/>
      <c r="N14" s="29">
        <f>E14+H14+K14</f>
        <v>42</v>
      </c>
      <c r="O14" s="30">
        <f>G14+J14+M14</f>
        <v>23</v>
      </c>
      <c r="P14" s="31">
        <f>IF(E14&gt;G14,1,0)+IF(H14&gt;J14,1,0)+IF(K14&gt;M14,1,0)</f>
        <v>2</v>
      </c>
      <c r="Q14" s="26">
        <f>IF(E14&lt;G14,1,0)+IF(H14&lt;J14,1,0)+IF(K14&lt;M14,1,0)</f>
        <v>0</v>
      </c>
      <c r="R14" s="46">
        <f>IF(P14=2,1,0)</f>
        <v>1</v>
      </c>
      <c r="S14" s="28">
        <f>IF(Q14=2,1,0)</f>
        <v>0</v>
      </c>
      <c r="T14" s="60"/>
    </row>
    <row r="15" spans="2:20" ht="30" customHeight="1" thickBot="1">
      <c r="B15" s="25" t="s">
        <v>18</v>
      </c>
      <c r="C15" s="58" t="s">
        <v>183</v>
      </c>
      <c r="D15" s="58" t="s">
        <v>48</v>
      </c>
      <c r="E15" s="51">
        <v>8</v>
      </c>
      <c r="F15" s="26" t="s">
        <v>22</v>
      </c>
      <c r="G15" s="52">
        <v>21</v>
      </c>
      <c r="H15" s="51">
        <v>9</v>
      </c>
      <c r="I15" s="26" t="s">
        <v>22</v>
      </c>
      <c r="J15" s="52">
        <v>21</v>
      </c>
      <c r="K15" s="51"/>
      <c r="L15" s="26" t="s">
        <v>22</v>
      </c>
      <c r="M15" s="52"/>
      <c r="N15" s="29">
        <f t="shared" si="0"/>
        <v>17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SK Jupiter A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213</v>
      </c>
      <c r="O16" s="34">
        <f t="shared" si="5"/>
        <v>309</v>
      </c>
      <c r="P16" s="33">
        <f t="shared" si="5"/>
        <v>5</v>
      </c>
      <c r="Q16" s="35">
        <f t="shared" si="5"/>
        <v>11</v>
      </c>
      <c r="R16" s="33">
        <f t="shared" si="5"/>
        <v>2</v>
      </c>
      <c r="S16" s="34">
        <f t="shared" si="5"/>
        <v>5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215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38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37</v>
      </c>
      <c r="T4" s="227"/>
    </row>
    <row r="5" spans="2:20" ht="19.5" customHeight="1">
      <c r="B5" s="7" t="s">
        <v>4</v>
      </c>
      <c r="C5" s="62"/>
      <c r="D5" s="228" t="s">
        <v>40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39</v>
      </c>
      <c r="T5" s="234"/>
    </row>
    <row r="6" spans="2:20" ht="19.5" customHeight="1" thickBot="1">
      <c r="B6" s="10" t="s">
        <v>5</v>
      </c>
      <c r="C6" s="11"/>
      <c r="D6" s="235" t="s">
        <v>41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26</v>
      </c>
      <c r="T6" s="49" t="s">
        <v>25</v>
      </c>
    </row>
    <row r="7" spans="2:20" ht="24.75" customHeight="1">
      <c r="B7" s="14"/>
      <c r="C7" s="15" t="str">
        <f>D4</f>
        <v>SK Jupiter A</v>
      </c>
      <c r="D7" s="15" t="str">
        <f>D5</f>
        <v>Spartak Chrást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235</v>
      </c>
      <c r="D9" s="59" t="s">
        <v>172</v>
      </c>
      <c r="E9" s="51">
        <v>15</v>
      </c>
      <c r="F9" s="27" t="s">
        <v>22</v>
      </c>
      <c r="G9" s="52">
        <v>21</v>
      </c>
      <c r="H9" s="51">
        <v>19</v>
      </c>
      <c r="I9" s="27" t="s">
        <v>22</v>
      </c>
      <c r="J9" s="52">
        <v>21</v>
      </c>
      <c r="K9" s="51"/>
      <c r="L9" s="27" t="s">
        <v>22</v>
      </c>
      <c r="M9" s="52"/>
      <c r="N9" s="29">
        <f aca="true" t="shared" si="0" ref="N9:N15">E9+H9+K9</f>
        <v>34</v>
      </c>
      <c r="O9" s="30">
        <f aca="true" t="shared" si="1" ref="O9:O15">G9+J9+M9</f>
        <v>42</v>
      </c>
      <c r="P9" s="31">
        <f aca="true" t="shared" si="2" ref="P9:P15">IF(E9&gt;G9,1,0)+IF(H9&gt;J9,1,0)+IF(K9&gt;M9,1,0)</f>
        <v>0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21</v>
      </c>
      <c r="C10" s="58" t="s">
        <v>236</v>
      </c>
      <c r="D10" s="58" t="s">
        <v>222</v>
      </c>
      <c r="E10" s="51">
        <v>21</v>
      </c>
      <c r="F10" s="26" t="s">
        <v>22</v>
      </c>
      <c r="G10" s="52">
        <v>18</v>
      </c>
      <c r="H10" s="51">
        <v>21</v>
      </c>
      <c r="I10" s="26" t="s">
        <v>22</v>
      </c>
      <c r="J10" s="52">
        <v>15</v>
      </c>
      <c r="K10" s="51"/>
      <c r="L10" s="26" t="s">
        <v>22</v>
      </c>
      <c r="M10" s="52"/>
      <c r="N10" s="29">
        <f t="shared" si="0"/>
        <v>42</v>
      </c>
      <c r="O10" s="30">
        <f t="shared" si="1"/>
        <v>33</v>
      </c>
      <c r="P10" s="31">
        <f t="shared" si="2"/>
        <v>2</v>
      </c>
      <c r="Q10" s="26">
        <f t="shared" si="3"/>
        <v>0</v>
      </c>
      <c r="R10" s="46">
        <f aca="true" t="shared" si="4" ref="R10:S15">IF(P10=2,1,0)</f>
        <v>1</v>
      </c>
      <c r="S10" s="28">
        <f t="shared" si="4"/>
        <v>0</v>
      </c>
      <c r="T10" s="60"/>
    </row>
    <row r="11" spans="2:20" ht="30" customHeight="1">
      <c r="B11" s="25" t="s">
        <v>70</v>
      </c>
      <c r="C11" s="58" t="s">
        <v>150</v>
      </c>
      <c r="D11" s="58" t="s">
        <v>173</v>
      </c>
      <c r="E11" s="51">
        <v>21</v>
      </c>
      <c r="F11" s="26" t="s">
        <v>22</v>
      </c>
      <c r="G11" s="52">
        <v>15</v>
      </c>
      <c r="H11" s="51">
        <v>13</v>
      </c>
      <c r="I11" s="26" t="s">
        <v>22</v>
      </c>
      <c r="J11" s="52">
        <v>21</v>
      </c>
      <c r="K11" s="51">
        <v>20</v>
      </c>
      <c r="L11" s="26" t="s">
        <v>22</v>
      </c>
      <c r="M11" s="52">
        <v>22</v>
      </c>
      <c r="N11" s="29">
        <f t="shared" si="0"/>
        <v>54</v>
      </c>
      <c r="O11" s="30">
        <f t="shared" si="1"/>
        <v>58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20</v>
      </c>
      <c r="C12" s="58" t="s">
        <v>42</v>
      </c>
      <c r="D12" s="58" t="s">
        <v>43</v>
      </c>
      <c r="E12" s="51">
        <v>21</v>
      </c>
      <c r="F12" s="26" t="s">
        <v>22</v>
      </c>
      <c r="G12" s="52">
        <v>14</v>
      </c>
      <c r="H12" s="51">
        <v>21</v>
      </c>
      <c r="I12" s="26" t="s">
        <v>22</v>
      </c>
      <c r="J12" s="52">
        <v>10</v>
      </c>
      <c r="K12" s="51"/>
      <c r="L12" s="26" t="s">
        <v>22</v>
      </c>
      <c r="M12" s="52"/>
      <c r="N12" s="29">
        <f t="shared" si="0"/>
        <v>42</v>
      </c>
      <c r="O12" s="30">
        <f t="shared" si="1"/>
        <v>24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19</v>
      </c>
      <c r="C13" s="58" t="s">
        <v>44</v>
      </c>
      <c r="D13" s="58" t="s">
        <v>45</v>
      </c>
      <c r="E13" s="51">
        <v>21</v>
      </c>
      <c r="F13" s="26" t="s">
        <v>22</v>
      </c>
      <c r="G13" s="52">
        <v>19</v>
      </c>
      <c r="H13" s="51">
        <v>21</v>
      </c>
      <c r="I13" s="26" t="s">
        <v>22</v>
      </c>
      <c r="J13" s="52">
        <v>13</v>
      </c>
      <c r="K13" s="51"/>
      <c r="L13" s="26" t="s">
        <v>22</v>
      </c>
      <c r="M13" s="52"/>
      <c r="N13" s="29">
        <f t="shared" si="0"/>
        <v>42</v>
      </c>
      <c r="O13" s="30">
        <f t="shared" si="1"/>
        <v>32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23</v>
      </c>
      <c r="C14" s="58" t="s">
        <v>46</v>
      </c>
      <c r="D14" s="58" t="s">
        <v>47</v>
      </c>
      <c r="E14" s="51">
        <v>12</v>
      </c>
      <c r="F14" s="26" t="s">
        <v>22</v>
      </c>
      <c r="G14" s="52">
        <v>21</v>
      </c>
      <c r="H14" s="51">
        <v>16</v>
      </c>
      <c r="I14" s="26" t="s">
        <v>22</v>
      </c>
      <c r="J14" s="52">
        <v>21</v>
      </c>
      <c r="K14" s="51"/>
      <c r="L14" s="26" t="s">
        <v>22</v>
      </c>
      <c r="M14" s="52"/>
      <c r="N14" s="29">
        <f>E14+H14+K14</f>
        <v>28</v>
      </c>
      <c r="O14" s="30">
        <f>G14+J14+M14</f>
        <v>42</v>
      </c>
      <c r="P14" s="31">
        <f>IF(E14&gt;G14,1,0)+IF(H14&gt;J14,1,0)+IF(K14&gt;M14,1,0)</f>
        <v>0</v>
      </c>
      <c r="Q14" s="26">
        <f>IF(E14&lt;G14,1,0)+IF(H14&lt;J14,1,0)+IF(K14&lt;M14,1,0)</f>
        <v>2</v>
      </c>
      <c r="R14" s="46">
        <f>IF(P14=2,1,0)</f>
        <v>0</v>
      </c>
      <c r="S14" s="28">
        <f>IF(Q14=2,1,0)</f>
        <v>1</v>
      </c>
      <c r="T14" s="60"/>
    </row>
    <row r="15" spans="2:20" ht="30" customHeight="1" thickBot="1">
      <c r="B15" s="25" t="s">
        <v>18</v>
      </c>
      <c r="C15" s="58" t="s">
        <v>48</v>
      </c>
      <c r="D15" s="58" t="s">
        <v>49</v>
      </c>
      <c r="E15" s="51">
        <v>21</v>
      </c>
      <c r="F15" s="26" t="s">
        <v>22</v>
      </c>
      <c r="G15" s="52">
        <v>7</v>
      </c>
      <c r="H15" s="51">
        <v>21</v>
      </c>
      <c r="I15" s="26" t="s">
        <v>22</v>
      </c>
      <c r="J15" s="52">
        <v>10</v>
      </c>
      <c r="K15" s="51"/>
      <c r="L15" s="26" t="s">
        <v>22</v>
      </c>
      <c r="M15" s="52"/>
      <c r="N15" s="29">
        <f t="shared" si="0"/>
        <v>42</v>
      </c>
      <c r="O15" s="30">
        <f t="shared" si="1"/>
        <v>17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SK Jupiter A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284</v>
      </c>
      <c r="O16" s="34">
        <f t="shared" si="5"/>
        <v>248</v>
      </c>
      <c r="P16" s="33">
        <f t="shared" si="5"/>
        <v>9</v>
      </c>
      <c r="Q16" s="35">
        <f t="shared" si="5"/>
        <v>6</v>
      </c>
      <c r="R16" s="33">
        <f t="shared" si="5"/>
        <v>4</v>
      </c>
      <c r="S16" s="34">
        <f t="shared" si="5"/>
        <v>3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6:M1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 thickBot="1">
      <c r="A2" s="114" t="s">
        <v>1</v>
      </c>
      <c r="B2" s="115"/>
      <c r="C2" s="116" t="s">
        <v>75</v>
      </c>
      <c r="D2" s="115"/>
      <c r="E2" s="115"/>
      <c r="F2" s="115"/>
      <c r="G2" s="115"/>
      <c r="H2" s="115"/>
      <c r="I2" s="115"/>
      <c r="J2" s="116"/>
      <c r="K2" s="116"/>
      <c r="L2" s="116"/>
      <c r="M2" s="115"/>
      <c r="N2" s="116" t="str">
        <f>'[1]Los'!C26</f>
        <v>1. Kolo</v>
      </c>
      <c r="O2" s="115"/>
      <c r="P2" s="115"/>
      <c r="Q2" s="115"/>
      <c r="R2" s="115"/>
      <c r="S2" s="117" t="s">
        <v>113</v>
      </c>
    </row>
    <row r="3" spans="1:19" ht="19.5" customHeight="1" thickTop="1">
      <c r="A3" s="118" t="s">
        <v>3</v>
      </c>
      <c r="B3" s="119"/>
      <c r="C3" s="120" t="str">
        <f>'[1]Los'!B15</f>
        <v>Sokol Křemže "B"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1"/>
      <c r="O3" s="121"/>
      <c r="P3" s="252" t="s">
        <v>14</v>
      </c>
      <c r="Q3" s="253"/>
      <c r="R3" s="254">
        <f>'[1]Los'!C24</f>
        <v>42679</v>
      </c>
      <c r="S3" s="255"/>
    </row>
    <row r="4" spans="1:19" ht="19.5" customHeight="1">
      <c r="A4" s="118" t="s">
        <v>4</v>
      </c>
      <c r="B4" s="123"/>
      <c r="C4" s="124" t="str">
        <f>'[1]Los'!C15</f>
        <v>SK Badminton Tábor</v>
      </c>
      <c r="D4" s="122"/>
      <c r="E4" s="122"/>
      <c r="F4" s="122"/>
      <c r="G4" s="121"/>
      <c r="H4" s="121"/>
      <c r="I4" s="121"/>
      <c r="J4" s="121"/>
      <c r="K4" s="121"/>
      <c r="L4" s="121"/>
      <c r="M4" s="121"/>
      <c r="N4" s="121"/>
      <c r="O4" s="121"/>
      <c r="P4" s="256" t="s">
        <v>2</v>
      </c>
      <c r="Q4" s="257"/>
      <c r="R4" s="258" t="str">
        <f>'[1]Los'!C29</f>
        <v>Vodňany</v>
      </c>
      <c r="S4" s="259"/>
    </row>
    <row r="5" spans="1:19" ht="19.5" customHeight="1" thickBot="1">
      <c r="A5" s="125" t="s">
        <v>5</v>
      </c>
      <c r="B5" s="126"/>
      <c r="C5" s="127" t="str">
        <f>'[1]Los'!B24</f>
        <v>Vladimír Marek</v>
      </c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  <c r="O5" s="129"/>
      <c r="P5" s="130"/>
      <c r="Q5" s="131"/>
      <c r="R5" s="129"/>
      <c r="S5" s="132"/>
    </row>
    <row r="6" spans="1:19" ht="24.75" customHeight="1">
      <c r="A6" s="133"/>
      <c r="B6" s="134" t="s">
        <v>77</v>
      </c>
      <c r="C6" s="134" t="s">
        <v>78</v>
      </c>
      <c r="D6" s="260" t="s">
        <v>6</v>
      </c>
      <c r="E6" s="261"/>
      <c r="F6" s="261"/>
      <c r="G6" s="261"/>
      <c r="H6" s="261"/>
      <c r="I6" s="261"/>
      <c r="J6" s="261"/>
      <c r="K6" s="261"/>
      <c r="L6" s="262"/>
      <c r="M6" s="263" t="s">
        <v>15</v>
      </c>
      <c r="N6" s="264"/>
      <c r="O6" s="263" t="s">
        <v>16</v>
      </c>
      <c r="P6" s="264"/>
      <c r="Q6" s="263" t="s">
        <v>17</v>
      </c>
      <c r="R6" s="264"/>
      <c r="S6" s="135" t="s">
        <v>7</v>
      </c>
    </row>
    <row r="7" spans="1:19" ht="9.75" customHeight="1" thickBot="1">
      <c r="A7" s="136"/>
      <c r="B7" s="137"/>
      <c r="C7" s="138"/>
      <c r="D7" s="139">
        <v>1</v>
      </c>
      <c r="E7" s="139"/>
      <c r="F7" s="139"/>
      <c r="G7" s="139">
        <v>2</v>
      </c>
      <c r="H7" s="139"/>
      <c r="I7" s="139"/>
      <c r="J7" s="139">
        <v>3</v>
      </c>
      <c r="K7" s="140"/>
      <c r="L7" s="141"/>
      <c r="M7" s="142"/>
      <c r="N7" s="143"/>
      <c r="O7" s="142"/>
      <c r="P7" s="143"/>
      <c r="Q7" s="142"/>
      <c r="R7" s="143"/>
      <c r="S7" s="144"/>
    </row>
    <row r="8" spans="1:19" ht="30" customHeight="1" thickTop="1">
      <c r="A8" s="145" t="s">
        <v>18</v>
      </c>
      <c r="B8" s="146" t="s">
        <v>79</v>
      </c>
      <c r="C8" s="146" t="s">
        <v>97</v>
      </c>
      <c r="D8" s="147">
        <v>15</v>
      </c>
      <c r="E8" s="148" t="s">
        <v>22</v>
      </c>
      <c r="F8" s="149">
        <v>21</v>
      </c>
      <c r="G8" s="147">
        <v>16</v>
      </c>
      <c r="H8" s="148" t="s">
        <v>22</v>
      </c>
      <c r="I8" s="149">
        <v>21</v>
      </c>
      <c r="J8" s="147"/>
      <c r="K8" s="148" t="s">
        <v>22</v>
      </c>
      <c r="L8" s="149"/>
      <c r="M8" s="150">
        <f aca="true" t="shared" si="0" ref="M8:M14">D8+G8+J8</f>
        <v>31</v>
      </c>
      <c r="N8" s="151">
        <f aca="true" t="shared" si="1" ref="N8:N14">F8+I8+L8</f>
        <v>42</v>
      </c>
      <c r="O8" s="152">
        <f>D35+G35+J35</f>
        <v>0</v>
      </c>
      <c r="P8" s="149">
        <f>F35+I35+L35</f>
        <v>2</v>
      </c>
      <c r="Q8" s="152">
        <f aca="true" t="shared" si="2" ref="Q8:Q14">IF(O8&gt;P8,1,0)</f>
        <v>0</v>
      </c>
      <c r="R8" s="149">
        <f aca="true" t="shared" si="3" ref="R8:R14">IF(P8&gt;O8,1,0)</f>
        <v>1</v>
      </c>
      <c r="S8" s="153" t="str">
        <f>C3</f>
        <v>Sokol Křemže "B"</v>
      </c>
    </row>
    <row r="9" spans="1:19" ht="30" customHeight="1">
      <c r="A9" s="145" t="s">
        <v>19</v>
      </c>
      <c r="B9" s="146" t="s">
        <v>81</v>
      </c>
      <c r="C9" s="146" t="s">
        <v>99</v>
      </c>
      <c r="D9" s="147">
        <v>15</v>
      </c>
      <c r="E9" s="147" t="s">
        <v>22</v>
      </c>
      <c r="F9" s="149">
        <v>21</v>
      </c>
      <c r="G9" s="147">
        <v>14</v>
      </c>
      <c r="H9" s="147" t="s">
        <v>22</v>
      </c>
      <c r="I9" s="149">
        <v>21</v>
      </c>
      <c r="J9" s="147"/>
      <c r="K9" s="147" t="s">
        <v>22</v>
      </c>
      <c r="L9" s="149"/>
      <c r="M9" s="150">
        <f t="shared" si="0"/>
        <v>29</v>
      </c>
      <c r="N9" s="151">
        <f t="shared" si="1"/>
        <v>42</v>
      </c>
      <c r="O9" s="152">
        <f aca="true" t="shared" si="4" ref="O9:O14">D36+G36+J36</f>
        <v>0</v>
      </c>
      <c r="P9" s="149">
        <f aca="true" t="shared" si="5" ref="P9:P14">F36+I36+L36</f>
        <v>2</v>
      </c>
      <c r="Q9" s="152">
        <f t="shared" si="2"/>
        <v>0</v>
      </c>
      <c r="R9" s="149">
        <f t="shared" si="3"/>
        <v>1</v>
      </c>
      <c r="S9" s="153" t="str">
        <f>C4</f>
        <v>SK Badminton Tábor</v>
      </c>
    </row>
    <row r="10" spans="1:19" ht="30" customHeight="1">
      <c r="A10" s="145" t="s">
        <v>20</v>
      </c>
      <c r="B10" s="146" t="s">
        <v>83</v>
      </c>
      <c r="C10" s="146" t="s">
        <v>101</v>
      </c>
      <c r="D10" s="147">
        <v>19</v>
      </c>
      <c r="E10" s="147" t="s">
        <v>22</v>
      </c>
      <c r="F10" s="149">
        <v>21</v>
      </c>
      <c r="G10" s="147">
        <v>21</v>
      </c>
      <c r="H10" s="147" t="s">
        <v>22</v>
      </c>
      <c r="I10" s="149">
        <v>19</v>
      </c>
      <c r="J10" s="147">
        <v>21</v>
      </c>
      <c r="K10" s="147" t="s">
        <v>22</v>
      </c>
      <c r="L10" s="149">
        <v>18</v>
      </c>
      <c r="M10" s="150">
        <f t="shared" si="0"/>
        <v>61</v>
      </c>
      <c r="N10" s="151">
        <f t="shared" si="1"/>
        <v>58</v>
      </c>
      <c r="O10" s="152">
        <f t="shared" si="4"/>
        <v>2</v>
      </c>
      <c r="P10" s="149">
        <f t="shared" si="5"/>
        <v>1</v>
      </c>
      <c r="Q10" s="152">
        <f t="shared" si="2"/>
        <v>1</v>
      </c>
      <c r="R10" s="149">
        <f t="shared" si="3"/>
        <v>0</v>
      </c>
      <c r="S10" s="153" t="str">
        <f>C3</f>
        <v>Sokol Křemže "B"</v>
      </c>
    </row>
    <row r="11" spans="1:19" ht="30" customHeight="1">
      <c r="A11" s="145" t="s">
        <v>85</v>
      </c>
      <c r="B11" s="146" t="s">
        <v>86</v>
      </c>
      <c r="C11" s="146" t="s">
        <v>103</v>
      </c>
      <c r="D11" s="147">
        <v>21</v>
      </c>
      <c r="E11" s="147" t="s">
        <v>22</v>
      </c>
      <c r="F11" s="149">
        <v>4</v>
      </c>
      <c r="G11" s="147">
        <v>21</v>
      </c>
      <c r="H11" s="147" t="s">
        <v>22</v>
      </c>
      <c r="I11" s="149">
        <v>4</v>
      </c>
      <c r="J11" s="147"/>
      <c r="K11" s="147" t="s">
        <v>22</v>
      </c>
      <c r="L11" s="149"/>
      <c r="M11" s="150">
        <f t="shared" si="0"/>
        <v>42</v>
      </c>
      <c r="N11" s="151">
        <f t="shared" si="1"/>
        <v>8</v>
      </c>
      <c r="O11" s="152">
        <f t="shared" si="4"/>
        <v>2</v>
      </c>
      <c r="P11" s="149">
        <f t="shared" si="5"/>
        <v>0</v>
      </c>
      <c r="Q11" s="152">
        <f t="shared" si="2"/>
        <v>1</v>
      </c>
      <c r="R11" s="149">
        <f t="shared" si="3"/>
        <v>0</v>
      </c>
      <c r="S11" s="153" t="str">
        <f>C4</f>
        <v>SK Badminton Tábor</v>
      </c>
    </row>
    <row r="12" spans="1:19" ht="30" customHeight="1">
      <c r="A12" s="145" t="s">
        <v>21</v>
      </c>
      <c r="B12" s="146" t="s">
        <v>88</v>
      </c>
      <c r="C12" s="146" t="s">
        <v>105</v>
      </c>
      <c r="D12" s="147">
        <v>21</v>
      </c>
      <c r="E12" s="147" t="s">
        <v>22</v>
      </c>
      <c r="F12" s="149">
        <v>3</v>
      </c>
      <c r="G12" s="147">
        <v>21</v>
      </c>
      <c r="H12" s="147" t="s">
        <v>22</v>
      </c>
      <c r="I12" s="149">
        <v>0</v>
      </c>
      <c r="J12" s="147"/>
      <c r="K12" s="147" t="s">
        <v>22</v>
      </c>
      <c r="L12" s="149"/>
      <c r="M12" s="150">
        <f t="shared" si="0"/>
        <v>42</v>
      </c>
      <c r="N12" s="151">
        <f t="shared" si="1"/>
        <v>3</v>
      </c>
      <c r="O12" s="152">
        <f t="shared" si="4"/>
        <v>2</v>
      </c>
      <c r="P12" s="149">
        <f t="shared" si="5"/>
        <v>0</v>
      </c>
      <c r="Q12" s="152">
        <f t="shared" si="2"/>
        <v>1</v>
      </c>
      <c r="R12" s="149">
        <f t="shared" si="3"/>
        <v>0</v>
      </c>
      <c r="S12" s="153" t="str">
        <f>C3</f>
        <v>Sokol Křemže "B"</v>
      </c>
    </row>
    <row r="13" spans="1:21" ht="30" customHeight="1">
      <c r="A13" s="145" t="s">
        <v>70</v>
      </c>
      <c r="B13" s="154" t="s">
        <v>90</v>
      </c>
      <c r="C13" s="146" t="s">
        <v>107</v>
      </c>
      <c r="D13" s="147">
        <v>19</v>
      </c>
      <c r="E13" s="147" t="s">
        <v>22</v>
      </c>
      <c r="F13" s="149">
        <v>21</v>
      </c>
      <c r="G13" s="147">
        <v>21</v>
      </c>
      <c r="H13" s="147" t="s">
        <v>22</v>
      </c>
      <c r="I13" s="149">
        <v>12</v>
      </c>
      <c r="J13" s="147">
        <v>12</v>
      </c>
      <c r="K13" s="147" t="s">
        <v>22</v>
      </c>
      <c r="L13" s="149">
        <v>21</v>
      </c>
      <c r="M13" s="150">
        <f t="shared" si="0"/>
        <v>52</v>
      </c>
      <c r="N13" s="151">
        <f t="shared" si="1"/>
        <v>54</v>
      </c>
      <c r="O13" s="152">
        <f t="shared" si="4"/>
        <v>1</v>
      </c>
      <c r="P13" s="149">
        <f t="shared" si="5"/>
        <v>2</v>
      </c>
      <c r="Q13" s="152">
        <f t="shared" si="2"/>
        <v>0</v>
      </c>
      <c r="R13" s="149">
        <f t="shared" si="3"/>
        <v>1</v>
      </c>
      <c r="S13" s="153" t="str">
        <f>C4</f>
        <v>SK Badminton Tábor</v>
      </c>
      <c r="U13" s="1" t="s">
        <v>114</v>
      </c>
    </row>
    <row r="14" spans="1:19" ht="30" customHeight="1" thickBot="1">
      <c r="A14" s="145" t="s">
        <v>24</v>
      </c>
      <c r="B14" s="146" t="s">
        <v>92</v>
      </c>
      <c r="C14" s="146" t="s">
        <v>109</v>
      </c>
      <c r="D14" s="147">
        <v>21</v>
      </c>
      <c r="E14" s="147" t="s">
        <v>22</v>
      </c>
      <c r="F14" s="149">
        <v>9</v>
      </c>
      <c r="G14" s="147">
        <v>21</v>
      </c>
      <c r="H14" s="147" t="s">
        <v>22</v>
      </c>
      <c r="I14" s="149">
        <v>8</v>
      </c>
      <c r="J14" s="147"/>
      <c r="K14" s="147" t="s">
        <v>22</v>
      </c>
      <c r="L14" s="149"/>
      <c r="M14" s="150">
        <f t="shared" si="0"/>
        <v>42</v>
      </c>
      <c r="N14" s="151">
        <f t="shared" si="1"/>
        <v>17</v>
      </c>
      <c r="O14" s="152">
        <f t="shared" si="4"/>
        <v>2</v>
      </c>
      <c r="P14" s="149">
        <f t="shared" si="5"/>
        <v>0</v>
      </c>
      <c r="Q14" s="152">
        <f t="shared" si="2"/>
        <v>1</v>
      </c>
      <c r="R14" s="149">
        <f t="shared" si="3"/>
        <v>0</v>
      </c>
      <c r="S14" s="153" t="str">
        <f>C3</f>
        <v>Sokol Křemže "B"</v>
      </c>
    </row>
    <row r="15" spans="1:19" ht="34.5" customHeight="1" thickBot="1">
      <c r="A15" s="155" t="s">
        <v>8</v>
      </c>
      <c r="B15" s="156" t="str">
        <f>IF(Q15+R15=0,C44,IF(Q15=R15,C43,IF(Q15&gt;R15,C3,C4)))</f>
        <v>Sokol Křemže "B"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9"/>
      <c r="M15" s="160">
        <f aca="true" t="shared" si="6" ref="M15:R15">SUM(M8:M14)</f>
        <v>299</v>
      </c>
      <c r="N15" s="161">
        <f t="shared" si="6"/>
        <v>224</v>
      </c>
      <c r="O15" s="160">
        <f t="shared" si="6"/>
        <v>9</v>
      </c>
      <c r="P15" s="162">
        <f t="shared" si="6"/>
        <v>7</v>
      </c>
      <c r="Q15" s="160">
        <f t="shared" si="6"/>
        <v>4</v>
      </c>
      <c r="R15" s="161">
        <f t="shared" si="6"/>
        <v>3</v>
      </c>
      <c r="S15" s="163"/>
    </row>
    <row r="16" spans="4:19" ht="15"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 t="s">
        <v>9</v>
      </c>
    </row>
    <row r="17" ht="12.75">
      <c r="A17" s="166" t="s">
        <v>10</v>
      </c>
    </row>
    <row r="19" spans="1:2" ht="19.5" customHeight="1">
      <c r="A19" s="167" t="s">
        <v>11</v>
      </c>
      <c r="B19" s="1" t="s">
        <v>94</v>
      </c>
    </row>
    <row r="20" spans="1:2" ht="19.5" customHeight="1">
      <c r="A20" s="168"/>
      <c r="B20" s="1" t="s">
        <v>94</v>
      </c>
    </row>
    <row r="22" spans="1:20" ht="12.75">
      <c r="A22" s="3" t="s">
        <v>12</v>
      </c>
      <c r="C22" s="2"/>
      <c r="D22" s="3" t="s">
        <v>13</v>
      </c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3"/>
      <c r="C23" s="2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hidden="1">
      <c r="A35" s="4"/>
      <c r="C35" s="2" t="s">
        <v>18</v>
      </c>
      <c r="D35" s="169">
        <f>IF(D8&gt;F8,1,0)</f>
        <v>0</v>
      </c>
      <c r="E35" s="169"/>
      <c r="F35" s="169">
        <f>IF(F8&gt;D8,1,0)</f>
        <v>1</v>
      </c>
      <c r="G35" s="169">
        <f>IF(G8&gt;I8,1,0)</f>
        <v>0</v>
      </c>
      <c r="H35" s="169"/>
      <c r="I35" s="169">
        <f>IF(I8&gt;G8,1,0)</f>
        <v>1</v>
      </c>
      <c r="J35" s="169">
        <f>IF(J8&gt;L8,1,0)</f>
        <v>0</v>
      </c>
      <c r="K35" s="169"/>
      <c r="L35" s="169">
        <f>IF(L8&gt;J8,1,0)</f>
        <v>0</v>
      </c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3"/>
      <c r="C36" s="2" t="s">
        <v>19</v>
      </c>
      <c r="D36" s="169">
        <f aca="true" t="shared" si="7" ref="D36:D41">IF(D9&gt;F9,1,0)</f>
        <v>0</v>
      </c>
      <c r="E36" s="169"/>
      <c r="F36" s="169">
        <f aca="true" t="shared" si="8" ref="F36:F41">IF(F9&gt;D9,1,0)</f>
        <v>1</v>
      </c>
      <c r="G36" s="169">
        <f aca="true" t="shared" si="9" ref="G36:G41">IF(G9&gt;I9,1,0)</f>
        <v>0</v>
      </c>
      <c r="H36" s="169"/>
      <c r="I36" s="169">
        <f aca="true" t="shared" si="10" ref="I36:I41">IF(I9&gt;G9,1,0)</f>
        <v>1</v>
      </c>
      <c r="J36" s="169">
        <f aca="true" t="shared" si="11" ref="J36:J41">IF(J9&gt;L9,1,0)</f>
        <v>0</v>
      </c>
      <c r="K36" s="169"/>
      <c r="L36" s="169">
        <f aca="true" t="shared" si="12" ref="L36:L41">IF(L9&gt;J9,1,0)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20</v>
      </c>
      <c r="D37" s="169">
        <f t="shared" si="7"/>
        <v>0</v>
      </c>
      <c r="E37" s="169"/>
      <c r="F37" s="169">
        <f t="shared" si="8"/>
        <v>1</v>
      </c>
      <c r="G37" s="169">
        <f t="shared" si="9"/>
        <v>1</v>
      </c>
      <c r="H37" s="169"/>
      <c r="I37" s="169">
        <f t="shared" si="10"/>
        <v>0</v>
      </c>
      <c r="J37" s="169">
        <f t="shared" si="11"/>
        <v>1</v>
      </c>
      <c r="K37" s="169"/>
      <c r="L37" s="169">
        <f t="shared" si="12"/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4"/>
      <c r="C38" s="2" t="s">
        <v>85</v>
      </c>
      <c r="D38" s="169">
        <f t="shared" si="7"/>
        <v>1</v>
      </c>
      <c r="E38" s="169"/>
      <c r="F38" s="169">
        <f t="shared" si="8"/>
        <v>0</v>
      </c>
      <c r="G38" s="169">
        <f t="shared" si="9"/>
        <v>1</v>
      </c>
      <c r="H38" s="169"/>
      <c r="I38" s="169">
        <f t="shared" si="10"/>
        <v>0</v>
      </c>
      <c r="J38" s="169">
        <f t="shared" si="11"/>
        <v>0</v>
      </c>
      <c r="K38" s="169"/>
      <c r="L38" s="169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3:12" ht="12.75" hidden="1">
      <c r="C39" s="1" t="s">
        <v>21</v>
      </c>
      <c r="D39" s="169">
        <f t="shared" si="7"/>
        <v>1</v>
      </c>
      <c r="E39" s="169"/>
      <c r="F39" s="169">
        <f t="shared" si="8"/>
        <v>0</v>
      </c>
      <c r="G39" s="169">
        <f t="shared" si="9"/>
        <v>1</v>
      </c>
      <c r="H39" s="169"/>
      <c r="I39" s="169">
        <f t="shared" si="10"/>
        <v>0</v>
      </c>
      <c r="J39" s="169">
        <f t="shared" si="11"/>
        <v>0</v>
      </c>
      <c r="K39" s="169"/>
      <c r="L39" s="169">
        <f t="shared" si="12"/>
        <v>0</v>
      </c>
    </row>
    <row r="40" spans="3:12" ht="12.75" hidden="1">
      <c r="C40" s="1" t="s">
        <v>70</v>
      </c>
      <c r="D40" s="169">
        <f t="shared" si="7"/>
        <v>0</v>
      </c>
      <c r="E40" s="169"/>
      <c r="F40" s="169">
        <f t="shared" si="8"/>
        <v>1</v>
      </c>
      <c r="G40" s="169">
        <f t="shared" si="9"/>
        <v>1</v>
      </c>
      <c r="H40" s="169"/>
      <c r="I40" s="169">
        <f t="shared" si="10"/>
        <v>0</v>
      </c>
      <c r="J40" s="169">
        <f t="shared" si="11"/>
        <v>0</v>
      </c>
      <c r="K40" s="169"/>
      <c r="L40" s="169">
        <f t="shared" si="12"/>
        <v>1</v>
      </c>
    </row>
    <row r="41" spans="3:12" ht="12.75" hidden="1">
      <c r="C41" s="1" t="s">
        <v>24</v>
      </c>
      <c r="D41" s="169">
        <f t="shared" si="7"/>
        <v>1</v>
      </c>
      <c r="E41" s="169"/>
      <c r="F41" s="169">
        <f t="shared" si="8"/>
        <v>0</v>
      </c>
      <c r="G41" s="169">
        <f t="shared" si="9"/>
        <v>1</v>
      </c>
      <c r="H41" s="169"/>
      <c r="I41" s="169">
        <f t="shared" si="10"/>
        <v>0</v>
      </c>
      <c r="J41" s="169">
        <f t="shared" si="11"/>
        <v>0</v>
      </c>
      <c r="K41" s="169"/>
      <c r="L41" s="169">
        <f t="shared" si="12"/>
        <v>0</v>
      </c>
    </row>
    <row r="42" ht="12.75" hidden="1"/>
    <row r="43" ht="12.75" hidden="1">
      <c r="C43" s="1" t="s">
        <v>95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1"/>
    <protectedRange sqref="L12:L14" name="Oblast7_1"/>
    <protectedRange sqref="J12:J14" name="Oblast6_1"/>
    <protectedRange sqref="I12:I14" name="Oblast5_1"/>
    <protectedRange sqref="G12:G14" name="Oblast4_1"/>
    <protectedRange sqref="F12:F14" name="Oblast3_1"/>
    <protectedRange sqref="D12:D14" name="Oblast2_1"/>
    <protectedRange sqref="B12:C14" name="Oblast1_2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 thickBot="1">
      <c r="A2" s="114" t="s">
        <v>1</v>
      </c>
      <c r="B2" s="115"/>
      <c r="C2" s="116" t="s">
        <v>75</v>
      </c>
      <c r="D2" s="115"/>
      <c r="E2" s="115"/>
      <c r="F2" s="115"/>
      <c r="G2" s="115"/>
      <c r="H2" s="115"/>
      <c r="I2" s="115"/>
      <c r="J2" s="116"/>
      <c r="K2" s="116"/>
      <c r="L2" s="116"/>
      <c r="M2" s="115"/>
      <c r="N2" s="116" t="str">
        <f>'[1]Los'!C26</f>
        <v>1. Kolo</v>
      </c>
      <c r="O2" s="115"/>
      <c r="P2" s="115"/>
      <c r="Q2" s="115"/>
      <c r="R2" s="115"/>
      <c r="S2" s="117" t="s">
        <v>76</v>
      </c>
    </row>
    <row r="3" spans="1:19" ht="19.5" customHeight="1" thickTop="1">
      <c r="A3" s="118" t="s">
        <v>3</v>
      </c>
      <c r="B3" s="119"/>
      <c r="C3" s="120" t="str">
        <f>'[1]Los'!B9</f>
        <v>Sokol Křemže "B"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1"/>
      <c r="O3" s="121"/>
      <c r="P3" s="252" t="s">
        <v>14</v>
      </c>
      <c r="Q3" s="253"/>
      <c r="R3" s="254">
        <f>'[1]Los'!C24</f>
        <v>42679</v>
      </c>
      <c r="S3" s="255"/>
    </row>
    <row r="4" spans="1:19" ht="19.5" customHeight="1">
      <c r="A4" s="118" t="s">
        <v>4</v>
      </c>
      <c r="B4" s="123"/>
      <c r="C4" s="124" t="str">
        <f>'[1]Los'!C9</f>
        <v>Sokol Křemže "C"</v>
      </c>
      <c r="D4" s="122"/>
      <c r="E4" s="122"/>
      <c r="F4" s="122"/>
      <c r="G4" s="121"/>
      <c r="H4" s="121"/>
      <c r="I4" s="121"/>
      <c r="J4" s="121"/>
      <c r="K4" s="121"/>
      <c r="L4" s="121"/>
      <c r="M4" s="121"/>
      <c r="N4" s="121"/>
      <c r="O4" s="121"/>
      <c r="P4" s="256" t="s">
        <v>2</v>
      </c>
      <c r="Q4" s="257"/>
      <c r="R4" s="258" t="str">
        <f>'[1]Los'!C29</f>
        <v>Vodňany</v>
      </c>
      <c r="S4" s="259"/>
    </row>
    <row r="5" spans="1:19" ht="19.5" customHeight="1" thickBot="1">
      <c r="A5" s="125" t="s">
        <v>5</v>
      </c>
      <c r="B5" s="126"/>
      <c r="C5" s="127" t="str">
        <f>'[1]Los'!B24</f>
        <v>Vladimír Marek</v>
      </c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  <c r="O5" s="129"/>
      <c r="P5" s="130"/>
      <c r="Q5" s="131"/>
      <c r="R5" s="129"/>
      <c r="S5" s="132"/>
    </row>
    <row r="6" spans="1:19" ht="24.75" customHeight="1">
      <c r="A6" s="133"/>
      <c r="B6" s="134" t="s">
        <v>77</v>
      </c>
      <c r="C6" s="134" t="s">
        <v>78</v>
      </c>
      <c r="D6" s="260" t="s">
        <v>6</v>
      </c>
      <c r="E6" s="261"/>
      <c r="F6" s="261"/>
      <c r="G6" s="261"/>
      <c r="H6" s="261"/>
      <c r="I6" s="261"/>
      <c r="J6" s="261"/>
      <c r="K6" s="261"/>
      <c r="L6" s="262"/>
      <c r="M6" s="263" t="s">
        <v>15</v>
      </c>
      <c r="N6" s="264"/>
      <c r="O6" s="263" t="s">
        <v>16</v>
      </c>
      <c r="P6" s="264"/>
      <c r="Q6" s="263" t="s">
        <v>17</v>
      </c>
      <c r="R6" s="264"/>
      <c r="S6" s="135" t="s">
        <v>7</v>
      </c>
    </row>
    <row r="7" spans="1:19" ht="9.75" customHeight="1" thickBot="1">
      <c r="A7" s="136"/>
      <c r="B7" s="137"/>
      <c r="C7" s="138"/>
      <c r="D7" s="139">
        <v>1</v>
      </c>
      <c r="E7" s="139"/>
      <c r="F7" s="139"/>
      <c r="G7" s="139">
        <v>2</v>
      </c>
      <c r="H7" s="139"/>
      <c r="I7" s="139"/>
      <c r="J7" s="139">
        <v>3</v>
      </c>
      <c r="K7" s="140"/>
      <c r="L7" s="141"/>
      <c r="M7" s="142"/>
      <c r="N7" s="143"/>
      <c r="O7" s="142"/>
      <c r="P7" s="143"/>
      <c r="Q7" s="142"/>
      <c r="R7" s="143"/>
      <c r="S7" s="144"/>
    </row>
    <row r="8" spans="1:19" ht="30" customHeight="1" thickTop="1">
      <c r="A8" s="145" t="s">
        <v>18</v>
      </c>
      <c r="B8" s="146" t="s">
        <v>79</v>
      </c>
      <c r="C8" s="146" t="s">
        <v>80</v>
      </c>
      <c r="D8" s="147">
        <v>21</v>
      </c>
      <c r="E8" s="148" t="s">
        <v>22</v>
      </c>
      <c r="F8" s="149">
        <v>2</v>
      </c>
      <c r="G8" s="147">
        <v>21</v>
      </c>
      <c r="H8" s="148" t="s">
        <v>22</v>
      </c>
      <c r="I8" s="149">
        <v>6</v>
      </c>
      <c r="J8" s="147"/>
      <c r="K8" s="148" t="s">
        <v>22</v>
      </c>
      <c r="L8" s="149"/>
      <c r="M8" s="150">
        <f aca="true" t="shared" si="0" ref="M8:M14">D8+G8+J8</f>
        <v>42</v>
      </c>
      <c r="N8" s="151">
        <f aca="true" t="shared" si="1" ref="N8:N14">F8+I8+L8</f>
        <v>8</v>
      </c>
      <c r="O8" s="152">
        <f>D35+G35+J35</f>
        <v>2</v>
      </c>
      <c r="P8" s="149">
        <f>F35+I35+L35</f>
        <v>0</v>
      </c>
      <c r="Q8" s="152">
        <f aca="true" t="shared" si="2" ref="Q8:Q14">IF(O8&gt;P8,1,0)</f>
        <v>1</v>
      </c>
      <c r="R8" s="149">
        <f aca="true" t="shared" si="3" ref="R8:R14">IF(P8&gt;O8,1,0)</f>
        <v>0</v>
      </c>
      <c r="S8" s="153" t="str">
        <f>C3</f>
        <v>Sokol Křemže "B"</v>
      </c>
    </row>
    <row r="9" spans="1:19" ht="30" customHeight="1">
      <c r="A9" s="145" t="s">
        <v>19</v>
      </c>
      <c r="B9" s="146" t="s">
        <v>81</v>
      </c>
      <c r="C9" s="146" t="s">
        <v>82</v>
      </c>
      <c r="D9" s="147">
        <v>21</v>
      </c>
      <c r="E9" s="147" t="s">
        <v>22</v>
      </c>
      <c r="F9" s="149">
        <v>13</v>
      </c>
      <c r="G9" s="147">
        <v>21</v>
      </c>
      <c r="H9" s="147" t="s">
        <v>22</v>
      </c>
      <c r="I9" s="149">
        <v>15</v>
      </c>
      <c r="J9" s="147"/>
      <c r="K9" s="147" t="s">
        <v>22</v>
      </c>
      <c r="L9" s="149"/>
      <c r="M9" s="150">
        <f t="shared" si="0"/>
        <v>42</v>
      </c>
      <c r="N9" s="151">
        <f t="shared" si="1"/>
        <v>28</v>
      </c>
      <c r="O9" s="152">
        <f aca="true" t="shared" si="4" ref="O9:O14">D36+G36+J36</f>
        <v>2</v>
      </c>
      <c r="P9" s="149">
        <f aca="true" t="shared" si="5" ref="P9:P14">F36+I36+L36</f>
        <v>0</v>
      </c>
      <c r="Q9" s="152">
        <f t="shared" si="2"/>
        <v>1</v>
      </c>
      <c r="R9" s="149">
        <f t="shared" si="3"/>
        <v>0</v>
      </c>
      <c r="S9" s="153" t="str">
        <f>C4</f>
        <v>Sokol Křemže "C"</v>
      </c>
    </row>
    <row r="10" spans="1:19" ht="30" customHeight="1">
      <c r="A10" s="145" t="s">
        <v>20</v>
      </c>
      <c r="B10" s="146" t="s">
        <v>83</v>
      </c>
      <c r="C10" s="146" t="s">
        <v>84</v>
      </c>
      <c r="D10" s="147">
        <v>21</v>
      </c>
      <c r="E10" s="147" t="s">
        <v>22</v>
      </c>
      <c r="F10" s="149">
        <v>13</v>
      </c>
      <c r="G10" s="147">
        <v>21</v>
      </c>
      <c r="H10" s="147" t="s">
        <v>22</v>
      </c>
      <c r="I10" s="149">
        <v>15</v>
      </c>
      <c r="J10" s="147"/>
      <c r="K10" s="147" t="s">
        <v>22</v>
      </c>
      <c r="L10" s="149"/>
      <c r="M10" s="150">
        <f t="shared" si="0"/>
        <v>42</v>
      </c>
      <c r="N10" s="151">
        <f t="shared" si="1"/>
        <v>28</v>
      </c>
      <c r="O10" s="152">
        <f t="shared" si="4"/>
        <v>2</v>
      </c>
      <c r="P10" s="149">
        <f t="shared" si="5"/>
        <v>0</v>
      </c>
      <c r="Q10" s="152">
        <f t="shared" si="2"/>
        <v>1</v>
      </c>
      <c r="R10" s="149">
        <f t="shared" si="3"/>
        <v>0</v>
      </c>
      <c r="S10" s="153" t="str">
        <f>C3</f>
        <v>Sokol Křemže "B"</v>
      </c>
    </row>
    <row r="11" spans="1:19" ht="30" customHeight="1">
      <c r="A11" s="145" t="s">
        <v>85</v>
      </c>
      <c r="B11" s="146" t="s">
        <v>86</v>
      </c>
      <c r="C11" s="146" t="s">
        <v>87</v>
      </c>
      <c r="D11" s="147">
        <v>21</v>
      </c>
      <c r="E11" s="147" t="s">
        <v>22</v>
      </c>
      <c r="F11" s="149">
        <v>7</v>
      </c>
      <c r="G11" s="147">
        <v>21</v>
      </c>
      <c r="H11" s="147" t="s">
        <v>22</v>
      </c>
      <c r="I11" s="149">
        <v>6</v>
      </c>
      <c r="J11" s="147"/>
      <c r="K11" s="147" t="s">
        <v>22</v>
      </c>
      <c r="L11" s="149"/>
      <c r="M11" s="150">
        <f t="shared" si="0"/>
        <v>42</v>
      </c>
      <c r="N11" s="151">
        <f t="shared" si="1"/>
        <v>13</v>
      </c>
      <c r="O11" s="152">
        <f t="shared" si="4"/>
        <v>2</v>
      </c>
      <c r="P11" s="149">
        <f t="shared" si="5"/>
        <v>0</v>
      </c>
      <c r="Q11" s="152">
        <f t="shared" si="2"/>
        <v>1</v>
      </c>
      <c r="R11" s="149">
        <f t="shared" si="3"/>
        <v>0</v>
      </c>
      <c r="S11" s="153" t="str">
        <f>C4</f>
        <v>Sokol Křemže "C"</v>
      </c>
    </row>
    <row r="12" spans="1:19" ht="30" customHeight="1">
      <c r="A12" s="145" t="s">
        <v>21</v>
      </c>
      <c r="B12" s="146" t="s">
        <v>88</v>
      </c>
      <c r="C12" s="146" t="s">
        <v>89</v>
      </c>
      <c r="D12" s="147">
        <v>21</v>
      </c>
      <c r="E12" s="147" t="s">
        <v>22</v>
      </c>
      <c r="F12" s="149">
        <v>5</v>
      </c>
      <c r="G12" s="147">
        <v>21</v>
      </c>
      <c r="H12" s="147" t="s">
        <v>22</v>
      </c>
      <c r="I12" s="149">
        <v>9</v>
      </c>
      <c r="J12" s="147"/>
      <c r="K12" s="147" t="s">
        <v>22</v>
      </c>
      <c r="L12" s="149"/>
      <c r="M12" s="150">
        <f t="shared" si="0"/>
        <v>42</v>
      </c>
      <c r="N12" s="151">
        <f t="shared" si="1"/>
        <v>14</v>
      </c>
      <c r="O12" s="152">
        <f t="shared" si="4"/>
        <v>2</v>
      </c>
      <c r="P12" s="149">
        <f t="shared" si="5"/>
        <v>0</v>
      </c>
      <c r="Q12" s="152">
        <f t="shared" si="2"/>
        <v>1</v>
      </c>
      <c r="R12" s="149">
        <f t="shared" si="3"/>
        <v>0</v>
      </c>
      <c r="S12" s="153" t="str">
        <f>C3</f>
        <v>Sokol Křemže "B"</v>
      </c>
    </row>
    <row r="13" spans="1:19" ht="30" customHeight="1">
      <c r="A13" s="145" t="s">
        <v>70</v>
      </c>
      <c r="B13" s="154" t="s">
        <v>90</v>
      </c>
      <c r="C13" s="146" t="s">
        <v>91</v>
      </c>
      <c r="D13" s="147">
        <v>15</v>
      </c>
      <c r="E13" s="147" t="s">
        <v>22</v>
      </c>
      <c r="F13" s="149">
        <v>21</v>
      </c>
      <c r="G13" s="147">
        <v>15</v>
      </c>
      <c r="H13" s="147" t="s">
        <v>22</v>
      </c>
      <c r="I13" s="149">
        <v>21</v>
      </c>
      <c r="J13" s="147"/>
      <c r="K13" s="147" t="s">
        <v>22</v>
      </c>
      <c r="L13" s="149"/>
      <c r="M13" s="150">
        <f t="shared" si="0"/>
        <v>30</v>
      </c>
      <c r="N13" s="151">
        <f t="shared" si="1"/>
        <v>42</v>
      </c>
      <c r="O13" s="152">
        <f t="shared" si="4"/>
        <v>0</v>
      </c>
      <c r="P13" s="149">
        <f t="shared" si="5"/>
        <v>2</v>
      </c>
      <c r="Q13" s="152">
        <f t="shared" si="2"/>
        <v>0</v>
      </c>
      <c r="R13" s="149">
        <f t="shared" si="3"/>
        <v>1</v>
      </c>
      <c r="S13" s="153" t="str">
        <f>C4</f>
        <v>Sokol Křemže "C"</v>
      </c>
    </row>
    <row r="14" spans="1:19" ht="30" customHeight="1" thickBot="1">
      <c r="A14" s="145" t="s">
        <v>24</v>
      </c>
      <c r="B14" s="146" t="s">
        <v>92</v>
      </c>
      <c r="C14" s="146" t="s">
        <v>93</v>
      </c>
      <c r="D14" s="147">
        <v>21</v>
      </c>
      <c r="E14" s="147" t="s">
        <v>22</v>
      </c>
      <c r="F14" s="149">
        <v>16</v>
      </c>
      <c r="G14" s="147">
        <v>21</v>
      </c>
      <c r="H14" s="147" t="s">
        <v>22</v>
      </c>
      <c r="I14" s="149">
        <v>12</v>
      </c>
      <c r="J14" s="147"/>
      <c r="K14" s="147" t="s">
        <v>22</v>
      </c>
      <c r="L14" s="149"/>
      <c r="M14" s="150">
        <f t="shared" si="0"/>
        <v>42</v>
      </c>
      <c r="N14" s="151">
        <f t="shared" si="1"/>
        <v>28</v>
      </c>
      <c r="O14" s="152">
        <f t="shared" si="4"/>
        <v>2</v>
      </c>
      <c r="P14" s="149">
        <f t="shared" si="5"/>
        <v>0</v>
      </c>
      <c r="Q14" s="152">
        <f t="shared" si="2"/>
        <v>1</v>
      </c>
      <c r="R14" s="149">
        <f t="shared" si="3"/>
        <v>0</v>
      </c>
      <c r="S14" s="153" t="str">
        <f>C3</f>
        <v>Sokol Křemže "B"</v>
      </c>
    </row>
    <row r="15" spans="1:19" ht="34.5" customHeight="1" thickBot="1">
      <c r="A15" s="155" t="s">
        <v>8</v>
      </c>
      <c r="B15" s="156" t="str">
        <f>IF(Q15+R15=0,C44,IF(Q15=R15,C43,IF(Q15&gt;R15,C3,C4)))</f>
        <v>Sokol Křemže "B"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9"/>
      <c r="M15" s="160">
        <f aca="true" t="shared" si="6" ref="M15:R15">SUM(M8:M14)</f>
        <v>282</v>
      </c>
      <c r="N15" s="161">
        <f t="shared" si="6"/>
        <v>161</v>
      </c>
      <c r="O15" s="160">
        <f t="shared" si="6"/>
        <v>12</v>
      </c>
      <c r="P15" s="162">
        <f t="shared" si="6"/>
        <v>2</v>
      </c>
      <c r="Q15" s="160">
        <f t="shared" si="6"/>
        <v>6</v>
      </c>
      <c r="R15" s="161">
        <f t="shared" si="6"/>
        <v>1</v>
      </c>
      <c r="S15" s="163"/>
    </row>
    <row r="16" spans="4:19" ht="15"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 t="s">
        <v>9</v>
      </c>
    </row>
    <row r="17" ht="12.75">
      <c r="A17" s="166" t="s">
        <v>10</v>
      </c>
    </row>
    <row r="19" spans="1:2" ht="19.5" customHeight="1">
      <c r="A19" s="167" t="s">
        <v>11</v>
      </c>
      <c r="B19" s="1" t="s">
        <v>94</v>
      </c>
    </row>
    <row r="20" spans="1:2" ht="19.5" customHeight="1">
      <c r="A20" s="168"/>
      <c r="B20" s="1" t="s">
        <v>94</v>
      </c>
    </row>
    <row r="22" spans="1:20" ht="12.75">
      <c r="A22" s="3" t="s">
        <v>12</v>
      </c>
      <c r="C22" s="2"/>
      <c r="D22" s="3" t="s">
        <v>13</v>
      </c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3"/>
      <c r="C23" s="2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hidden="1">
      <c r="A35" s="4"/>
      <c r="C35" s="2" t="s">
        <v>18</v>
      </c>
      <c r="D35" s="169">
        <f>IF(D8&gt;F8,1,0)</f>
        <v>1</v>
      </c>
      <c r="E35" s="169"/>
      <c r="F35" s="169">
        <f>IF(F8&gt;D8,1,0)</f>
        <v>0</v>
      </c>
      <c r="G35" s="169">
        <f>IF(G8&gt;I8,1,0)</f>
        <v>1</v>
      </c>
      <c r="H35" s="169"/>
      <c r="I35" s="169">
        <f>IF(I8&gt;G8,1,0)</f>
        <v>0</v>
      </c>
      <c r="J35" s="169">
        <f>IF(J8&gt;L8,1,0)</f>
        <v>0</v>
      </c>
      <c r="K35" s="169"/>
      <c r="L35" s="169">
        <f>IF(L8&gt;J8,1,0)</f>
        <v>0</v>
      </c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3"/>
      <c r="C36" s="2" t="s">
        <v>19</v>
      </c>
      <c r="D36" s="169">
        <f aca="true" t="shared" si="7" ref="D36:D41">IF(D9&gt;F9,1,0)</f>
        <v>1</v>
      </c>
      <c r="E36" s="169"/>
      <c r="F36" s="169">
        <f aca="true" t="shared" si="8" ref="F36:F41">IF(F9&gt;D9,1,0)</f>
        <v>0</v>
      </c>
      <c r="G36" s="169">
        <f aca="true" t="shared" si="9" ref="G36:G41">IF(G9&gt;I9,1,0)</f>
        <v>1</v>
      </c>
      <c r="H36" s="169"/>
      <c r="I36" s="169">
        <f aca="true" t="shared" si="10" ref="I36:I41">IF(I9&gt;G9,1,0)</f>
        <v>0</v>
      </c>
      <c r="J36" s="169">
        <f aca="true" t="shared" si="11" ref="J36:J41">IF(J9&gt;L9,1,0)</f>
        <v>0</v>
      </c>
      <c r="K36" s="169"/>
      <c r="L36" s="169">
        <f aca="true" t="shared" si="12" ref="L36:L41">IF(L9&gt;J9,1,0)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20</v>
      </c>
      <c r="D37" s="169">
        <f t="shared" si="7"/>
        <v>1</v>
      </c>
      <c r="E37" s="169"/>
      <c r="F37" s="169">
        <f t="shared" si="8"/>
        <v>0</v>
      </c>
      <c r="G37" s="169">
        <f t="shared" si="9"/>
        <v>1</v>
      </c>
      <c r="H37" s="169"/>
      <c r="I37" s="169">
        <f t="shared" si="10"/>
        <v>0</v>
      </c>
      <c r="J37" s="169">
        <f t="shared" si="11"/>
        <v>0</v>
      </c>
      <c r="K37" s="169"/>
      <c r="L37" s="169">
        <f t="shared" si="12"/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4"/>
      <c r="C38" s="2" t="s">
        <v>85</v>
      </c>
      <c r="D38" s="169">
        <f t="shared" si="7"/>
        <v>1</v>
      </c>
      <c r="E38" s="169"/>
      <c r="F38" s="169">
        <f t="shared" si="8"/>
        <v>0</v>
      </c>
      <c r="G38" s="169">
        <f t="shared" si="9"/>
        <v>1</v>
      </c>
      <c r="H38" s="169"/>
      <c r="I38" s="169">
        <f t="shared" si="10"/>
        <v>0</v>
      </c>
      <c r="J38" s="169">
        <f t="shared" si="11"/>
        <v>0</v>
      </c>
      <c r="K38" s="169"/>
      <c r="L38" s="169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3:12" ht="12.75" hidden="1">
      <c r="C39" s="1" t="s">
        <v>21</v>
      </c>
      <c r="D39" s="169">
        <f t="shared" si="7"/>
        <v>1</v>
      </c>
      <c r="E39" s="169"/>
      <c r="F39" s="169">
        <f t="shared" si="8"/>
        <v>0</v>
      </c>
      <c r="G39" s="169">
        <f t="shared" si="9"/>
        <v>1</v>
      </c>
      <c r="H39" s="169"/>
      <c r="I39" s="169">
        <f t="shared" si="10"/>
        <v>0</v>
      </c>
      <c r="J39" s="169">
        <f t="shared" si="11"/>
        <v>0</v>
      </c>
      <c r="K39" s="169"/>
      <c r="L39" s="169">
        <f t="shared" si="12"/>
        <v>0</v>
      </c>
    </row>
    <row r="40" spans="3:12" ht="12.75" hidden="1">
      <c r="C40" s="1" t="s">
        <v>70</v>
      </c>
      <c r="D40" s="169">
        <f t="shared" si="7"/>
        <v>0</v>
      </c>
      <c r="E40" s="169"/>
      <c r="F40" s="169">
        <f t="shared" si="8"/>
        <v>1</v>
      </c>
      <c r="G40" s="169">
        <f t="shared" si="9"/>
        <v>0</v>
      </c>
      <c r="H40" s="169"/>
      <c r="I40" s="169">
        <f t="shared" si="10"/>
        <v>1</v>
      </c>
      <c r="J40" s="169">
        <f t="shared" si="11"/>
        <v>0</v>
      </c>
      <c r="K40" s="169"/>
      <c r="L40" s="169">
        <f t="shared" si="12"/>
        <v>0</v>
      </c>
    </row>
    <row r="41" spans="3:12" ht="12.75" hidden="1">
      <c r="C41" s="1" t="s">
        <v>24</v>
      </c>
      <c r="D41" s="169">
        <f t="shared" si="7"/>
        <v>1</v>
      </c>
      <c r="E41" s="169"/>
      <c r="F41" s="169">
        <f t="shared" si="8"/>
        <v>0</v>
      </c>
      <c r="G41" s="169">
        <f t="shared" si="9"/>
        <v>1</v>
      </c>
      <c r="H41" s="169"/>
      <c r="I41" s="169">
        <f t="shared" si="10"/>
        <v>0</v>
      </c>
      <c r="J41" s="169">
        <f t="shared" si="11"/>
        <v>0</v>
      </c>
      <c r="K41" s="169"/>
      <c r="L41" s="169">
        <f t="shared" si="12"/>
        <v>0</v>
      </c>
    </row>
    <row r="42" ht="12.75" hidden="1"/>
    <row r="43" ht="12.75" hidden="1">
      <c r="C43" s="1" t="s">
        <v>95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4" name="Oblast7_1"/>
    <protectedRange sqref="J12:J14" name="Oblast6_1"/>
    <protectedRange sqref="I12:I14" name="Oblast5_1"/>
    <protectedRange sqref="G12:G14" name="Oblast4_1"/>
    <protectedRange sqref="F12:F14" name="Oblast3_1"/>
    <protectedRange sqref="D12:D14" name="Oblast2_1"/>
    <protectedRange sqref="B12:C12 B14:C14 C13" name="Oblast1_2"/>
    <protectedRange sqref="B13" name="Oblast1_1_1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 thickBot="1">
      <c r="A2" s="114" t="s">
        <v>1</v>
      </c>
      <c r="B2" s="115"/>
      <c r="C2" s="116" t="s">
        <v>75</v>
      </c>
      <c r="D2" s="115"/>
      <c r="E2" s="115"/>
      <c r="F2" s="115"/>
      <c r="G2" s="115"/>
      <c r="H2" s="115"/>
      <c r="I2" s="115"/>
      <c r="J2" s="116"/>
      <c r="K2" s="116"/>
      <c r="L2" s="116"/>
      <c r="M2" s="115"/>
      <c r="N2" s="116" t="str">
        <f>'[1]Los'!C26</f>
        <v>1. Kolo</v>
      </c>
      <c r="O2" s="115"/>
      <c r="P2" s="115"/>
      <c r="Q2" s="115"/>
      <c r="R2" s="115"/>
      <c r="S2" s="117" t="s">
        <v>96</v>
      </c>
    </row>
    <row r="3" spans="1:19" ht="19.5" customHeight="1" thickTop="1">
      <c r="A3" s="118" t="s">
        <v>3</v>
      </c>
      <c r="B3" s="119"/>
      <c r="C3" s="120" t="str">
        <f>'[1]Los'!B10</f>
        <v>SK Badminton Tábor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1"/>
      <c r="O3" s="121"/>
      <c r="P3" s="252" t="s">
        <v>14</v>
      </c>
      <c r="Q3" s="253"/>
      <c r="R3" s="254">
        <f>'[1]Los'!C24</f>
        <v>42679</v>
      </c>
      <c r="S3" s="255"/>
    </row>
    <row r="4" spans="1:19" ht="19.5" customHeight="1">
      <c r="A4" s="118" t="s">
        <v>4</v>
      </c>
      <c r="B4" s="123"/>
      <c r="C4" s="124" t="str">
        <f>'[1]Los'!C10</f>
        <v>Sokol Vodňany</v>
      </c>
      <c r="D4" s="122"/>
      <c r="E4" s="122"/>
      <c r="F4" s="122"/>
      <c r="G4" s="121"/>
      <c r="H4" s="121"/>
      <c r="I4" s="121"/>
      <c r="J4" s="121"/>
      <c r="K4" s="121"/>
      <c r="L4" s="121"/>
      <c r="M4" s="121"/>
      <c r="N4" s="121"/>
      <c r="O4" s="121"/>
      <c r="P4" s="256" t="s">
        <v>2</v>
      </c>
      <c r="Q4" s="257"/>
      <c r="R4" s="258" t="str">
        <f>'[1]Los'!C29</f>
        <v>Vodňany</v>
      </c>
      <c r="S4" s="259"/>
    </row>
    <row r="5" spans="1:19" ht="19.5" customHeight="1" thickBot="1">
      <c r="A5" s="125" t="s">
        <v>5</v>
      </c>
      <c r="B5" s="126"/>
      <c r="C5" s="127" t="str">
        <f>'[1]Los'!B24</f>
        <v>Vladimír Marek</v>
      </c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  <c r="O5" s="129"/>
      <c r="P5" s="130"/>
      <c r="Q5" s="131"/>
      <c r="R5" s="129"/>
      <c r="S5" s="132"/>
    </row>
    <row r="6" spans="1:19" ht="24.75" customHeight="1">
      <c r="A6" s="133"/>
      <c r="B6" s="134" t="s">
        <v>77</v>
      </c>
      <c r="C6" s="134" t="s">
        <v>78</v>
      </c>
      <c r="D6" s="260" t="s">
        <v>6</v>
      </c>
      <c r="E6" s="261"/>
      <c r="F6" s="261"/>
      <c r="G6" s="261"/>
      <c r="H6" s="261"/>
      <c r="I6" s="261"/>
      <c r="J6" s="261"/>
      <c r="K6" s="261"/>
      <c r="L6" s="262"/>
      <c r="M6" s="263" t="s">
        <v>15</v>
      </c>
      <c r="N6" s="264"/>
      <c r="O6" s="263" t="s">
        <v>16</v>
      </c>
      <c r="P6" s="264"/>
      <c r="Q6" s="263" t="s">
        <v>17</v>
      </c>
      <c r="R6" s="264"/>
      <c r="S6" s="135" t="s">
        <v>7</v>
      </c>
    </row>
    <row r="7" spans="1:19" ht="9.75" customHeight="1" thickBot="1">
      <c r="A7" s="136"/>
      <c r="B7" s="137"/>
      <c r="C7" s="138"/>
      <c r="D7" s="139">
        <v>1</v>
      </c>
      <c r="E7" s="139"/>
      <c r="F7" s="139"/>
      <c r="G7" s="139">
        <v>2</v>
      </c>
      <c r="H7" s="139"/>
      <c r="I7" s="139"/>
      <c r="J7" s="139">
        <v>3</v>
      </c>
      <c r="K7" s="140"/>
      <c r="L7" s="141"/>
      <c r="M7" s="142"/>
      <c r="N7" s="143"/>
      <c r="O7" s="142"/>
      <c r="P7" s="143"/>
      <c r="Q7" s="142"/>
      <c r="R7" s="143"/>
      <c r="S7" s="144"/>
    </row>
    <row r="8" spans="1:19" ht="30" customHeight="1" thickTop="1">
      <c r="A8" s="145" t="s">
        <v>18</v>
      </c>
      <c r="B8" s="146" t="s">
        <v>97</v>
      </c>
      <c r="C8" s="146" t="s">
        <v>98</v>
      </c>
      <c r="D8" s="147">
        <v>21</v>
      </c>
      <c r="E8" s="148" t="s">
        <v>22</v>
      </c>
      <c r="F8" s="149">
        <v>14</v>
      </c>
      <c r="G8" s="147">
        <v>21</v>
      </c>
      <c r="H8" s="148" t="s">
        <v>22</v>
      </c>
      <c r="I8" s="149">
        <v>7</v>
      </c>
      <c r="J8" s="147"/>
      <c r="K8" s="148" t="s">
        <v>22</v>
      </c>
      <c r="L8" s="149"/>
      <c r="M8" s="150">
        <f aca="true" t="shared" si="0" ref="M8:M14">D8+G8+J8</f>
        <v>42</v>
      </c>
      <c r="N8" s="151">
        <f aca="true" t="shared" si="1" ref="N8:N14">F8+I8+L8</f>
        <v>21</v>
      </c>
      <c r="O8" s="152">
        <f>D35+G35+J35</f>
        <v>2</v>
      </c>
      <c r="P8" s="149">
        <f>F35+I35+L35</f>
        <v>0</v>
      </c>
      <c r="Q8" s="152">
        <f aca="true" t="shared" si="2" ref="Q8:Q14">IF(O8&gt;P8,1,0)</f>
        <v>1</v>
      </c>
      <c r="R8" s="149">
        <f aca="true" t="shared" si="3" ref="R8:R14">IF(P8&gt;O8,1,0)</f>
        <v>0</v>
      </c>
      <c r="S8" s="153" t="str">
        <f>C3</f>
        <v>SK Badminton Tábor</v>
      </c>
    </row>
    <row r="9" spans="1:19" ht="30" customHeight="1">
      <c r="A9" s="145" t="s">
        <v>19</v>
      </c>
      <c r="B9" s="146" t="s">
        <v>99</v>
      </c>
      <c r="C9" s="146" t="s">
        <v>100</v>
      </c>
      <c r="D9" s="147">
        <v>21</v>
      </c>
      <c r="E9" s="147" t="s">
        <v>22</v>
      </c>
      <c r="F9" s="149">
        <v>10</v>
      </c>
      <c r="G9" s="147">
        <v>18</v>
      </c>
      <c r="H9" s="147" t="s">
        <v>22</v>
      </c>
      <c r="I9" s="149">
        <v>21</v>
      </c>
      <c r="J9" s="147">
        <v>21</v>
      </c>
      <c r="K9" s="147" t="s">
        <v>22</v>
      </c>
      <c r="L9" s="149">
        <v>16</v>
      </c>
      <c r="M9" s="150">
        <f t="shared" si="0"/>
        <v>60</v>
      </c>
      <c r="N9" s="151">
        <f t="shared" si="1"/>
        <v>47</v>
      </c>
      <c r="O9" s="152">
        <f aca="true" t="shared" si="4" ref="O9:O14">D36+G36+J36</f>
        <v>2</v>
      </c>
      <c r="P9" s="149">
        <f aca="true" t="shared" si="5" ref="P9:P14">F36+I36+L36</f>
        <v>1</v>
      </c>
      <c r="Q9" s="152">
        <f t="shared" si="2"/>
        <v>1</v>
      </c>
      <c r="R9" s="149">
        <f t="shared" si="3"/>
        <v>0</v>
      </c>
      <c r="S9" s="153" t="str">
        <f>C4</f>
        <v>Sokol Vodňany</v>
      </c>
    </row>
    <row r="10" spans="1:19" ht="30" customHeight="1">
      <c r="A10" s="145" t="s">
        <v>20</v>
      </c>
      <c r="B10" s="146" t="s">
        <v>101</v>
      </c>
      <c r="C10" s="146" t="s">
        <v>102</v>
      </c>
      <c r="D10" s="147">
        <v>21</v>
      </c>
      <c r="E10" s="147" t="s">
        <v>22</v>
      </c>
      <c r="F10" s="149">
        <v>10</v>
      </c>
      <c r="G10" s="147">
        <v>21</v>
      </c>
      <c r="H10" s="147" t="s">
        <v>22</v>
      </c>
      <c r="I10" s="149">
        <v>5</v>
      </c>
      <c r="J10" s="147"/>
      <c r="K10" s="147" t="s">
        <v>22</v>
      </c>
      <c r="L10" s="149"/>
      <c r="M10" s="150">
        <f t="shared" si="0"/>
        <v>42</v>
      </c>
      <c r="N10" s="151">
        <f t="shared" si="1"/>
        <v>15</v>
      </c>
      <c r="O10" s="152">
        <f t="shared" si="4"/>
        <v>2</v>
      </c>
      <c r="P10" s="149">
        <f t="shared" si="5"/>
        <v>0</v>
      </c>
      <c r="Q10" s="152">
        <f t="shared" si="2"/>
        <v>1</v>
      </c>
      <c r="R10" s="149">
        <f t="shared" si="3"/>
        <v>0</v>
      </c>
      <c r="S10" s="153" t="str">
        <f>C3</f>
        <v>SK Badminton Tábor</v>
      </c>
    </row>
    <row r="11" spans="1:19" ht="30" customHeight="1">
      <c r="A11" s="145" t="s">
        <v>85</v>
      </c>
      <c r="B11" s="146" t="s">
        <v>103</v>
      </c>
      <c r="C11" s="146" t="s">
        <v>104</v>
      </c>
      <c r="D11" s="147">
        <v>0</v>
      </c>
      <c r="E11" s="147" t="s">
        <v>22</v>
      </c>
      <c r="F11" s="149">
        <v>21</v>
      </c>
      <c r="G11" s="147">
        <v>7</v>
      </c>
      <c r="H11" s="147" t="s">
        <v>22</v>
      </c>
      <c r="I11" s="149">
        <v>21</v>
      </c>
      <c r="J11" s="147"/>
      <c r="K11" s="147" t="s">
        <v>22</v>
      </c>
      <c r="L11" s="149"/>
      <c r="M11" s="150">
        <f t="shared" si="0"/>
        <v>7</v>
      </c>
      <c r="N11" s="151">
        <f t="shared" si="1"/>
        <v>42</v>
      </c>
      <c r="O11" s="152">
        <f t="shared" si="4"/>
        <v>0</v>
      </c>
      <c r="P11" s="149">
        <f t="shared" si="5"/>
        <v>2</v>
      </c>
      <c r="Q11" s="152">
        <f t="shared" si="2"/>
        <v>0</v>
      </c>
      <c r="R11" s="149">
        <f t="shared" si="3"/>
        <v>1</v>
      </c>
      <c r="S11" s="153" t="str">
        <f>C4</f>
        <v>Sokol Vodňany</v>
      </c>
    </row>
    <row r="12" spans="1:19" ht="30" customHeight="1">
      <c r="A12" s="145" t="s">
        <v>21</v>
      </c>
      <c r="B12" s="146" t="s">
        <v>105</v>
      </c>
      <c r="C12" s="146" t="s">
        <v>106</v>
      </c>
      <c r="D12" s="147">
        <v>6</v>
      </c>
      <c r="E12" s="147" t="s">
        <v>22</v>
      </c>
      <c r="F12" s="149">
        <v>21</v>
      </c>
      <c r="G12" s="147">
        <v>5</v>
      </c>
      <c r="H12" s="147" t="s">
        <v>22</v>
      </c>
      <c r="I12" s="149">
        <v>21</v>
      </c>
      <c r="J12" s="147"/>
      <c r="K12" s="147" t="s">
        <v>22</v>
      </c>
      <c r="L12" s="149"/>
      <c r="M12" s="150">
        <f t="shared" si="0"/>
        <v>11</v>
      </c>
      <c r="N12" s="151">
        <f t="shared" si="1"/>
        <v>42</v>
      </c>
      <c r="O12" s="152">
        <f t="shared" si="4"/>
        <v>0</v>
      </c>
      <c r="P12" s="149">
        <f t="shared" si="5"/>
        <v>2</v>
      </c>
      <c r="Q12" s="152">
        <f t="shared" si="2"/>
        <v>0</v>
      </c>
      <c r="R12" s="149">
        <f t="shared" si="3"/>
        <v>1</v>
      </c>
      <c r="S12" s="153" t="str">
        <f>C3</f>
        <v>SK Badminton Tábor</v>
      </c>
    </row>
    <row r="13" spans="1:19" ht="30" customHeight="1">
      <c r="A13" s="145" t="s">
        <v>70</v>
      </c>
      <c r="B13" s="146" t="s">
        <v>107</v>
      </c>
      <c r="C13" s="146" t="s">
        <v>108</v>
      </c>
      <c r="D13" s="147">
        <v>14</v>
      </c>
      <c r="E13" s="147" t="s">
        <v>22</v>
      </c>
      <c r="F13" s="149">
        <v>21</v>
      </c>
      <c r="G13" s="147">
        <v>13</v>
      </c>
      <c r="H13" s="147" t="s">
        <v>22</v>
      </c>
      <c r="I13" s="149">
        <v>21</v>
      </c>
      <c r="J13" s="147"/>
      <c r="K13" s="147" t="s">
        <v>22</v>
      </c>
      <c r="L13" s="149"/>
      <c r="M13" s="150">
        <f t="shared" si="0"/>
        <v>27</v>
      </c>
      <c r="N13" s="151">
        <f t="shared" si="1"/>
        <v>42</v>
      </c>
      <c r="O13" s="152">
        <f t="shared" si="4"/>
        <v>0</v>
      </c>
      <c r="P13" s="149">
        <f t="shared" si="5"/>
        <v>2</v>
      </c>
      <c r="Q13" s="152">
        <f t="shared" si="2"/>
        <v>0</v>
      </c>
      <c r="R13" s="149">
        <f t="shared" si="3"/>
        <v>1</v>
      </c>
      <c r="S13" s="153" t="str">
        <f>C4</f>
        <v>Sokol Vodňany</v>
      </c>
    </row>
    <row r="14" spans="1:19" ht="30" customHeight="1" thickBot="1">
      <c r="A14" s="145" t="s">
        <v>24</v>
      </c>
      <c r="B14" s="146" t="s">
        <v>109</v>
      </c>
      <c r="C14" s="146" t="s">
        <v>110</v>
      </c>
      <c r="D14" s="147">
        <v>8</v>
      </c>
      <c r="E14" s="147" t="s">
        <v>22</v>
      </c>
      <c r="F14" s="149">
        <v>21</v>
      </c>
      <c r="G14" s="147">
        <v>3</v>
      </c>
      <c r="H14" s="147" t="s">
        <v>22</v>
      </c>
      <c r="I14" s="149">
        <v>21</v>
      </c>
      <c r="J14" s="147"/>
      <c r="K14" s="147" t="s">
        <v>22</v>
      </c>
      <c r="L14" s="149"/>
      <c r="M14" s="150">
        <f t="shared" si="0"/>
        <v>11</v>
      </c>
      <c r="N14" s="151">
        <f t="shared" si="1"/>
        <v>42</v>
      </c>
      <c r="O14" s="152">
        <f t="shared" si="4"/>
        <v>0</v>
      </c>
      <c r="P14" s="149">
        <f t="shared" si="5"/>
        <v>2</v>
      </c>
      <c r="Q14" s="152">
        <f t="shared" si="2"/>
        <v>0</v>
      </c>
      <c r="R14" s="149">
        <f t="shared" si="3"/>
        <v>1</v>
      </c>
      <c r="S14" s="153" t="str">
        <f>C3</f>
        <v>SK Badminton Tábor</v>
      </c>
    </row>
    <row r="15" spans="1:19" ht="34.5" customHeight="1" thickBot="1">
      <c r="A15" s="155" t="s">
        <v>8</v>
      </c>
      <c r="B15" s="156" t="str">
        <f>IF(Q15+R15=0,C44,IF(Q15=R15,C43,IF(Q15&gt;R15,C3,C4)))</f>
        <v>Sokol Vodňany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9"/>
      <c r="M15" s="160">
        <f aca="true" t="shared" si="6" ref="M15:R15">SUM(M8:M14)</f>
        <v>200</v>
      </c>
      <c r="N15" s="161">
        <f t="shared" si="6"/>
        <v>251</v>
      </c>
      <c r="O15" s="160">
        <f t="shared" si="6"/>
        <v>6</v>
      </c>
      <c r="P15" s="162">
        <f t="shared" si="6"/>
        <v>9</v>
      </c>
      <c r="Q15" s="160">
        <f t="shared" si="6"/>
        <v>3</v>
      </c>
      <c r="R15" s="161">
        <f t="shared" si="6"/>
        <v>4</v>
      </c>
      <c r="S15" s="163"/>
    </row>
    <row r="16" spans="4:19" ht="15"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 t="s">
        <v>9</v>
      </c>
    </row>
    <row r="17" ht="12.75">
      <c r="A17" s="166" t="s">
        <v>10</v>
      </c>
    </row>
    <row r="19" spans="1:2" ht="19.5" customHeight="1">
      <c r="A19" s="167" t="s">
        <v>11</v>
      </c>
      <c r="B19" s="1" t="s">
        <v>94</v>
      </c>
    </row>
    <row r="20" spans="1:2" ht="19.5" customHeight="1">
      <c r="A20" s="168"/>
      <c r="B20" s="1" t="s">
        <v>94</v>
      </c>
    </row>
    <row r="22" spans="1:20" ht="12.75">
      <c r="A22" s="3" t="s">
        <v>12</v>
      </c>
      <c r="C22" s="2"/>
      <c r="D22" s="3" t="s">
        <v>13</v>
      </c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3"/>
      <c r="C23" s="2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hidden="1">
      <c r="A35" s="4"/>
      <c r="C35" s="2" t="s">
        <v>18</v>
      </c>
      <c r="D35" s="169">
        <f>IF(D8&gt;F8,1,0)</f>
        <v>1</v>
      </c>
      <c r="E35" s="169"/>
      <c r="F35" s="169">
        <f>IF(F8&gt;D8,1,0)</f>
        <v>0</v>
      </c>
      <c r="G35" s="169">
        <f>IF(G8&gt;I8,1,0)</f>
        <v>1</v>
      </c>
      <c r="H35" s="169"/>
      <c r="I35" s="169">
        <f>IF(I8&gt;G8,1,0)</f>
        <v>0</v>
      </c>
      <c r="J35" s="169">
        <f>IF(J8&gt;L8,1,0)</f>
        <v>0</v>
      </c>
      <c r="K35" s="169"/>
      <c r="L35" s="169">
        <f>IF(L8&gt;J8,1,0)</f>
        <v>0</v>
      </c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3"/>
      <c r="C36" s="2" t="s">
        <v>19</v>
      </c>
      <c r="D36" s="169">
        <f aca="true" t="shared" si="7" ref="D36:D41">IF(D9&gt;F9,1,0)</f>
        <v>1</v>
      </c>
      <c r="E36" s="169"/>
      <c r="F36" s="169">
        <f aca="true" t="shared" si="8" ref="F36:F41">IF(F9&gt;D9,1,0)</f>
        <v>0</v>
      </c>
      <c r="G36" s="169">
        <f aca="true" t="shared" si="9" ref="G36:G41">IF(G9&gt;I9,1,0)</f>
        <v>0</v>
      </c>
      <c r="H36" s="169"/>
      <c r="I36" s="169">
        <f aca="true" t="shared" si="10" ref="I36:I41">IF(I9&gt;G9,1,0)</f>
        <v>1</v>
      </c>
      <c r="J36" s="169">
        <f aca="true" t="shared" si="11" ref="J36:J41">IF(J9&gt;L9,1,0)</f>
        <v>1</v>
      </c>
      <c r="K36" s="169"/>
      <c r="L36" s="169">
        <f aca="true" t="shared" si="12" ref="L36:L41">IF(L9&gt;J9,1,0)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20</v>
      </c>
      <c r="D37" s="169">
        <f t="shared" si="7"/>
        <v>1</v>
      </c>
      <c r="E37" s="169"/>
      <c r="F37" s="169">
        <f t="shared" si="8"/>
        <v>0</v>
      </c>
      <c r="G37" s="169">
        <f t="shared" si="9"/>
        <v>1</v>
      </c>
      <c r="H37" s="169"/>
      <c r="I37" s="169">
        <f t="shared" si="10"/>
        <v>0</v>
      </c>
      <c r="J37" s="169">
        <f t="shared" si="11"/>
        <v>0</v>
      </c>
      <c r="K37" s="169"/>
      <c r="L37" s="169">
        <f t="shared" si="12"/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4"/>
      <c r="C38" s="2" t="s">
        <v>85</v>
      </c>
      <c r="D38" s="169">
        <f t="shared" si="7"/>
        <v>0</v>
      </c>
      <c r="E38" s="169"/>
      <c r="F38" s="169">
        <f t="shared" si="8"/>
        <v>1</v>
      </c>
      <c r="G38" s="169">
        <f t="shared" si="9"/>
        <v>0</v>
      </c>
      <c r="H38" s="169"/>
      <c r="I38" s="169">
        <f t="shared" si="10"/>
        <v>1</v>
      </c>
      <c r="J38" s="169">
        <f t="shared" si="11"/>
        <v>0</v>
      </c>
      <c r="K38" s="169"/>
      <c r="L38" s="169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3:12" ht="12.75" hidden="1">
      <c r="C39" s="1" t="s">
        <v>21</v>
      </c>
      <c r="D39" s="169">
        <f t="shared" si="7"/>
        <v>0</v>
      </c>
      <c r="E39" s="169"/>
      <c r="F39" s="169">
        <f t="shared" si="8"/>
        <v>1</v>
      </c>
      <c r="G39" s="169">
        <f t="shared" si="9"/>
        <v>0</v>
      </c>
      <c r="H39" s="169"/>
      <c r="I39" s="169">
        <f t="shared" si="10"/>
        <v>1</v>
      </c>
      <c r="J39" s="169">
        <f t="shared" si="11"/>
        <v>0</v>
      </c>
      <c r="K39" s="169"/>
      <c r="L39" s="169">
        <f t="shared" si="12"/>
        <v>0</v>
      </c>
    </row>
    <row r="40" spans="3:12" ht="12.75" hidden="1">
      <c r="C40" s="1" t="s">
        <v>70</v>
      </c>
      <c r="D40" s="169">
        <f t="shared" si="7"/>
        <v>0</v>
      </c>
      <c r="E40" s="169"/>
      <c r="F40" s="169">
        <f t="shared" si="8"/>
        <v>1</v>
      </c>
      <c r="G40" s="169">
        <f t="shared" si="9"/>
        <v>0</v>
      </c>
      <c r="H40" s="169"/>
      <c r="I40" s="169">
        <f t="shared" si="10"/>
        <v>1</v>
      </c>
      <c r="J40" s="169">
        <f t="shared" si="11"/>
        <v>0</v>
      </c>
      <c r="K40" s="169"/>
      <c r="L40" s="169">
        <f t="shared" si="12"/>
        <v>0</v>
      </c>
    </row>
    <row r="41" spans="3:12" ht="12.75" hidden="1">
      <c r="C41" s="1" t="s">
        <v>24</v>
      </c>
      <c r="D41" s="169">
        <f t="shared" si="7"/>
        <v>0</v>
      </c>
      <c r="E41" s="169"/>
      <c r="F41" s="169">
        <f t="shared" si="8"/>
        <v>1</v>
      </c>
      <c r="G41" s="169">
        <f t="shared" si="9"/>
        <v>0</v>
      </c>
      <c r="H41" s="169"/>
      <c r="I41" s="169">
        <f t="shared" si="10"/>
        <v>1</v>
      </c>
      <c r="J41" s="169">
        <f t="shared" si="11"/>
        <v>0</v>
      </c>
      <c r="K41" s="169"/>
      <c r="L41" s="169">
        <f t="shared" si="12"/>
        <v>0</v>
      </c>
    </row>
    <row r="42" ht="12.75" hidden="1"/>
    <row r="43" ht="12.75" hidden="1">
      <c r="C43" s="1" t="s">
        <v>95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4" name="Oblast7_2"/>
    <protectedRange sqref="J12:J14" name="Oblast6_2"/>
    <protectedRange sqref="I12:I14" name="Oblast5_2"/>
    <protectedRange sqref="G12:G14" name="Oblast4_2"/>
    <protectedRange sqref="F12:F14" name="Oblast3_2"/>
    <protectedRange sqref="D12:D14" name="Oblast2_2"/>
    <protectedRange sqref="B12:C14" name="Oblast1_1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0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173" customWidth="1"/>
    <col min="2" max="2" width="2.25390625" style="173" customWidth="1"/>
    <col min="3" max="3" width="17.25390625" style="173" customWidth="1"/>
    <col min="4" max="4" width="2.625" style="184" customWidth="1"/>
    <col min="5" max="5" width="17.125" style="173" customWidth="1"/>
    <col min="6" max="6" width="1.37890625" style="200" customWidth="1"/>
    <col min="7" max="7" width="7.00390625" style="200" customWidth="1"/>
    <col min="8" max="8" width="10.125" style="173" customWidth="1"/>
    <col min="9" max="9" width="9.125" style="173" customWidth="1"/>
    <col min="10" max="10" width="2.625" style="173" customWidth="1"/>
    <col min="11" max="11" width="9.125" style="173" customWidth="1"/>
    <col min="12" max="12" width="6.25390625" style="173" customWidth="1"/>
    <col min="13" max="13" width="1.37890625" style="173" customWidth="1"/>
    <col min="14" max="14" width="7.125" style="173" customWidth="1"/>
    <col min="15" max="16384" width="9.125" style="173" customWidth="1"/>
  </cols>
  <sheetData>
    <row r="2" spans="2:12" ht="23.25">
      <c r="B2" s="171"/>
      <c r="C2" s="214" t="s">
        <v>130</v>
      </c>
      <c r="D2" s="214"/>
      <c r="E2" s="214"/>
      <c r="F2" s="214"/>
      <c r="G2" s="214"/>
      <c r="H2" s="214"/>
      <c r="I2" s="214"/>
      <c r="J2" s="214"/>
      <c r="K2" s="214"/>
      <c r="L2" s="214"/>
    </row>
    <row r="3" spans="2:12" ht="14.2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2:12" ht="16.5" customHeight="1">
      <c r="B4" s="174"/>
      <c r="C4" s="215" t="s">
        <v>131</v>
      </c>
      <c r="D4" s="215"/>
      <c r="E4" s="215"/>
      <c r="F4" s="215"/>
      <c r="G4" s="215"/>
      <c r="H4" s="215"/>
      <c r="I4" s="215"/>
      <c r="J4" s="215"/>
      <c r="K4" s="215"/>
      <c r="L4" s="215"/>
    </row>
    <row r="5" spans="2:12" ht="12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2:14" ht="12" customHeight="1">
      <c r="B6" s="176"/>
      <c r="C6" s="177" t="s">
        <v>129</v>
      </c>
      <c r="D6" s="178" t="s">
        <v>132</v>
      </c>
      <c r="E6" s="183" t="s">
        <v>38</v>
      </c>
      <c r="F6" s="180"/>
      <c r="G6" s="185" t="s">
        <v>133</v>
      </c>
      <c r="H6" s="182"/>
      <c r="I6" s="177" t="s">
        <v>126</v>
      </c>
      <c r="J6" s="178" t="s">
        <v>132</v>
      </c>
      <c r="K6" s="183" t="s">
        <v>127</v>
      </c>
      <c r="L6" s="184"/>
      <c r="N6" s="185" t="s">
        <v>134</v>
      </c>
    </row>
    <row r="7" spans="2:14" ht="12">
      <c r="B7" s="176"/>
      <c r="C7" s="177" t="s">
        <v>28</v>
      </c>
      <c r="D7" s="178" t="s">
        <v>132</v>
      </c>
      <c r="E7" s="183" t="s">
        <v>40</v>
      </c>
      <c r="F7" s="186"/>
      <c r="G7" s="185" t="s">
        <v>133</v>
      </c>
      <c r="H7" s="187"/>
      <c r="I7" s="188" t="s">
        <v>128</v>
      </c>
      <c r="J7" s="178" t="s">
        <v>132</v>
      </c>
      <c r="K7" s="183" t="s">
        <v>125</v>
      </c>
      <c r="L7" s="184"/>
      <c r="N7" s="185" t="s">
        <v>135</v>
      </c>
    </row>
    <row r="8" spans="2:14" ht="12">
      <c r="B8" s="176"/>
      <c r="C8" s="177" t="s">
        <v>38</v>
      </c>
      <c r="D8" s="178" t="s">
        <v>132</v>
      </c>
      <c r="E8" s="183" t="s">
        <v>40</v>
      </c>
      <c r="F8" s="184"/>
      <c r="G8" s="185" t="s">
        <v>136</v>
      </c>
      <c r="H8" s="181"/>
      <c r="I8" s="188" t="s">
        <v>127</v>
      </c>
      <c r="J8" s="178" t="s">
        <v>132</v>
      </c>
      <c r="K8" s="183" t="s">
        <v>125</v>
      </c>
      <c r="L8" s="184"/>
      <c r="N8" s="185" t="s">
        <v>137</v>
      </c>
    </row>
    <row r="9" spans="2:14" ht="12" customHeight="1">
      <c r="B9" s="176"/>
      <c r="C9" s="177" t="s">
        <v>28</v>
      </c>
      <c r="D9" s="178" t="s">
        <v>132</v>
      </c>
      <c r="E9" s="183" t="s">
        <v>129</v>
      </c>
      <c r="F9" s="184"/>
      <c r="G9" s="185" t="s">
        <v>136</v>
      </c>
      <c r="H9" s="185"/>
      <c r="I9" s="188" t="s">
        <v>128</v>
      </c>
      <c r="J9" s="178" t="s">
        <v>132</v>
      </c>
      <c r="K9" s="183" t="s">
        <v>127</v>
      </c>
      <c r="L9" s="184"/>
      <c r="N9" s="185" t="s">
        <v>136</v>
      </c>
    </row>
    <row r="10" spans="2:14" ht="12" customHeight="1">
      <c r="B10" s="176"/>
      <c r="C10" s="177" t="s">
        <v>38</v>
      </c>
      <c r="D10" s="178" t="s">
        <v>132</v>
      </c>
      <c r="E10" s="183" t="s">
        <v>28</v>
      </c>
      <c r="F10" s="189"/>
      <c r="G10" s="185" t="s">
        <v>136</v>
      </c>
      <c r="H10" s="180"/>
      <c r="I10" s="188" t="s">
        <v>125</v>
      </c>
      <c r="J10" s="178" t="s">
        <v>132</v>
      </c>
      <c r="K10" s="190" t="s">
        <v>126</v>
      </c>
      <c r="L10" s="184"/>
      <c r="N10" s="185" t="s">
        <v>136</v>
      </c>
    </row>
    <row r="11" spans="2:14" ht="12" customHeight="1">
      <c r="B11" s="176"/>
      <c r="C11" s="177" t="s">
        <v>129</v>
      </c>
      <c r="D11" s="178" t="s">
        <v>132</v>
      </c>
      <c r="E11" s="183" t="s">
        <v>40</v>
      </c>
      <c r="F11" s="180"/>
      <c r="G11" s="185" t="s">
        <v>133</v>
      </c>
      <c r="H11" s="180"/>
      <c r="I11" s="177" t="s">
        <v>126</v>
      </c>
      <c r="J11" s="178"/>
      <c r="K11" s="190" t="s">
        <v>128</v>
      </c>
      <c r="L11" s="184"/>
      <c r="N11" s="185" t="s">
        <v>136</v>
      </c>
    </row>
    <row r="12" spans="2:14" ht="12" customHeight="1">
      <c r="B12" s="176"/>
      <c r="C12" s="177"/>
      <c r="D12" s="178"/>
      <c r="E12" s="183"/>
      <c r="F12" s="180"/>
      <c r="G12" s="185"/>
      <c r="H12" s="180"/>
      <c r="I12" s="177"/>
      <c r="J12" s="178"/>
      <c r="K12" s="183"/>
      <c r="L12" s="184"/>
      <c r="N12" s="185"/>
    </row>
    <row r="13" spans="2:12" ht="12">
      <c r="B13" s="176"/>
      <c r="C13" s="177"/>
      <c r="D13" s="191"/>
      <c r="E13" s="179"/>
      <c r="F13" s="186"/>
      <c r="G13" s="186"/>
      <c r="H13" s="180"/>
      <c r="I13" s="177"/>
      <c r="J13" s="191"/>
      <c r="K13" s="179"/>
      <c r="L13" s="184"/>
    </row>
    <row r="14" spans="2:12" ht="16.5" customHeight="1">
      <c r="B14" s="174"/>
      <c r="C14" s="215" t="s">
        <v>139</v>
      </c>
      <c r="D14" s="215"/>
      <c r="E14" s="215"/>
      <c r="F14" s="215"/>
      <c r="G14" s="215"/>
      <c r="H14" s="215"/>
      <c r="I14" s="215"/>
      <c r="J14" s="215"/>
      <c r="K14" s="215"/>
      <c r="L14" s="215"/>
    </row>
    <row r="15" spans="2:12" ht="11.25" customHeight="1"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2:12" ht="12" customHeight="1">
      <c r="B16" s="192"/>
      <c r="C16" s="213" t="s">
        <v>140</v>
      </c>
      <c r="D16" s="213"/>
      <c r="E16" s="213"/>
      <c r="F16" s="193"/>
      <c r="G16" s="193"/>
      <c r="H16" s="193"/>
      <c r="I16" s="193" t="s">
        <v>141</v>
      </c>
      <c r="J16" s="193"/>
      <c r="K16" s="193"/>
      <c r="L16" s="184"/>
    </row>
    <row r="17" spans="2:16" ht="12">
      <c r="B17" s="176"/>
      <c r="C17" s="188" t="s">
        <v>38</v>
      </c>
      <c r="D17" s="195" t="s">
        <v>132</v>
      </c>
      <c r="E17" s="190" t="s">
        <v>127</v>
      </c>
      <c r="F17" s="196"/>
      <c r="G17" s="185" t="s">
        <v>134</v>
      </c>
      <c r="H17" s="197"/>
      <c r="I17" s="188" t="s">
        <v>38</v>
      </c>
      <c r="J17" s="195" t="s">
        <v>132</v>
      </c>
      <c r="K17" s="190" t="s">
        <v>128</v>
      </c>
      <c r="L17" s="198"/>
      <c r="M17" s="184"/>
      <c r="N17" s="185" t="s">
        <v>160</v>
      </c>
      <c r="O17" s="191"/>
      <c r="P17" s="179"/>
    </row>
    <row r="18" spans="2:16" ht="12">
      <c r="B18" s="176"/>
      <c r="C18" s="177" t="s">
        <v>40</v>
      </c>
      <c r="D18" s="195" t="s">
        <v>132</v>
      </c>
      <c r="E18" s="190" t="s">
        <v>128</v>
      </c>
      <c r="F18" s="196"/>
      <c r="G18" s="185" t="s">
        <v>160</v>
      </c>
      <c r="H18" s="197"/>
      <c r="I18" s="177" t="s">
        <v>40</v>
      </c>
      <c r="J18" s="195" t="s">
        <v>132</v>
      </c>
      <c r="K18" s="190" t="s">
        <v>127</v>
      </c>
      <c r="L18" s="198"/>
      <c r="M18" s="184"/>
      <c r="N18" s="185" t="s">
        <v>161</v>
      </c>
      <c r="O18" s="191"/>
      <c r="P18" s="179"/>
    </row>
    <row r="19" spans="2:16" ht="12">
      <c r="B19" s="176"/>
      <c r="C19" s="177" t="s">
        <v>28</v>
      </c>
      <c r="D19" s="195" t="s">
        <v>132</v>
      </c>
      <c r="E19" s="190" t="s">
        <v>126</v>
      </c>
      <c r="F19" s="196"/>
      <c r="G19" s="185" t="s">
        <v>135</v>
      </c>
      <c r="H19" s="197"/>
      <c r="I19" s="177" t="s">
        <v>28</v>
      </c>
      <c r="J19" s="195" t="s">
        <v>132</v>
      </c>
      <c r="K19" s="190" t="s">
        <v>125</v>
      </c>
      <c r="L19" s="198"/>
      <c r="M19" s="184"/>
      <c r="N19" s="185" t="s">
        <v>135</v>
      </c>
      <c r="O19" s="184"/>
      <c r="P19" s="184"/>
    </row>
    <row r="20" spans="2:16" ht="12">
      <c r="B20" s="176"/>
      <c r="C20" s="177" t="s">
        <v>129</v>
      </c>
      <c r="D20" s="195" t="s">
        <v>132</v>
      </c>
      <c r="E20" s="190" t="s">
        <v>125</v>
      </c>
      <c r="F20" s="196"/>
      <c r="G20" s="185" t="s">
        <v>162</v>
      </c>
      <c r="H20" s="197"/>
      <c r="I20" s="177" t="s">
        <v>129</v>
      </c>
      <c r="J20" s="195" t="s">
        <v>132</v>
      </c>
      <c r="K20" s="190" t="s">
        <v>126</v>
      </c>
      <c r="L20" s="198"/>
      <c r="M20" s="184"/>
      <c r="N20" s="185" t="s">
        <v>133</v>
      </c>
      <c r="O20" s="184"/>
      <c r="P20" s="184"/>
    </row>
    <row r="21" spans="2:11" s="184" customFormat="1" ht="12">
      <c r="B21" s="177"/>
      <c r="C21" s="216"/>
      <c r="D21" s="216"/>
      <c r="E21" s="216"/>
      <c r="F21" s="180"/>
      <c r="G21" s="180"/>
      <c r="H21" s="180"/>
      <c r="I21" s="177"/>
      <c r="J21" s="191"/>
      <c r="K21" s="179"/>
    </row>
    <row r="22" spans="2:12" ht="16.5" customHeight="1">
      <c r="B22" s="174"/>
      <c r="C22" s="215" t="s">
        <v>142</v>
      </c>
      <c r="D22" s="215"/>
      <c r="E22" s="215"/>
      <c r="F22" s="215"/>
      <c r="G22" s="215"/>
      <c r="H22" s="215"/>
      <c r="I22" s="215"/>
      <c r="J22" s="215"/>
      <c r="K22" s="215"/>
      <c r="L22" s="215"/>
    </row>
    <row r="23" spans="2:12" ht="12" customHeight="1"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</row>
    <row r="24" spans="2:13" ht="12" customHeight="1">
      <c r="B24" s="192"/>
      <c r="C24" s="213" t="s">
        <v>140</v>
      </c>
      <c r="D24" s="213"/>
      <c r="E24" s="213"/>
      <c r="F24" s="193"/>
      <c r="G24" s="193"/>
      <c r="H24" s="193"/>
      <c r="I24" s="193" t="s">
        <v>141</v>
      </c>
      <c r="J24" s="193"/>
      <c r="K24" s="193"/>
      <c r="L24" s="184"/>
      <c r="M24" s="184"/>
    </row>
    <row r="25" spans="2:14" ht="12">
      <c r="B25" s="176"/>
      <c r="C25" s="188" t="s">
        <v>125</v>
      </c>
      <c r="D25" s="195" t="s">
        <v>132</v>
      </c>
      <c r="E25" s="183" t="s">
        <v>40</v>
      </c>
      <c r="F25" s="196"/>
      <c r="G25" s="185" t="s">
        <v>138</v>
      </c>
      <c r="H25" s="197"/>
      <c r="I25" s="188" t="s">
        <v>125</v>
      </c>
      <c r="J25" s="195" t="s">
        <v>132</v>
      </c>
      <c r="K25" s="183" t="s">
        <v>38</v>
      </c>
      <c r="L25" s="184"/>
      <c r="M25" s="184"/>
      <c r="N25" s="185" t="s">
        <v>138</v>
      </c>
    </row>
    <row r="26" spans="2:14" ht="12">
      <c r="B26" s="176"/>
      <c r="C26" s="188" t="s">
        <v>126</v>
      </c>
      <c r="D26" s="195" t="s">
        <v>132</v>
      </c>
      <c r="E26" s="183" t="s">
        <v>38</v>
      </c>
      <c r="F26" s="196"/>
      <c r="G26" s="185" t="s">
        <v>138</v>
      </c>
      <c r="H26" s="197"/>
      <c r="I26" s="199" t="s">
        <v>126</v>
      </c>
      <c r="J26" s="195" t="s">
        <v>132</v>
      </c>
      <c r="K26" s="183" t="s">
        <v>40</v>
      </c>
      <c r="L26" s="184"/>
      <c r="M26" s="184"/>
      <c r="N26" s="185" t="s">
        <v>138</v>
      </c>
    </row>
    <row r="27" spans="2:14" ht="12.75" customHeight="1">
      <c r="B27" s="176"/>
      <c r="C27" s="188" t="s">
        <v>128</v>
      </c>
      <c r="D27" s="195" t="s">
        <v>132</v>
      </c>
      <c r="E27" s="183" t="s">
        <v>129</v>
      </c>
      <c r="F27" s="196"/>
      <c r="G27" s="185" t="s">
        <v>138</v>
      </c>
      <c r="H27" s="197"/>
      <c r="I27" s="188" t="s">
        <v>128</v>
      </c>
      <c r="J27" s="195" t="s">
        <v>132</v>
      </c>
      <c r="K27" s="183" t="s">
        <v>28</v>
      </c>
      <c r="L27" s="184"/>
      <c r="M27" s="184"/>
      <c r="N27" s="185" t="s">
        <v>138</v>
      </c>
    </row>
    <row r="28" spans="2:14" s="184" customFormat="1" ht="12">
      <c r="B28" s="176"/>
      <c r="C28" s="188" t="s">
        <v>127</v>
      </c>
      <c r="D28" s="195" t="s">
        <v>132</v>
      </c>
      <c r="E28" s="183" t="s">
        <v>28</v>
      </c>
      <c r="F28" s="196"/>
      <c r="G28" s="185" t="s">
        <v>138</v>
      </c>
      <c r="H28" s="197"/>
      <c r="I28" s="188" t="s">
        <v>127</v>
      </c>
      <c r="J28" s="195" t="s">
        <v>132</v>
      </c>
      <c r="K28" s="183" t="s">
        <v>129</v>
      </c>
      <c r="N28" s="185" t="s">
        <v>138</v>
      </c>
    </row>
    <row r="29" spans="2:11" s="184" customFormat="1" ht="12">
      <c r="B29" s="176"/>
      <c r="C29" s="194"/>
      <c r="D29" s="195"/>
      <c r="E29" s="190"/>
      <c r="F29" s="196"/>
      <c r="G29" s="196"/>
      <c r="H29" s="197"/>
      <c r="I29" s="194"/>
      <c r="J29" s="195"/>
      <c r="K29" s="190"/>
    </row>
    <row r="30" spans="3:12" ht="12">
      <c r="C30" s="184"/>
      <c r="E30" s="184"/>
      <c r="H30" s="184"/>
      <c r="I30" s="184"/>
      <c r="J30" s="184"/>
      <c r="K30" s="184"/>
      <c r="L30" s="184"/>
    </row>
  </sheetData>
  <sheetProtection password="CC26" sheet="1"/>
  <mergeCells count="7">
    <mergeCell ref="C24:E24"/>
    <mergeCell ref="C2:L2"/>
    <mergeCell ref="C4:L4"/>
    <mergeCell ref="C14:L14"/>
    <mergeCell ref="C16:E16"/>
    <mergeCell ref="C21:E21"/>
    <mergeCell ref="C22:L2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 thickBot="1">
      <c r="A2" s="114" t="s">
        <v>1</v>
      </c>
      <c r="B2" s="115"/>
      <c r="C2" s="116" t="s">
        <v>75</v>
      </c>
      <c r="D2" s="115"/>
      <c r="E2" s="115"/>
      <c r="F2" s="115"/>
      <c r="G2" s="115"/>
      <c r="H2" s="115"/>
      <c r="I2" s="115"/>
      <c r="J2" s="116"/>
      <c r="K2" s="116"/>
      <c r="L2" s="116"/>
      <c r="M2" s="115"/>
      <c r="N2" s="116" t="str">
        <f>'[1]Los'!C26</f>
        <v>1. Kolo</v>
      </c>
      <c r="O2" s="115"/>
      <c r="P2" s="115"/>
      <c r="Q2" s="115"/>
      <c r="R2" s="115"/>
      <c r="S2" s="117" t="s">
        <v>111</v>
      </c>
    </row>
    <row r="3" spans="1:19" ht="19.5" customHeight="1" thickTop="1">
      <c r="A3" s="118" t="s">
        <v>3</v>
      </c>
      <c r="B3" s="119"/>
      <c r="C3" s="120" t="str">
        <f>'[1]Los'!B14</f>
        <v>Sokol Křemže "C"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1"/>
      <c r="O3" s="121"/>
      <c r="P3" s="252" t="s">
        <v>14</v>
      </c>
      <c r="Q3" s="253"/>
      <c r="R3" s="254">
        <f>'[1]Los'!C24</f>
        <v>42679</v>
      </c>
      <c r="S3" s="255"/>
    </row>
    <row r="4" spans="1:19" ht="19.5" customHeight="1">
      <c r="A4" s="118" t="s">
        <v>4</v>
      </c>
      <c r="B4" s="123"/>
      <c r="C4" s="124" t="str">
        <f>'[1]Los'!C14</f>
        <v>Sokol Vodňany</v>
      </c>
      <c r="D4" s="122"/>
      <c r="E4" s="122"/>
      <c r="F4" s="122"/>
      <c r="G4" s="121"/>
      <c r="H4" s="121"/>
      <c r="I4" s="121"/>
      <c r="J4" s="121"/>
      <c r="K4" s="121"/>
      <c r="L4" s="121"/>
      <c r="M4" s="121"/>
      <c r="N4" s="121"/>
      <c r="O4" s="121"/>
      <c r="P4" s="256" t="s">
        <v>2</v>
      </c>
      <c r="Q4" s="257"/>
      <c r="R4" s="258" t="str">
        <f>'[1]Los'!C29</f>
        <v>Vodňany</v>
      </c>
      <c r="S4" s="259"/>
    </row>
    <row r="5" spans="1:19" ht="19.5" customHeight="1" thickBot="1">
      <c r="A5" s="125" t="s">
        <v>5</v>
      </c>
      <c r="B5" s="126"/>
      <c r="C5" s="127" t="str">
        <f>'[1]Los'!B24</f>
        <v>Vladimír Marek</v>
      </c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  <c r="O5" s="129"/>
      <c r="P5" s="130"/>
      <c r="Q5" s="131"/>
      <c r="R5" s="129"/>
      <c r="S5" s="132"/>
    </row>
    <row r="6" spans="1:19" ht="24.75" customHeight="1">
      <c r="A6" s="133"/>
      <c r="B6" s="134" t="s">
        <v>77</v>
      </c>
      <c r="C6" s="134" t="s">
        <v>78</v>
      </c>
      <c r="D6" s="260" t="s">
        <v>6</v>
      </c>
      <c r="E6" s="261"/>
      <c r="F6" s="261"/>
      <c r="G6" s="261"/>
      <c r="H6" s="261"/>
      <c r="I6" s="261"/>
      <c r="J6" s="261"/>
      <c r="K6" s="261"/>
      <c r="L6" s="262"/>
      <c r="M6" s="263" t="s">
        <v>15</v>
      </c>
      <c r="N6" s="264"/>
      <c r="O6" s="263" t="s">
        <v>16</v>
      </c>
      <c r="P6" s="264"/>
      <c r="Q6" s="263" t="s">
        <v>17</v>
      </c>
      <c r="R6" s="264"/>
      <c r="S6" s="135" t="s">
        <v>7</v>
      </c>
    </row>
    <row r="7" spans="1:19" ht="9.75" customHeight="1" thickBot="1">
      <c r="A7" s="136"/>
      <c r="B7" s="137"/>
      <c r="C7" s="138"/>
      <c r="D7" s="139">
        <v>1</v>
      </c>
      <c r="E7" s="139"/>
      <c r="F7" s="139"/>
      <c r="G7" s="139">
        <v>2</v>
      </c>
      <c r="H7" s="139"/>
      <c r="I7" s="139"/>
      <c r="J7" s="139">
        <v>3</v>
      </c>
      <c r="K7" s="140"/>
      <c r="L7" s="141"/>
      <c r="M7" s="142"/>
      <c r="N7" s="143"/>
      <c r="O7" s="142"/>
      <c r="P7" s="143"/>
      <c r="Q7" s="142"/>
      <c r="R7" s="143"/>
      <c r="S7" s="144"/>
    </row>
    <row r="8" spans="1:19" ht="30" customHeight="1" thickTop="1">
      <c r="A8" s="145" t="s">
        <v>18</v>
      </c>
      <c r="B8" s="146" t="s">
        <v>80</v>
      </c>
      <c r="C8" s="146" t="s">
        <v>98</v>
      </c>
      <c r="D8" s="147">
        <v>7</v>
      </c>
      <c r="E8" s="148" t="s">
        <v>22</v>
      </c>
      <c r="F8" s="149">
        <v>21</v>
      </c>
      <c r="G8" s="147">
        <v>7</v>
      </c>
      <c r="H8" s="148" t="s">
        <v>22</v>
      </c>
      <c r="I8" s="149">
        <v>21</v>
      </c>
      <c r="J8" s="147"/>
      <c r="K8" s="148" t="s">
        <v>22</v>
      </c>
      <c r="L8" s="149"/>
      <c r="M8" s="150">
        <f aca="true" t="shared" si="0" ref="M8:M14">D8+G8+J8</f>
        <v>14</v>
      </c>
      <c r="N8" s="151">
        <f aca="true" t="shared" si="1" ref="N8:N14">F8+I8+L8</f>
        <v>42</v>
      </c>
      <c r="O8" s="152">
        <f>D35+G35+J35</f>
        <v>0</v>
      </c>
      <c r="P8" s="149">
        <f>F35+I35+L35</f>
        <v>2</v>
      </c>
      <c r="Q8" s="152">
        <f aca="true" t="shared" si="2" ref="Q8:Q14">IF(O8&gt;P8,1,0)</f>
        <v>0</v>
      </c>
      <c r="R8" s="149">
        <f aca="true" t="shared" si="3" ref="R8:R14">IF(P8&gt;O8,1,0)</f>
        <v>1</v>
      </c>
      <c r="S8" s="153" t="str">
        <f>C3</f>
        <v>Sokol Křemže "C"</v>
      </c>
    </row>
    <row r="9" spans="1:19" ht="30" customHeight="1">
      <c r="A9" s="145" t="s">
        <v>19</v>
      </c>
      <c r="B9" s="146" t="s">
        <v>82</v>
      </c>
      <c r="C9" s="146" t="s">
        <v>100</v>
      </c>
      <c r="D9" s="147">
        <v>12</v>
      </c>
      <c r="E9" s="147" t="s">
        <v>22</v>
      </c>
      <c r="F9" s="149">
        <v>21</v>
      </c>
      <c r="G9" s="147">
        <v>12</v>
      </c>
      <c r="H9" s="147" t="s">
        <v>22</v>
      </c>
      <c r="I9" s="149">
        <v>21</v>
      </c>
      <c r="J9" s="147"/>
      <c r="K9" s="147" t="s">
        <v>22</v>
      </c>
      <c r="L9" s="149"/>
      <c r="M9" s="150">
        <f t="shared" si="0"/>
        <v>24</v>
      </c>
      <c r="N9" s="151">
        <f t="shared" si="1"/>
        <v>42</v>
      </c>
      <c r="O9" s="152">
        <f aca="true" t="shared" si="4" ref="O9:O14">D36+G36+J36</f>
        <v>0</v>
      </c>
      <c r="P9" s="149">
        <f aca="true" t="shared" si="5" ref="P9:P14">F36+I36+L36</f>
        <v>2</v>
      </c>
      <c r="Q9" s="152">
        <f t="shared" si="2"/>
        <v>0</v>
      </c>
      <c r="R9" s="149">
        <f t="shared" si="3"/>
        <v>1</v>
      </c>
      <c r="S9" s="153" t="str">
        <f>C4</f>
        <v>Sokol Vodňany</v>
      </c>
    </row>
    <row r="10" spans="1:19" ht="30" customHeight="1">
      <c r="A10" s="145" t="s">
        <v>20</v>
      </c>
      <c r="B10" s="146" t="s">
        <v>84</v>
      </c>
      <c r="C10" s="146" t="s">
        <v>102</v>
      </c>
      <c r="D10" s="147">
        <v>14</v>
      </c>
      <c r="E10" s="147" t="s">
        <v>22</v>
      </c>
      <c r="F10" s="149">
        <v>21</v>
      </c>
      <c r="G10" s="147">
        <v>17</v>
      </c>
      <c r="H10" s="147" t="s">
        <v>22</v>
      </c>
      <c r="I10" s="149">
        <v>21</v>
      </c>
      <c r="J10" s="147"/>
      <c r="K10" s="147" t="s">
        <v>22</v>
      </c>
      <c r="L10" s="149"/>
      <c r="M10" s="150">
        <f t="shared" si="0"/>
        <v>31</v>
      </c>
      <c r="N10" s="151">
        <f t="shared" si="1"/>
        <v>42</v>
      </c>
      <c r="O10" s="152">
        <f t="shared" si="4"/>
        <v>0</v>
      </c>
      <c r="P10" s="149">
        <f t="shared" si="5"/>
        <v>2</v>
      </c>
      <c r="Q10" s="152">
        <f t="shared" si="2"/>
        <v>0</v>
      </c>
      <c r="R10" s="149">
        <f t="shared" si="3"/>
        <v>1</v>
      </c>
      <c r="S10" s="153" t="str">
        <f>C3</f>
        <v>Sokol Křemže "C"</v>
      </c>
    </row>
    <row r="11" spans="1:19" ht="30" customHeight="1">
      <c r="A11" s="145" t="s">
        <v>85</v>
      </c>
      <c r="B11" s="146" t="s">
        <v>87</v>
      </c>
      <c r="C11" s="146" t="s">
        <v>104</v>
      </c>
      <c r="D11" s="147">
        <v>15</v>
      </c>
      <c r="E11" s="147" t="s">
        <v>22</v>
      </c>
      <c r="F11" s="149">
        <v>21</v>
      </c>
      <c r="G11" s="147">
        <v>7</v>
      </c>
      <c r="H11" s="147" t="s">
        <v>22</v>
      </c>
      <c r="I11" s="149">
        <v>21</v>
      </c>
      <c r="J11" s="147"/>
      <c r="K11" s="147" t="s">
        <v>22</v>
      </c>
      <c r="L11" s="149"/>
      <c r="M11" s="150">
        <f t="shared" si="0"/>
        <v>22</v>
      </c>
      <c r="N11" s="151">
        <f t="shared" si="1"/>
        <v>42</v>
      </c>
      <c r="O11" s="152">
        <f t="shared" si="4"/>
        <v>0</v>
      </c>
      <c r="P11" s="149">
        <f t="shared" si="5"/>
        <v>2</v>
      </c>
      <c r="Q11" s="152">
        <f t="shared" si="2"/>
        <v>0</v>
      </c>
      <c r="R11" s="149">
        <f t="shared" si="3"/>
        <v>1</v>
      </c>
      <c r="S11" s="153" t="str">
        <f>C4</f>
        <v>Sokol Vodňany</v>
      </c>
    </row>
    <row r="12" spans="1:19" ht="30" customHeight="1">
      <c r="A12" s="145" t="s">
        <v>21</v>
      </c>
      <c r="B12" s="146" t="s">
        <v>89</v>
      </c>
      <c r="C12" s="146" t="s">
        <v>106</v>
      </c>
      <c r="D12" s="147">
        <v>10</v>
      </c>
      <c r="E12" s="147" t="s">
        <v>22</v>
      </c>
      <c r="F12" s="149">
        <v>21</v>
      </c>
      <c r="G12" s="147">
        <v>12</v>
      </c>
      <c r="H12" s="147" t="s">
        <v>22</v>
      </c>
      <c r="I12" s="149">
        <v>21</v>
      </c>
      <c r="J12" s="147"/>
      <c r="K12" s="147" t="s">
        <v>22</v>
      </c>
      <c r="L12" s="149"/>
      <c r="M12" s="150">
        <f t="shared" si="0"/>
        <v>22</v>
      </c>
      <c r="N12" s="151">
        <f t="shared" si="1"/>
        <v>42</v>
      </c>
      <c r="O12" s="152">
        <f t="shared" si="4"/>
        <v>0</v>
      </c>
      <c r="P12" s="149">
        <f t="shared" si="5"/>
        <v>2</v>
      </c>
      <c r="Q12" s="152">
        <f t="shared" si="2"/>
        <v>0</v>
      </c>
      <c r="R12" s="149">
        <f t="shared" si="3"/>
        <v>1</v>
      </c>
      <c r="S12" s="153" t="str">
        <f>C3</f>
        <v>Sokol Křemže "C"</v>
      </c>
    </row>
    <row r="13" spans="1:19" ht="30" customHeight="1">
      <c r="A13" s="145" t="s">
        <v>70</v>
      </c>
      <c r="B13" s="146" t="s">
        <v>112</v>
      </c>
      <c r="C13" s="146" t="s">
        <v>108</v>
      </c>
      <c r="D13" s="147">
        <v>13</v>
      </c>
      <c r="E13" s="147" t="s">
        <v>22</v>
      </c>
      <c r="F13" s="149">
        <v>21</v>
      </c>
      <c r="G13" s="147">
        <v>12</v>
      </c>
      <c r="H13" s="147" t="s">
        <v>22</v>
      </c>
      <c r="I13" s="149">
        <v>21</v>
      </c>
      <c r="J13" s="147"/>
      <c r="K13" s="147" t="s">
        <v>22</v>
      </c>
      <c r="L13" s="149"/>
      <c r="M13" s="150">
        <f t="shared" si="0"/>
        <v>25</v>
      </c>
      <c r="N13" s="151">
        <f t="shared" si="1"/>
        <v>42</v>
      </c>
      <c r="O13" s="152">
        <f t="shared" si="4"/>
        <v>0</v>
      </c>
      <c r="P13" s="149">
        <f t="shared" si="5"/>
        <v>2</v>
      </c>
      <c r="Q13" s="152">
        <f t="shared" si="2"/>
        <v>0</v>
      </c>
      <c r="R13" s="149">
        <f t="shared" si="3"/>
        <v>1</v>
      </c>
      <c r="S13" s="153" t="str">
        <f>C4</f>
        <v>Sokol Vodňany</v>
      </c>
    </row>
    <row r="14" spans="1:19" ht="30" customHeight="1" thickBot="1">
      <c r="A14" s="145" t="s">
        <v>24</v>
      </c>
      <c r="B14" s="146" t="s">
        <v>93</v>
      </c>
      <c r="C14" s="146" t="s">
        <v>110</v>
      </c>
      <c r="D14" s="147">
        <v>12</v>
      </c>
      <c r="E14" s="147" t="s">
        <v>22</v>
      </c>
      <c r="F14" s="149">
        <v>21</v>
      </c>
      <c r="G14" s="147">
        <v>10</v>
      </c>
      <c r="H14" s="147" t="s">
        <v>22</v>
      </c>
      <c r="I14" s="149">
        <v>21</v>
      </c>
      <c r="J14" s="147"/>
      <c r="K14" s="147" t="s">
        <v>22</v>
      </c>
      <c r="L14" s="149"/>
      <c r="M14" s="150">
        <f t="shared" si="0"/>
        <v>22</v>
      </c>
      <c r="N14" s="151">
        <f t="shared" si="1"/>
        <v>42</v>
      </c>
      <c r="O14" s="152">
        <f t="shared" si="4"/>
        <v>0</v>
      </c>
      <c r="P14" s="149">
        <f t="shared" si="5"/>
        <v>2</v>
      </c>
      <c r="Q14" s="152">
        <f t="shared" si="2"/>
        <v>0</v>
      </c>
      <c r="R14" s="149">
        <f t="shared" si="3"/>
        <v>1</v>
      </c>
      <c r="S14" s="153" t="str">
        <f>C3</f>
        <v>Sokol Křemže "C"</v>
      </c>
    </row>
    <row r="15" spans="1:19" ht="34.5" customHeight="1" thickBot="1">
      <c r="A15" s="155" t="s">
        <v>8</v>
      </c>
      <c r="B15" s="156" t="str">
        <f>IF(Q15+R15=0,C44,IF(Q15=R15,C43,IF(Q15&gt;R15,C3,C4)))</f>
        <v>Sokol Vodňany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9"/>
      <c r="M15" s="160">
        <f aca="true" t="shared" si="6" ref="M15:R15">SUM(M8:M14)</f>
        <v>160</v>
      </c>
      <c r="N15" s="161">
        <f t="shared" si="6"/>
        <v>294</v>
      </c>
      <c r="O15" s="160">
        <f t="shared" si="6"/>
        <v>0</v>
      </c>
      <c r="P15" s="162">
        <f t="shared" si="6"/>
        <v>14</v>
      </c>
      <c r="Q15" s="160">
        <f t="shared" si="6"/>
        <v>0</v>
      </c>
      <c r="R15" s="161">
        <f t="shared" si="6"/>
        <v>7</v>
      </c>
      <c r="S15" s="163"/>
    </row>
    <row r="16" spans="4:19" ht="15"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 t="s">
        <v>9</v>
      </c>
    </row>
    <row r="17" ht="12.75">
      <c r="A17" s="166" t="s">
        <v>10</v>
      </c>
    </row>
    <row r="19" spans="1:2" ht="19.5" customHeight="1">
      <c r="A19" s="167" t="s">
        <v>11</v>
      </c>
      <c r="B19" s="1" t="s">
        <v>94</v>
      </c>
    </row>
    <row r="20" spans="1:2" ht="19.5" customHeight="1">
      <c r="A20" s="168"/>
      <c r="B20" s="1" t="s">
        <v>94</v>
      </c>
    </row>
    <row r="22" spans="1:20" ht="12.75">
      <c r="A22" s="3" t="s">
        <v>12</v>
      </c>
      <c r="C22" s="2"/>
      <c r="D22" s="3" t="s">
        <v>13</v>
      </c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3"/>
      <c r="C23" s="2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hidden="1">
      <c r="A35" s="4"/>
      <c r="C35" s="2" t="s">
        <v>18</v>
      </c>
      <c r="D35" s="169">
        <f>IF(D8&gt;F8,1,0)</f>
        <v>0</v>
      </c>
      <c r="E35" s="169"/>
      <c r="F35" s="169">
        <f>IF(F8&gt;D8,1,0)</f>
        <v>1</v>
      </c>
      <c r="G35" s="169">
        <f>IF(G8&gt;I8,1,0)</f>
        <v>0</v>
      </c>
      <c r="H35" s="169"/>
      <c r="I35" s="169">
        <f>IF(I8&gt;G8,1,0)</f>
        <v>1</v>
      </c>
      <c r="J35" s="169">
        <f>IF(J8&gt;L8,1,0)</f>
        <v>0</v>
      </c>
      <c r="K35" s="169"/>
      <c r="L35" s="169">
        <f>IF(L8&gt;J8,1,0)</f>
        <v>0</v>
      </c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3"/>
      <c r="C36" s="2" t="s">
        <v>19</v>
      </c>
      <c r="D36" s="169">
        <f aca="true" t="shared" si="7" ref="D36:D41">IF(D9&gt;F9,1,0)</f>
        <v>0</v>
      </c>
      <c r="E36" s="169"/>
      <c r="F36" s="169">
        <f aca="true" t="shared" si="8" ref="F36:F41">IF(F9&gt;D9,1,0)</f>
        <v>1</v>
      </c>
      <c r="G36" s="169">
        <f aca="true" t="shared" si="9" ref="G36:G41">IF(G9&gt;I9,1,0)</f>
        <v>0</v>
      </c>
      <c r="H36" s="169"/>
      <c r="I36" s="169">
        <f aca="true" t="shared" si="10" ref="I36:I41">IF(I9&gt;G9,1,0)</f>
        <v>1</v>
      </c>
      <c r="J36" s="169">
        <f aca="true" t="shared" si="11" ref="J36:J41">IF(J9&gt;L9,1,0)</f>
        <v>0</v>
      </c>
      <c r="K36" s="169"/>
      <c r="L36" s="169">
        <f aca="true" t="shared" si="12" ref="L36:L41">IF(L9&gt;J9,1,0)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20</v>
      </c>
      <c r="D37" s="169">
        <f t="shared" si="7"/>
        <v>0</v>
      </c>
      <c r="E37" s="169"/>
      <c r="F37" s="169">
        <f t="shared" si="8"/>
        <v>1</v>
      </c>
      <c r="G37" s="169">
        <f t="shared" si="9"/>
        <v>0</v>
      </c>
      <c r="H37" s="169"/>
      <c r="I37" s="169">
        <f t="shared" si="10"/>
        <v>1</v>
      </c>
      <c r="J37" s="169">
        <f t="shared" si="11"/>
        <v>0</v>
      </c>
      <c r="K37" s="169"/>
      <c r="L37" s="169">
        <f t="shared" si="12"/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4"/>
      <c r="C38" s="2" t="s">
        <v>85</v>
      </c>
      <c r="D38" s="169">
        <f t="shared" si="7"/>
        <v>0</v>
      </c>
      <c r="E38" s="169"/>
      <c r="F38" s="169">
        <f t="shared" si="8"/>
        <v>1</v>
      </c>
      <c r="G38" s="169">
        <f t="shared" si="9"/>
        <v>0</v>
      </c>
      <c r="H38" s="169"/>
      <c r="I38" s="169">
        <f t="shared" si="10"/>
        <v>1</v>
      </c>
      <c r="J38" s="169">
        <f t="shared" si="11"/>
        <v>0</v>
      </c>
      <c r="K38" s="169"/>
      <c r="L38" s="169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3:12" ht="12.75" hidden="1">
      <c r="C39" s="1" t="s">
        <v>21</v>
      </c>
      <c r="D39" s="169">
        <f t="shared" si="7"/>
        <v>0</v>
      </c>
      <c r="E39" s="169"/>
      <c r="F39" s="169">
        <f t="shared" si="8"/>
        <v>1</v>
      </c>
      <c r="G39" s="169">
        <f t="shared" si="9"/>
        <v>0</v>
      </c>
      <c r="H39" s="169"/>
      <c r="I39" s="169">
        <f t="shared" si="10"/>
        <v>1</v>
      </c>
      <c r="J39" s="169">
        <f t="shared" si="11"/>
        <v>0</v>
      </c>
      <c r="K39" s="169"/>
      <c r="L39" s="169">
        <f t="shared" si="12"/>
        <v>0</v>
      </c>
    </row>
    <row r="40" spans="3:12" ht="12.75" hidden="1">
      <c r="C40" s="1" t="s">
        <v>70</v>
      </c>
      <c r="D40" s="169">
        <f t="shared" si="7"/>
        <v>0</v>
      </c>
      <c r="E40" s="169"/>
      <c r="F40" s="169">
        <f t="shared" si="8"/>
        <v>1</v>
      </c>
      <c r="G40" s="169">
        <f t="shared" si="9"/>
        <v>0</v>
      </c>
      <c r="H40" s="169"/>
      <c r="I40" s="169">
        <f t="shared" si="10"/>
        <v>1</v>
      </c>
      <c r="J40" s="169">
        <f t="shared" si="11"/>
        <v>0</v>
      </c>
      <c r="K40" s="169"/>
      <c r="L40" s="169">
        <f t="shared" si="12"/>
        <v>0</v>
      </c>
    </row>
    <row r="41" spans="3:12" ht="12.75" hidden="1">
      <c r="C41" s="1" t="s">
        <v>24</v>
      </c>
      <c r="D41" s="169">
        <f t="shared" si="7"/>
        <v>0</v>
      </c>
      <c r="E41" s="169"/>
      <c r="F41" s="169">
        <f t="shared" si="8"/>
        <v>1</v>
      </c>
      <c r="G41" s="169">
        <f t="shared" si="9"/>
        <v>0</v>
      </c>
      <c r="H41" s="169"/>
      <c r="I41" s="169">
        <f t="shared" si="10"/>
        <v>1</v>
      </c>
      <c r="J41" s="169">
        <f t="shared" si="11"/>
        <v>0</v>
      </c>
      <c r="K41" s="169"/>
      <c r="L41" s="169">
        <f t="shared" si="12"/>
        <v>0</v>
      </c>
    </row>
    <row r="42" ht="12.75" hidden="1"/>
    <row r="43" ht="12.75" hidden="1">
      <c r="C43" s="1" t="s">
        <v>95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C11" name="Oblast1"/>
    <protectedRange sqref="L12:L14" name="Oblast7_2"/>
    <protectedRange sqref="J12:J14" name="Oblast6_2"/>
    <protectedRange sqref="I12:I14" name="Oblast5_2"/>
    <protectedRange sqref="G12:G14" name="Oblast4_2"/>
    <protectedRange sqref="F12:F14" name="Oblast3_2"/>
    <protectedRange sqref="D12:D14" name="Oblast2_2"/>
    <protectedRange sqref="B12:C14" name="Oblast1_2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 thickBot="1">
      <c r="A2" s="114" t="s">
        <v>1</v>
      </c>
      <c r="B2" s="115"/>
      <c r="C2" s="116" t="s">
        <v>75</v>
      </c>
      <c r="D2" s="115"/>
      <c r="E2" s="115"/>
      <c r="F2" s="115"/>
      <c r="G2" s="115"/>
      <c r="H2" s="115"/>
      <c r="I2" s="115"/>
      <c r="J2" s="116"/>
      <c r="K2" s="116"/>
      <c r="L2" s="116"/>
      <c r="M2" s="115"/>
      <c r="N2" s="116" t="str">
        <f>'[1]Los'!C26</f>
        <v>1. Kolo</v>
      </c>
      <c r="O2" s="115"/>
      <c r="P2" s="115"/>
      <c r="Q2" s="115"/>
      <c r="R2" s="115"/>
      <c r="S2" s="117" t="s">
        <v>115</v>
      </c>
    </row>
    <row r="3" spans="1:19" ht="19.5" customHeight="1" thickTop="1">
      <c r="A3" s="118" t="s">
        <v>3</v>
      </c>
      <c r="B3" s="119"/>
      <c r="C3" s="120" t="str">
        <f>'[1]Los'!B19</f>
        <v>SK Badminton Tábor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1"/>
      <c r="O3" s="121"/>
      <c r="P3" s="252" t="s">
        <v>14</v>
      </c>
      <c r="Q3" s="253"/>
      <c r="R3" s="254">
        <f>'[1]Los'!C24</f>
        <v>42679</v>
      </c>
      <c r="S3" s="255"/>
    </row>
    <row r="4" spans="1:19" ht="19.5" customHeight="1">
      <c r="A4" s="118" t="s">
        <v>4</v>
      </c>
      <c r="B4" s="123"/>
      <c r="C4" s="124" t="str">
        <f>'[1]Los'!C19</f>
        <v>Sokol Křemže "C"</v>
      </c>
      <c r="D4" s="122"/>
      <c r="E4" s="122"/>
      <c r="F4" s="122"/>
      <c r="G4" s="121"/>
      <c r="H4" s="121"/>
      <c r="I4" s="121"/>
      <c r="J4" s="121"/>
      <c r="K4" s="121"/>
      <c r="L4" s="121"/>
      <c r="M4" s="121"/>
      <c r="N4" s="121"/>
      <c r="O4" s="121"/>
      <c r="P4" s="256" t="s">
        <v>2</v>
      </c>
      <c r="Q4" s="257"/>
      <c r="R4" s="258" t="str">
        <f>'[1]Los'!C29</f>
        <v>Vodňany</v>
      </c>
      <c r="S4" s="259"/>
    </row>
    <row r="5" spans="1:19" ht="19.5" customHeight="1" thickBot="1">
      <c r="A5" s="125" t="s">
        <v>5</v>
      </c>
      <c r="B5" s="126"/>
      <c r="C5" s="127" t="str">
        <f>'[1]Los'!B24</f>
        <v>Vladimír Marek</v>
      </c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  <c r="O5" s="129"/>
      <c r="P5" s="130"/>
      <c r="Q5" s="131"/>
      <c r="R5" s="129"/>
      <c r="S5" s="132"/>
    </row>
    <row r="6" spans="1:19" ht="24.75" customHeight="1">
      <c r="A6" s="133"/>
      <c r="B6" s="134" t="s">
        <v>77</v>
      </c>
      <c r="C6" s="134" t="s">
        <v>78</v>
      </c>
      <c r="D6" s="260" t="s">
        <v>6</v>
      </c>
      <c r="E6" s="261"/>
      <c r="F6" s="261"/>
      <c r="G6" s="261"/>
      <c r="H6" s="261"/>
      <c r="I6" s="261"/>
      <c r="J6" s="261"/>
      <c r="K6" s="261"/>
      <c r="L6" s="262"/>
      <c r="M6" s="263" t="s">
        <v>15</v>
      </c>
      <c r="N6" s="264"/>
      <c r="O6" s="263" t="s">
        <v>16</v>
      </c>
      <c r="P6" s="264"/>
      <c r="Q6" s="263" t="s">
        <v>17</v>
      </c>
      <c r="R6" s="264"/>
      <c r="S6" s="135" t="s">
        <v>7</v>
      </c>
    </row>
    <row r="7" spans="1:19" ht="9.75" customHeight="1" thickBot="1">
      <c r="A7" s="136"/>
      <c r="B7" s="137"/>
      <c r="C7" s="138"/>
      <c r="D7" s="139">
        <v>1</v>
      </c>
      <c r="E7" s="139"/>
      <c r="F7" s="139"/>
      <c r="G7" s="139">
        <v>2</v>
      </c>
      <c r="H7" s="139"/>
      <c r="I7" s="139"/>
      <c r="J7" s="139">
        <v>3</v>
      </c>
      <c r="K7" s="140"/>
      <c r="L7" s="141"/>
      <c r="M7" s="142"/>
      <c r="N7" s="143"/>
      <c r="O7" s="142"/>
      <c r="P7" s="143"/>
      <c r="Q7" s="142"/>
      <c r="R7" s="143"/>
      <c r="S7" s="144"/>
    </row>
    <row r="8" spans="1:19" ht="30" customHeight="1" thickTop="1">
      <c r="A8" s="145" t="s">
        <v>18</v>
      </c>
      <c r="B8" s="146" t="s">
        <v>99</v>
      </c>
      <c r="C8" s="146" t="s">
        <v>80</v>
      </c>
      <c r="D8" s="147">
        <v>21</v>
      </c>
      <c r="E8" s="148" t="s">
        <v>22</v>
      </c>
      <c r="F8" s="149">
        <v>6</v>
      </c>
      <c r="G8" s="147">
        <v>21</v>
      </c>
      <c r="H8" s="148" t="s">
        <v>22</v>
      </c>
      <c r="I8" s="149">
        <v>0</v>
      </c>
      <c r="J8" s="147"/>
      <c r="K8" s="148" t="s">
        <v>22</v>
      </c>
      <c r="L8" s="149"/>
      <c r="M8" s="150">
        <f aca="true" t="shared" si="0" ref="M8:M14">D8+G8+J8</f>
        <v>42</v>
      </c>
      <c r="N8" s="151">
        <f aca="true" t="shared" si="1" ref="N8:N14">F8+I8+L8</f>
        <v>6</v>
      </c>
      <c r="O8" s="152">
        <f>D35+G35+J35</f>
        <v>2</v>
      </c>
      <c r="P8" s="149">
        <f>F35+I35+L35</f>
        <v>0</v>
      </c>
      <c r="Q8" s="152">
        <f aca="true" t="shared" si="2" ref="Q8:Q14">IF(O8&gt;P8,1,0)</f>
        <v>1</v>
      </c>
      <c r="R8" s="149">
        <f aca="true" t="shared" si="3" ref="R8:R14">IF(P8&gt;O8,1,0)</f>
        <v>0</v>
      </c>
      <c r="S8" s="153" t="str">
        <f>C3</f>
        <v>SK Badminton Tábor</v>
      </c>
    </row>
    <row r="9" spans="1:19" ht="30" customHeight="1">
      <c r="A9" s="145" t="s">
        <v>19</v>
      </c>
      <c r="B9" s="146" t="s">
        <v>101</v>
      </c>
      <c r="C9" s="146" t="s">
        <v>82</v>
      </c>
      <c r="D9" s="147">
        <v>21</v>
      </c>
      <c r="E9" s="147" t="s">
        <v>22</v>
      </c>
      <c r="F9" s="149">
        <v>16</v>
      </c>
      <c r="G9" s="147">
        <v>21</v>
      </c>
      <c r="H9" s="147" t="s">
        <v>22</v>
      </c>
      <c r="I9" s="149">
        <v>12</v>
      </c>
      <c r="J9" s="147"/>
      <c r="K9" s="147" t="s">
        <v>22</v>
      </c>
      <c r="L9" s="149"/>
      <c r="M9" s="150">
        <f t="shared" si="0"/>
        <v>42</v>
      </c>
      <c r="N9" s="151">
        <f t="shared" si="1"/>
        <v>28</v>
      </c>
      <c r="O9" s="152">
        <f aca="true" t="shared" si="4" ref="O9:O14">D36+G36+J36</f>
        <v>2</v>
      </c>
      <c r="P9" s="149">
        <f aca="true" t="shared" si="5" ref="P9:P14">F36+I36+L36</f>
        <v>0</v>
      </c>
      <c r="Q9" s="152">
        <f t="shared" si="2"/>
        <v>1</v>
      </c>
      <c r="R9" s="149">
        <f t="shared" si="3"/>
        <v>0</v>
      </c>
      <c r="S9" s="153" t="str">
        <f>C4</f>
        <v>Sokol Křemže "C"</v>
      </c>
    </row>
    <row r="10" spans="1:19" ht="30" customHeight="1">
      <c r="A10" s="145" t="s">
        <v>20</v>
      </c>
      <c r="B10" s="146" t="s">
        <v>116</v>
      </c>
      <c r="C10" s="146" t="s">
        <v>84</v>
      </c>
      <c r="D10" s="147">
        <v>21</v>
      </c>
      <c r="E10" s="147" t="s">
        <v>22</v>
      </c>
      <c r="F10" s="149">
        <v>14</v>
      </c>
      <c r="G10" s="147">
        <v>21</v>
      </c>
      <c r="H10" s="147" t="s">
        <v>22</v>
      </c>
      <c r="I10" s="149">
        <v>11</v>
      </c>
      <c r="J10" s="147"/>
      <c r="K10" s="147" t="s">
        <v>22</v>
      </c>
      <c r="L10" s="149"/>
      <c r="M10" s="150">
        <f t="shared" si="0"/>
        <v>42</v>
      </c>
      <c r="N10" s="151">
        <f t="shared" si="1"/>
        <v>25</v>
      </c>
      <c r="O10" s="152">
        <f t="shared" si="4"/>
        <v>2</v>
      </c>
      <c r="P10" s="149">
        <f t="shared" si="5"/>
        <v>0</v>
      </c>
      <c r="Q10" s="152">
        <f t="shared" si="2"/>
        <v>1</v>
      </c>
      <c r="R10" s="149">
        <f t="shared" si="3"/>
        <v>0</v>
      </c>
      <c r="S10" s="153" t="str">
        <f>C3</f>
        <v>SK Badminton Tábor</v>
      </c>
    </row>
    <row r="11" spans="1:19" ht="30" customHeight="1">
      <c r="A11" s="145" t="s">
        <v>85</v>
      </c>
      <c r="B11" s="146" t="s">
        <v>103</v>
      </c>
      <c r="C11" s="146" t="s">
        <v>117</v>
      </c>
      <c r="D11" s="147">
        <v>4</v>
      </c>
      <c r="E11" s="147" t="s">
        <v>22</v>
      </c>
      <c r="F11" s="149">
        <v>21</v>
      </c>
      <c r="G11" s="147">
        <v>6</v>
      </c>
      <c r="H11" s="147" t="s">
        <v>22</v>
      </c>
      <c r="I11" s="149">
        <v>21</v>
      </c>
      <c r="J11" s="147"/>
      <c r="K11" s="147" t="s">
        <v>22</v>
      </c>
      <c r="L11" s="149"/>
      <c r="M11" s="150">
        <f t="shared" si="0"/>
        <v>10</v>
      </c>
      <c r="N11" s="151">
        <f t="shared" si="1"/>
        <v>42</v>
      </c>
      <c r="O11" s="152">
        <f t="shared" si="4"/>
        <v>0</v>
      </c>
      <c r="P11" s="149">
        <f t="shared" si="5"/>
        <v>2</v>
      </c>
      <c r="Q11" s="152">
        <f t="shared" si="2"/>
        <v>0</v>
      </c>
      <c r="R11" s="149">
        <f t="shared" si="3"/>
        <v>1</v>
      </c>
      <c r="S11" s="153" t="str">
        <f>C4</f>
        <v>Sokol Křemže "C"</v>
      </c>
    </row>
    <row r="12" spans="1:19" ht="30" customHeight="1">
      <c r="A12" s="145" t="s">
        <v>21</v>
      </c>
      <c r="B12" s="146" t="s">
        <v>105</v>
      </c>
      <c r="C12" s="146" t="s">
        <v>89</v>
      </c>
      <c r="D12" s="147">
        <v>7</v>
      </c>
      <c r="E12" s="147" t="s">
        <v>22</v>
      </c>
      <c r="F12" s="149">
        <v>21</v>
      </c>
      <c r="G12" s="147">
        <v>4</v>
      </c>
      <c r="H12" s="147" t="s">
        <v>22</v>
      </c>
      <c r="I12" s="149">
        <v>21</v>
      </c>
      <c r="J12" s="147"/>
      <c r="K12" s="147" t="s">
        <v>22</v>
      </c>
      <c r="L12" s="149"/>
      <c r="M12" s="150">
        <f t="shared" si="0"/>
        <v>11</v>
      </c>
      <c r="N12" s="151">
        <f t="shared" si="1"/>
        <v>42</v>
      </c>
      <c r="O12" s="152">
        <f t="shared" si="4"/>
        <v>0</v>
      </c>
      <c r="P12" s="149">
        <f t="shared" si="5"/>
        <v>2</v>
      </c>
      <c r="Q12" s="152">
        <f t="shared" si="2"/>
        <v>0</v>
      </c>
      <c r="R12" s="149">
        <f t="shared" si="3"/>
        <v>1</v>
      </c>
      <c r="S12" s="153" t="str">
        <f>C3</f>
        <v>SK Badminton Tábor</v>
      </c>
    </row>
    <row r="13" spans="1:19" ht="30" customHeight="1">
      <c r="A13" s="145" t="s">
        <v>70</v>
      </c>
      <c r="B13" s="146" t="s">
        <v>107</v>
      </c>
      <c r="C13" s="146" t="s">
        <v>91</v>
      </c>
      <c r="D13" s="147">
        <v>21</v>
      </c>
      <c r="E13" s="147" t="s">
        <v>22</v>
      </c>
      <c r="F13" s="149">
        <v>13</v>
      </c>
      <c r="G13" s="147">
        <v>12</v>
      </c>
      <c r="H13" s="147" t="s">
        <v>22</v>
      </c>
      <c r="I13" s="149">
        <v>21</v>
      </c>
      <c r="J13" s="147">
        <v>21</v>
      </c>
      <c r="K13" s="147" t="s">
        <v>22</v>
      </c>
      <c r="L13" s="149">
        <v>18</v>
      </c>
      <c r="M13" s="150">
        <f t="shared" si="0"/>
        <v>54</v>
      </c>
      <c r="N13" s="151">
        <f t="shared" si="1"/>
        <v>52</v>
      </c>
      <c r="O13" s="152">
        <f t="shared" si="4"/>
        <v>2</v>
      </c>
      <c r="P13" s="149">
        <f t="shared" si="5"/>
        <v>1</v>
      </c>
      <c r="Q13" s="152">
        <f t="shared" si="2"/>
        <v>1</v>
      </c>
      <c r="R13" s="149">
        <f t="shared" si="3"/>
        <v>0</v>
      </c>
      <c r="S13" s="153" t="str">
        <f>C4</f>
        <v>Sokol Křemže "C"</v>
      </c>
    </row>
    <row r="14" spans="1:19" ht="30" customHeight="1" thickBot="1">
      <c r="A14" s="145" t="s">
        <v>24</v>
      </c>
      <c r="B14" s="146" t="s">
        <v>118</v>
      </c>
      <c r="C14" s="146" t="s">
        <v>119</v>
      </c>
      <c r="D14" s="147">
        <v>8</v>
      </c>
      <c r="E14" s="147" t="s">
        <v>22</v>
      </c>
      <c r="F14" s="149">
        <v>21</v>
      </c>
      <c r="G14" s="147">
        <v>21</v>
      </c>
      <c r="H14" s="147" t="s">
        <v>22</v>
      </c>
      <c r="I14" s="149">
        <v>15</v>
      </c>
      <c r="J14" s="147">
        <v>17</v>
      </c>
      <c r="K14" s="147" t="s">
        <v>22</v>
      </c>
      <c r="L14" s="149">
        <v>21</v>
      </c>
      <c r="M14" s="150">
        <f t="shared" si="0"/>
        <v>46</v>
      </c>
      <c r="N14" s="151">
        <f t="shared" si="1"/>
        <v>57</v>
      </c>
      <c r="O14" s="152">
        <f t="shared" si="4"/>
        <v>1</v>
      </c>
      <c r="P14" s="149">
        <f t="shared" si="5"/>
        <v>2</v>
      </c>
      <c r="Q14" s="152">
        <f t="shared" si="2"/>
        <v>0</v>
      </c>
      <c r="R14" s="149">
        <f t="shared" si="3"/>
        <v>1</v>
      </c>
      <c r="S14" s="153" t="str">
        <f>C3</f>
        <v>SK Badminton Tábor</v>
      </c>
    </row>
    <row r="15" spans="1:19" ht="34.5" customHeight="1" thickBot="1">
      <c r="A15" s="155" t="s">
        <v>8</v>
      </c>
      <c r="B15" s="156" t="str">
        <f>IF(Q15+R15=0,C44,IF(Q15=R15,C43,IF(Q15&gt;R15,C3,C4)))</f>
        <v>SK Badminton Tábor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9"/>
      <c r="M15" s="160">
        <f aca="true" t="shared" si="6" ref="M15:R15">SUM(M8:M14)</f>
        <v>247</v>
      </c>
      <c r="N15" s="161">
        <f t="shared" si="6"/>
        <v>252</v>
      </c>
      <c r="O15" s="160">
        <f t="shared" si="6"/>
        <v>9</v>
      </c>
      <c r="P15" s="162">
        <f t="shared" si="6"/>
        <v>7</v>
      </c>
      <c r="Q15" s="160">
        <f t="shared" si="6"/>
        <v>4</v>
      </c>
      <c r="R15" s="161">
        <f t="shared" si="6"/>
        <v>3</v>
      </c>
      <c r="S15" s="163"/>
    </row>
    <row r="16" spans="4:19" ht="15"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 t="s">
        <v>9</v>
      </c>
    </row>
    <row r="17" ht="12.75">
      <c r="A17" s="166" t="s">
        <v>10</v>
      </c>
    </row>
    <row r="19" spans="1:2" ht="19.5" customHeight="1">
      <c r="A19" s="167" t="s">
        <v>11</v>
      </c>
      <c r="B19" s="1" t="s">
        <v>94</v>
      </c>
    </row>
    <row r="20" spans="1:2" ht="19.5" customHeight="1">
      <c r="A20" s="168"/>
      <c r="B20" s="1" t="s">
        <v>94</v>
      </c>
    </row>
    <row r="22" spans="1:20" ht="12.75">
      <c r="A22" s="3" t="s">
        <v>12</v>
      </c>
      <c r="C22" s="2"/>
      <c r="D22" s="3" t="s">
        <v>13</v>
      </c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3"/>
      <c r="C23" s="2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hidden="1">
      <c r="A35" s="4"/>
      <c r="C35" s="2" t="s">
        <v>18</v>
      </c>
      <c r="D35" s="169">
        <f>IF(D8&gt;F8,1,0)</f>
        <v>1</v>
      </c>
      <c r="E35" s="169"/>
      <c r="F35" s="169">
        <f>IF(F8&gt;D8,1,0)</f>
        <v>0</v>
      </c>
      <c r="G35" s="169">
        <f>IF(G8&gt;I8,1,0)</f>
        <v>1</v>
      </c>
      <c r="H35" s="169"/>
      <c r="I35" s="169">
        <f>IF(I8&gt;G8,1,0)</f>
        <v>0</v>
      </c>
      <c r="J35" s="169">
        <f>IF(J8&gt;L8,1,0)</f>
        <v>0</v>
      </c>
      <c r="K35" s="169"/>
      <c r="L35" s="169">
        <f>IF(L8&gt;J8,1,0)</f>
        <v>0</v>
      </c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3"/>
      <c r="C36" s="2" t="s">
        <v>19</v>
      </c>
      <c r="D36" s="169">
        <f aca="true" t="shared" si="7" ref="D36:D41">IF(D9&gt;F9,1,0)</f>
        <v>1</v>
      </c>
      <c r="E36" s="169"/>
      <c r="F36" s="169">
        <f aca="true" t="shared" si="8" ref="F36:F41">IF(F9&gt;D9,1,0)</f>
        <v>0</v>
      </c>
      <c r="G36" s="169">
        <f aca="true" t="shared" si="9" ref="G36:G41">IF(G9&gt;I9,1,0)</f>
        <v>1</v>
      </c>
      <c r="H36" s="169"/>
      <c r="I36" s="169">
        <f aca="true" t="shared" si="10" ref="I36:I41">IF(I9&gt;G9,1,0)</f>
        <v>0</v>
      </c>
      <c r="J36" s="169">
        <f aca="true" t="shared" si="11" ref="J36:J41">IF(J9&gt;L9,1,0)</f>
        <v>0</v>
      </c>
      <c r="K36" s="169"/>
      <c r="L36" s="169">
        <f aca="true" t="shared" si="12" ref="L36:L41">IF(L9&gt;J9,1,0)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20</v>
      </c>
      <c r="D37" s="169">
        <f t="shared" si="7"/>
        <v>1</v>
      </c>
      <c r="E37" s="169"/>
      <c r="F37" s="169">
        <f t="shared" si="8"/>
        <v>0</v>
      </c>
      <c r="G37" s="169">
        <f t="shared" si="9"/>
        <v>1</v>
      </c>
      <c r="H37" s="169"/>
      <c r="I37" s="169">
        <f t="shared" si="10"/>
        <v>0</v>
      </c>
      <c r="J37" s="169">
        <f t="shared" si="11"/>
        <v>0</v>
      </c>
      <c r="K37" s="169"/>
      <c r="L37" s="169">
        <f t="shared" si="12"/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4"/>
      <c r="C38" s="2" t="s">
        <v>85</v>
      </c>
      <c r="D38" s="169">
        <f t="shared" si="7"/>
        <v>0</v>
      </c>
      <c r="E38" s="169"/>
      <c r="F38" s="169">
        <f t="shared" si="8"/>
        <v>1</v>
      </c>
      <c r="G38" s="169">
        <f t="shared" si="9"/>
        <v>0</v>
      </c>
      <c r="H38" s="169"/>
      <c r="I38" s="169">
        <f t="shared" si="10"/>
        <v>1</v>
      </c>
      <c r="J38" s="169">
        <f t="shared" si="11"/>
        <v>0</v>
      </c>
      <c r="K38" s="169"/>
      <c r="L38" s="169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3:12" ht="12.75" hidden="1">
      <c r="C39" s="1" t="s">
        <v>21</v>
      </c>
      <c r="D39" s="169">
        <f t="shared" si="7"/>
        <v>0</v>
      </c>
      <c r="E39" s="169"/>
      <c r="F39" s="169">
        <f t="shared" si="8"/>
        <v>1</v>
      </c>
      <c r="G39" s="169">
        <f t="shared" si="9"/>
        <v>0</v>
      </c>
      <c r="H39" s="169"/>
      <c r="I39" s="169">
        <f t="shared" si="10"/>
        <v>1</v>
      </c>
      <c r="J39" s="169">
        <f t="shared" si="11"/>
        <v>0</v>
      </c>
      <c r="K39" s="169"/>
      <c r="L39" s="169">
        <f t="shared" si="12"/>
        <v>0</v>
      </c>
    </row>
    <row r="40" spans="3:12" ht="12.75" hidden="1">
      <c r="C40" s="1" t="s">
        <v>70</v>
      </c>
      <c r="D40" s="169">
        <f t="shared" si="7"/>
        <v>1</v>
      </c>
      <c r="E40" s="169"/>
      <c r="F40" s="169">
        <f t="shared" si="8"/>
        <v>0</v>
      </c>
      <c r="G40" s="169">
        <f t="shared" si="9"/>
        <v>0</v>
      </c>
      <c r="H40" s="169"/>
      <c r="I40" s="169">
        <f t="shared" si="10"/>
        <v>1</v>
      </c>
      <c r="J40" s="169">
        <f t="shared" si="11"/>
        <v>1</v>
      </c>
      <c r="K40" s="169"/>
      <c r="L40" s="169">
        <f t="shared" si="12"/>
        <v>0</v>
      </c>
    </row>
    <row r="41" spans="3:12" ht="12.75" hidden="1">
      <c r="C41" s="1" t="s">
        <v>24</v>
      </c>
      <c r="D41" s="169">
        <f t="shared" si="7"/>
        <v>0</v>
      </c>
      <c r="E41" s="169"/>
      <c r="F41" s="169">
        <f t="shared" si="8"/>
        <v>1</v>
      </c>
      <c r="G41" s="169">
        <f t="shared" si="9"/>
        <v>1</v>
      </c>
      <c r="H41" s="169"/>
      <c r="I41" s="169">
        <f t="shared" si="10"/>
        <v>0</v>
      </c>
      <c r="J41" s="169">
        <f t="shared" si="11"/>
        <v>0</v>
      </c>
      <c r="K41" s="169"/>
      <c r="L41" s="169">
        <f t="shared" si="12"/>
        <v>1</v>
      </c>
    </row>
    <row r="42" ht="12.75" hidden="1"/>
    <row r="43" ht="12.75" hidden="1">
      <c r="C43" s="1" t="s">
        <v>95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2_1"/>
    <protectedRange sqref="L12:L14" name="Oblast7_1"/>
    <protectedRange sqref="J12:J14" name="Oblast6_1"/>
    <protectedRange sqref="I12:I14" name="Oblast5_1"/>
    <protectedRange sqref="G12:G14" name="Oblast4_1"/>
    <protectedRange sqref="F12:F14" name="Oblast3_1"/>
    <protectedRange sqref="D12:D14" name="Oblast2_1"/>
    <protectedRange sqref="B12:C14" name="Oblast1_1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 thickBot="1">
      <c r="A2" s="114" t="s">
        <v>1</v>
      </c>
      <c r="B2" s="115"/>
      <c r="C2" s="116" t="s">
        <v>75</v>
      </c>
      <c r="D2" s="115"/>
      <c r="E2" s="115"/>
      <c r="F2" s="115"/>
      <c r="G2" s="115"/>
      <c r="H2" s="115"/>
      <c r="I2" s="115"/>
      <c r="J2" s="116"/>
      <c r="K2" s="116"/>
      <c r="L2" s="116"/>
      <c r="M2" s="115"/>
      <c r="N2" s="116" t="str">
        <f>'[1]Los'!C26</f>
        <v>1. Kolo</v>
      </c>
      <c r="O2" s="115"/>
      <c r="P2" s="115"/>
      <c r="Q2" s="115"/>
      <c r="R2" s="115"/>
      <c r="S2" s="117" t="s">
        <v>120</v>
      </c>
    </row>
    <row r="3" spans="1:19" ht="19.5" customHeight="1" thickTop="1">
      <c r="A3" s="118" t="s">
        <v>3</v>
      </c>
      <c r="B3" s="119"/>
      <c r="C3" s="120" t="str">
        <f>'[1]Los'!B20</f>
        <v>Sokol Vodňany</v>
      </c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1"/>
      <c r="O3" s="121"/>
      <c r="P3" s="252" t="s">
        <v>14</v>
      </c>
      <c r="Q3" s="253"/>
      <c r="R3" s="254">
        <f>'[1]Los'!C24</f>
        <v>42679</v>
      </c>
      <c r="S3" s="255"/>
    </row>
    <row r="4" spans="1:19" ht="19.5" customHeight="1">
      <c r="A4" s="118" t="s">
        <v>4</v>
      </c>
      <c r="B4" s="123"/>
      <c r="C4" s="124" t="str">
        <f>'[1]Los'!C20</f>
        <v>Sokol Křemže "B"</v>
      </c>
      <c r="D4" s="122"/>
      <c r="E4" s="122"/>
      <c r="F4" s="122"/>
      <c r="G4" s="121"/>
      <c r="H4" s="121"/>
      <c r="I4" s="121"/>
      <c r="J4" s="121"/>
      <c r="K4" s="121"/>
      <c r="L4" s="121"/>
      <c r="M4" s="121"/>
      <c r="N4" s="121"/>
      <c r="O4" s="121"/>
      <c r="P4" s="256" t="s">
        <v>2</v>
      </c>
      <c r="Q4" s="257"/>
      <c r="R4" s="258" t="str">
        <f>'[1]Los'!C29</f>
        <v>Vodňany</v>
      </c>
      <c r="S4" s="259"/>
    </row>
    <row r="5" spans="1:19" ht="19.5" customHeight="1" thickBot="1">
      <c r="A5" s="125" t="s">
        <v>5</v>
      </c>
      <c r="B5" s="126"/>
      <c r="C5" s="127" t="str">
        <f>'[1]Los'!B24</f>
        <v>Vladimír Marek</v>
      </c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129"/>
      <c r="O5" s="129"/>
      <c r="P5" s="130"/>
      <c r="Q5" s="131"/>
      <c r="R5" s="129"/>
      <c r="S5" s="132"/>
    </row>
    <row r="6" spans="1:19" ht="24.75" customHeight="1">
      <c r="A6" s="133"/>
      <c r="B6" s="134" t="s">
        <v>77</v>
      </c>
      <c r="C6" s="134" t="s">
        <v>78</v>
      </c>
      <c r="D6" s="260" t="s">
        <v>6</v>
      </c>
      <c r="E6" s="261"/>
      <c r="F6" s="261"/>
      <c r="G6" s="261"/>
      <c r="H6" s="261"/>
      <c r="I6" s="261"/>
      <c r="J6" s="261"/>
      <c r="K6" s="261"/>
      <c r="L6" s="262"/>
      <c r="M6" s="263" t="s">
        <v>15</v>
      </c>
      <c r="N6" s="264"/>
      <c r="O6" s="263" t="s">
        <v>16</v>
      </c>
      <c r="P6" s="264"/>
      <c r="Q6" s="263" t="s">
        <v>17</v>
      </c>
      <c r="R6" s="264"/>
      <c r="S6" s="135" t="s">
        <v>7</v>
      </c>
    </row>
    <row r="7" spans="1:19" ht="9.75" customHeight="1" thickBot="1">
      <c r="A7" s="136"/>
      <c r="B7" s="137"/>
      <c r="C7" s="138"/>
      <c r="D7" s="139">
        <v>1</v>
      </c>
      <c r="E7" s="139"/>
      <c r="F7" s="139"/>
      <c r="G7" s="139">
        <v>2</v>
      </c>
      <c r="H7" s="139"/>
      <c r="I7" s="139"/>
      <c r="J7" s="139">
        <v>3</v>
      </c>
      <c r="K7" s="140"/>
      <c r="L7" s="141"/>
      <c r="M7" s="142"/>
      <c r="N7" s="143"/>
      <c r="O7" s="142"/>
      <c r="P7" s="143"/>
      <c r="Q7" s="142"/>
      <c r="R7" s="143"/>
      <c r="S7" s="144"/>
    </row>
    <row r="8" spans="1:19" ht="30" customHeight="1" thickTop="1">
      <c r="A8" s="145" t="s">
        <v>18</v>
      </c>
      <c r="B8" s="146" t="s">
        <v>121</v>
      </c>
      <c r="C8" s="146" t="s">
        <v>79</v>
      </c>
      <c r="D8" s="147">
        <v>21</v>
      </c>
      <c r="E8" s="148" t="s">
        <v>22</v>
      </c>
      <c r="F8" s="149">
        <v>10</v>
      </c>
      <c r="G8" s="147">
        <v>21</v>
      </c>
      <c r="H8" s="148" t="s">
        <v>22</v>
      </c>
      <c r="I8" s="149">
        <v>5</v>
      </c>
      <c r="J8" s="147"/>
      <c r="K8" s="148" t="s">
        <v>22</v>
      </c>
      <c r="L8" s="149"/>
      <c r="M8" s="150">
        <f aca="true" t="shared" si="0" ref="M8:M14">D8+G8+J8</f>
        <v>42</v>
      </c>
      <c r="N8" s="151">
        <f aca="true" t="shared" si="1" ref="N8:N14">F8+I8+L8</f>
        <v>15</v>
      </c>
      <c r="O8" s="152">
        <f>D35+G35+J35</f>
        <v>2</v>
      </c>
      <c r="P8" s="149">
        <f>F35+I35+L35</f>
        <v>0</v>
      </c>
      <c r="Q8" s="152">
        <f aca="true" t="shared" si="2" ref="Q8:Q14">IF(O8&gt;P8,1,0)</f>
        <v>1</v>
      </c>
      <c r="R8" s="149">
        <f aca="true" t="shared" si="3" ref="R8:R14">IF(P8&gt;O8,1,0)</f>
        <v>0</v>
      </c>
      <c r="S8" s="153" t="str">
        <f>C3</f>
        <v>Sokol Vodňany</v>
      </c>
    </row>
    <row r="9" spans="1:19" ht="30" customHeight="1">
      <c r="A9" s="145" t="s">
        <v>19</v>
      </c>
      <c r="B9" s="146" t="s">
        <v>100</v>
      </c>
      <c r="C9" s="146" t="s">
        <v>81</v>
      </c>
      <c r="D9" s="147">
        <v>21</v>
      </c>
      <c r="E9" s="147" t="s">
        <v>22</v>
      </c>
      <c r="F9" s="149">
        <v>10</v>
      </c>
      <c r="G9" s="147">
        <v>21</v>
      </c>
      <c r="H9" s="147" t="s">
        <v>22</v>
      </c>
      <c r="I9" s="149">
        <v>15</v>
      </c>
      <c r="J9" s="147"/>
      <c r="K9" s="147" t="s">
        <v>22</v>
      </c>
      <c r="L9" s="149"/>
      <c r="M9" s="150">
        <f t="shared" si="0"/>
        <v>42</v>
      </c>
      <c r="N9" s="151">
        <f t="shared" si="1"/>
        <v>25</v>
      </c>
      <c r="O9" s="152">
        <f aca="true" t="shared" si="4" ref="O9:O14">D36+G36+J36</f>
        <v>2</v>
      </c>
      <c r="P9" s="149">
        <f aca="true" t="shared" si="5" ref="P9:P14">F36+I36+L36</f>
        <v>0</v>
      </c>
      <c r="Q9" s="152">
        <f t="shared" si="2"/>
        <v>1</v>
      </c>
      <c r="R9" s="149">
        <f t="shared" si="3"/>
        <v>0</v>
      </c>
      <c r="S9" s="153" t="str">
        <f>C4</f>
        <v>Sokol Křemže "B"</v>
      </c>
    </row>
    <row r="10" spans="1:19" ht="30" customHeight="1">
      <c r="A10" s="145" t="s">
        <v>20</v>
      </c>
      <c r="B10" s="146" t="s">
        <v>102</v>
      </c>
      <c r="C10" s="146" t="s">
        <v>83</v>
      </c>
      <c r="D10" s="147">
        <v>15</v>
      </c>
      <c r="E10" s="147" t="s">
        <v>22</v>
      </c>
      <c r="F10" s="149">
        <v>21</v>
      </c>
      <c r="G10" s="147">
        <v>14</v>
      </c>
      <c r="H10" s="147" t="s">
        <v>22</v>
      </c>
      <c r="I10" s="149">
        <v>21</v>
      </c>
      <c r="J10" s="147"/>
      <c r="K10" s="147" t="s">
        <v>22</v>
      </c>
      <c r="L10" s="149"/>
      <c r="M10" s="150">
        <f t="shared" si="0"/>
        <v>29</v>
      </c>
      <c r="N10" s="151">
        <f t="shared" si="1"/>
        <v>42</v>
      </c>
      <c r="O10" s="152">
        <f t="shared" si="4"/>
        <v>0</v>
      </c>
      <c r="P10" s="149">
        <f t="shared" si="5"/>
        <v>2</v>
      </c>
      <c r="Q10" s="152">
        <f t="shared" si="2"/>
        <v>0</v>
      </c>
      <c r="R10" s="149">
        <f t="shared" si="3"/>
        <v>1</v>
      </c>
      <c r="S10" s="153" t="str">
        <f>C3</f>
        <v>Sokol Vodňany</v>
      </c>
    </row>
    <row r="11" spans="1:19" ht="30" customHeight="1">
      <c r="A11" s="145" t="s">
        <v>85</v>
      </c>
      <c r="B11" s="146" t="s">
        <v>104</v>
      </c>
      <c r="C11" s="146" t="s">
        <v>122</v>
      </c>
      <c r="D11" s="147">
        <v>21</v>
      </c>
      <c r="E11" s="147" t="s">
        <v>22</v>
      </c>
      <c r="F11" s="149">
        <v>19</v>
      </c>
      <c r="G11" s="147">
        <v>8</v>
      </c>
      <c r="H11" s="147" t="s">
        <v>22</v>
      </c>
      <c r="I11" s="149">
        <v>21</v>
      </c>
      <c r="J11" s="147">
        <v>14</v>
      </c>
      <c r="K11" s="147" t="s">
        <v>22</v>
      </c>
      <c r="L11" s="149">
        <v>21</v>
      </c>
      <c r="M11" s="150">
        <f t="shared" si="0"/>
        <v>43</v>
      </c>
      <c r="N11" s="151">
        <f t="shared" si="1"/>
        <v>61</v>
      </c>
      <c r="O11" s="152">
        <f t="shared" si="4"/>
        <v>1</v>
      </c>
      <c r="P11" s="149">
        <f t="shared" si="5"/>
        <v>2</v>
      </c>
      <c r="Q11" s="152">
        <f t="shared" si="2"/>
        <v>0</v>
      </c>
      <c r="R11" s="149">
        <f t="shared" si="3"/>
        <v>1</v>
      </c>
      <c r="S11" s="153" t="str">
        <f>C4</f>
        <v>Sokol Křemže "B"</v>
      </c>
    </row>
    <row r="12" spans="1:19" ht="30" customHeight="1">
      <c r="A12" s="145" t="s">
        <v>21</v>
      </c>
      <c r="B12" s="146" t="s">
        <v>106</v>
      </c>
      <c r="C12" s="146" t="s">
        <v>88</v>
      </c>
      <c r="D12" s="147">
        <v>16</v>
      </c>
      <c r="E12" s="147" t="s">
        <v>22</v>
      </c>
      <c r="F12" s="149">
        <v>21</v>
      </c>
      <c r="G12" s="147">
        <v>9</v>
      </c>
      <c r="H12" s="147" t="s">
        <v>22</v>
      </c>
      <c r="I12" s="149">
        <v>21</v>
      </c>
      <c r="J12" s="147"/>
      <c r="K12" s="147" t="s">
        <v>22</v>
      </c>
      <c r="L12" s="149"/>
      <c r="M12" s="150">
        <f t="shared" si="0"/>
        <v>25</v>
      </c>
      <c r="N12" s="151">
        <f t="shared" si="1"/>
        <v>42</v>
      </c>
      <c r="O12" s="152">
        <f t="shared" si="4"/>
        <v>0</v>
      </c>
      <c r="P12" s="149">
        <f t="shared" si="5"/>
        <v>2</v>
      </c>
      <c r="Q12" s="152">
        <f t="shared" si="2"/>
        <v>0</v>
      </c>
      <c r="R12" s="149">
        <f t="shared" si="3"/>
        <v>1</v>
      </c>
      <c r="S12" s="153" t="str">
        <f>C3</f>
        <v>Sokol Vodňany</v>
      </c>
    </row>
    <row r="13" spans="1:19" ht="30" customHeight="1">
      <c r="A13" s="145" t="s">
        <v>70</v>
      </c>
      <c r="B13" s="146" t="s">
        <v>108</v>
      </c>
      <c r="C13" s="154" t="s">
        <v>90</v>
      </c>
      <c r="D13" s="147">
        <v>21</v>
      </c>
      <c r="E13" s="147" t="s">
        <v>22</v>
      </c>
      <c r="F13" s="149">
        <v>17</v>
      </c>
      <c r="G13" s="147">
        <v>18</v>
      </c>
      <c r="H13" s="147" t="s">
        <v>22</v>
      </c>
      <c r="I13" s="149">
        <v>21</v>
      </c>
      <c r="J13" s="147">
        <v>21</v>
      </c>
      <c r="K13" s="147" t="s">
        <v>22</v>
      </c>
      <c r="L13" s="149">
        <v>13</v>
      </c>
      <c r="M13" s="150">
        <f t="shared" si="0"/>
        <v>60</v>
      </c>
      <c r="N13" s="151">
        <f t="shared" si="1"/>
        <v>51</v>
      </c>
      <c r="O13" s="152">
        <f t="shared" si="4"/>
        <v>2</v>
      </c>
      <c r="P13" s="149">
        <f t="shared" si="5"/>
        <v>1</v>
      </c>
      <c r="Q13" s="152">
        <f t="shared" si="2"/>
        <v>1</v>
      </c>
      <c r="R13" s="149">
        <f t="shared" si="3"/>
        <v>0</v>
      </c>
      <c r="S13" s="153" t="str">
        <f>C4</f>
        <v>Sokol Křemže "B"</v>
      </c>
    </row>
    <row r="14" spans="1:19" ht="30" customHeight="1" thickBot="1">
      <c r="A14" s="145" t="s">
        <v>24</v>
      </c>
      <c r="B14" s="146" t="s">
        <v>123</v>
      </c>
      <c r="C14" s="146" t="s">
        <v>124</v>
      </c>
      <c r="D14" s="147">
        <v>21</v>
      </c>
      <c r="E14" s="147" t="s">
        <v>22</v>
      </c>
      <c r="F14" s="149">
        <v>18</v>
      </c>
      <c r="G14" s="147">
        <v>13</v>
      </c>
      <c r="H14" s="147" t="s">
        <v>22</v>
      </c>
      <c r="I14" s="149">
        <v>21</v>
      </c>
      <c r="J14" s="147">
        <v>21</v>
      </c>
      <c r="K14" s="147" t="s">
        <v>22</v>
      </c>
      <c r="L14" s="149">
        <v>16</v>
      </c>
      <c r="M14" s="150">
        <f t="shared" si="0"/>
        <v>55</v>
      </c>
      <c r="N14" s="151">
        <f t="shared" si="1"/>
        <v>55</v>
      </c>
      <c r="O14" s="152">
        <f t="shared" si="4"/>
        <v>2</v>
      </c>
      <c r="P14" s="149">
        <f t="shared" si="5"/>
        <v>1</v>
      </c>
      <c r="Q14" s="152">
        <f t="shared" si="2"/>
        <v>1</v>
      </c>
      <c r="R14" s="149">
        <f t="shared" si="3"/>
        <v>0</v>
      </c>
      <c r="S14" s="153" t="str">
        <f>C3</f>
        <v>Sokol Vodňany</v>
      </c>
    </row>
    <row r="15" spans="1:19" ht="34.5" customHeight="1" thickBot="1">
      <c r="A15" s="155" t="s">
        <v>8</v>
      </c>
      <c r="B15" s="156" t="str">
        <f>IF(Q15+R15=0,C44,IF(Q15=R15,C43,IF(Q15&gt;R15,C3,C4)))</f>
        <v>Sokol Vodňany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9"/>
      <c r="M15" s="160">
        <f aca="true" t="shared" si="6" ref="M15:R15">SUM(M8:M14)</f>
        <v>296</v>
      </c>
      <c r="N15" s="161">
        <f t="shared" si="6"/>
        <v>291</v>
      </c>
      <c r="O15" s="160">
        <f t="shared" si="6"/>
        <v>9</v>
      </c>
      <c r="P15" s="162">
        <f t="shared" si="6"/>
        <v>8</v>
      </c>
      <c r="Q15" s="160">
        <f t="shared" si="6"/>
        <v>4</v>
      </c>
      <c r="R15" s="161">
        <f t="shared" si="6"/>
        <v>3</v>
      </c>
      <c r="S15" s="163"/>
    </row>
    <row r="16" spans="4:19" ht="15"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5" t="s">
        <v>9</v>
      </c>
    </row>
    <row r="17" ht="12.75">
      <c r="A17" s="166" t="s">
        <v>10</v>
      </c>
    </row>
    <row r="19" spans="1:2" ht="19.5" customHeight="1">
      <c r="A19" s="167" t="s">
        <v>11</v>
      </c>
      <c r="B19" s="1" t="s">
        <v>94</v>
      </c>
    </row>
    <row r="20" spans="1:2" ht="19.5" customHeight="1">
      <c r="A20" s="168"/>
      <c r="B20" s="1" t="s">
        <v>94</v>
      </c>
    </row>
    <row r="22" spans="1:20" ht="12.75">
      <c r="A22" s="3" t="s">
        <v>12</v>
      </c>
      <c r="C22" s="2"/>
      <c r="D22" s="3" t="s">
        <v>13</v>
      </c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3"/>
      <c r="C23" s="2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hidden="1">
      <c r="A35" s="4"/>
      <c r="C35" s="2" t="s">
        <v>18</v>
      </c>
      <c r="D35" s="169">
        <f>IF(D8&gt;F8,1,0)</f>
        <v>1</v>
      </c>
      <c r="E35" s="169"/>
      <c r="F35" s="169">
        <f>IF(F8&gt;D8,1,0)</f>
        <v>0</v>
      </c>
      <c r="G35" s="169">
        <f>IF(G8&gt;I8,1,0)</f>
        <v>1</v>
      </c>
      <c r="H35" s="169"/>
      <c r="I35" s="169">
        <f>IF(I8&gt;G8,1,0)</f>
        <v>0</v>
      </c>
      <c r="J35" s="169">
        <f>IF(J8&gt;L8,1,0)</f>
        <v>0</v>
      </c>
      <c r="K35" s="169"/>
      <c r="L35" s="169">
        <f>IF(L8&gt;J8,1,0)</f>
        <v>0</v>
      </c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3"/>
      <c r="C36" s="2" t="s">
        <v>19</v>
      </c>
      <c r="D36" s="169">
        <f aca="true" t="shared" si="7" ref="D36:D41">IF(D9&gt;F9,1,0)</f>
        <v>1</v>
      </c>
      <c r="E36" s="169"/>
      <c r="F36" s="169">
        <f aca="true" t="shared" si="8" ref="F36:F41">IF(F9&gt;D9,1,0)</f>
        <v>0</v>
      </c>
      <c r="G36" s="169">
        <f aca="true" t="shared" si="9" ref="G36:G41">IF(G9&gt;I9,1,0)</f>
        <v>1</v>
      </c>
      <c r="H36" s="169"/>
      <c r="I36" s="169">
        <f aca="true" t="shared" si="10" ref="I36:I41">IF(I9&gt;G9,1,0)</f>
        <v>0</v>
      </c>
      <c r="J36" s="169">
        <f aca="true" t="shared" si="11" ref="J36:J41">IF(J9&gt;L9,1,0)</f>
        <v>0</v>
      </c>
      <c r="K36" s="169"/>
      <c r="L36" s="169">
        <f aca="true" t="shared" si="12" ref="L36:L41">IF(L9&gt;J9,1,0)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20</v>
      </c>
      <c r="D37" s="169">
        <f t="shared" si="7"/>
        <v>0</v>
      </c>
      <c r="E37" s="169"/>
      <c r="F37" s="169">
        <f t="shared" si="8"/>
        <v>1</v>
      </c>
      <c r="G37" s="169">
        <f t="shared" si="9"/>
        <v>0</v>
      </c>
      <c r="H37" s="169"/>
      <c r="I37" s="169">
        <f t="shared" si="10"/>
        <v>1</v>
      </c>
      <c r="J37" s="169">
        <f t="shared" si="11"/>
        <v>0</v>
      </c>
      <c r="K37" s="169"/>
      <c r="L37" s="169">
        <f t="shared" si="12"/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4"/>
      <c r="C38" s="2" t="s">
        <v>85</v>
      </c>
      <c r="D38" s="169">
        <f t="shared" si="7"/>
        <v>1</v>
      </c>
      <c r="E38" s="169"/>
      <c r="F38" s="169">
        <f t="shared" si="8"/>
        <v>0</v>
      </c>
      <c r="G38" s="169">
        <f t="shared" si="9"/>
        <v>0</v>
      </c>
      <c r="H38" s="169"/>
      <c r="I38" s="169">
        <f t="shared" si="10"/>
        <v>1</v>
      </c>
      <c r="J38" s="169">
        <f t="shared" si="11"/>
        <v>0</v>
      </c>
      <c r="K38" s="169"/>
      <c r="L38" s="169">
        <f t="shared" si="12"/>
        <v>1</v>
      </c>
      <c r="M38" s="2"/>
      <c r="N38" s="2"/>
      <c r="O38" s="2"/>
      <c r="P38" s="2"/>
      <c r="Q38" s="2"/>
      <c r="R38" s="2"/>
      <c r="S38" s="2"/>
      <c r="T38" s="2"/>
    </row>
    <row r="39" spans="3:12" ht="12.75" hidden="1">
      <c r="C39" s="1" t="s">
        <v>21</v>
      </c>
      <c r="D39" s="169">
        <f t="shared" si="7"/>
        <v>0</v>
      </c>
      <c r="E39" s="169"/>
      <c r="F39" s="169">
        <f t="shared" si="8"/>
        <v>1</v>
      </c>
      <c r="G39" s="169">
        <f t="shared" si="9"/>
        <v>0</v>
      </c>
      <c r="H39" s="169"/>
      <c r="I39" s="169">
        <f t="shared" si="10"/>
        <v>1</v>
      </c>
      <c r="J39" s="169">
        <f t="shared" si="11"/>
        <v>0</v>
      </c>
      <c r="K39" s="169"/>
      <c r="L39" s="169">
        <f t="shared" si="12"/>
        <v>0</v>
      </c>
    </row>
    <row r="40" spans="3:12" ht="12.75" hidden="1">
      <c r="C40" s="1" t="s">
        <v>70</v>
      </c>
      <c r="D40" s="169">
        <f t="shared" si="7"/>
        <v>1</v>
      </c>
      <c r="E40" s="169"/>
      <c r="F40" s="169">
        <f t="shared" si="8"/>
        <v>0</v>
      </c>
      <c r="G40" s="169">
        <f t="shared" si="9"/>
        <v>0</v>
      </c>
      <c r="H40" s="169"/>
      <c r="I40" s="169">
        <f t="shared" si="10"/>
        <v>1</v>
      </c>
      <c r="J40" s="169">
        <f t="shared" si="11"/>
        <v>1</v>
      </c>
      <c r="K40" s="169"/>
      <c r="L40" s="169">
        <f t="shared" si="12"/>
        <v>0</v>
      </c>
    </row>
    <row r="41" spans="3:12" ht="12.75" hidden="1">
      <c r="C41" s="1" t="s">
        <v>24</v>
      </c>
      <c r="D41" s="169">
        <f t="shared" si="7"/>
        <v>1</v>
      </c>
      <c r="E41" s="169"/>
      <c r="F41" s="169">
        <f t="shared" si="8"/>
        <v>0</v>
      </c>
      <c r="G41" s="169">
        <f t="shared" si="9"/>
        <v>0</v>
      </c>
      <c r="H41" s="169"/>
      <c r="I41" s="169">
        <f t="shared" si="10"/>
        <v>1</v>
      </c>
      <c r="J41" s="169">
        <f t="shared" si="11"/>
        <v>1</v>
      </c>
      <c r="K41" s="169"/>
      <c r="L41" s="169">
        <f t="shared" si="12"/>
        <v>0</v>
      </c>
    </row>
    <row r="42" ht="12.75" hidden="1"/>
    <row r="43" ht="12.75" hidden="1">
      <c r="C43" s="1" t="s">
        <v>95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4" name="Oblast7_1"/>
    <protectedRange sqref="J12:J14" name="Oblast6_1"/>
    <protectedRange sqref="I12:I14" name="Oblast5_1"/>
    <protectedRange sqref="G12:G14" name="Oblast4_1"/>
    <protectedRange sqref="F12:F14" name="Oblast3_1"/>
    <protectedRange sqref="D12:D14" name="Oblast2_1"/>
    <protectedRange sqref="B12:C14" name="Oblast1_1"/>
  </protectedRanges>
  <mergeCells count="9"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25390625" style="1" customWidth="1"/>
    <col min="3" max="3" width="34.875" style="1" customWidth="1"/>
    <col min="4" max="4" width="34.00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2.1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163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65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166</v>
      </c>
      <c r="T4" s="227"/>
    </row>
    <row r="5" spans="2:20" ht="19.5" customHeight="1">
      <c r="B5" s="7" t="s">
        <v>4</v>
      </c>
      <c r="C5" s="62"/>
      <c r="D5" s="228" t="s">
        <v>177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157</v>
      </c>
      <c r="T5" s="234"/>
    </row>
    <row r="6" spans="2:20" ht="19.5" customHeight="1" thickBot="1">
      <c r="B6" s="10" t="s">
        <v>5</v>
      </c>
      <c r="C6" s="11"/>
      <c r="D6" s="235" t="s">
        <v>164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55</v>
      </c>
      <c r="T6" s="49" t="s">
        <v>25</v>
      </c>
    </row>
    <row r="7" spans="2:20" ht="24.75" customHeight="1">
      <c r="B7" s="14"/>
      <c r="C7" s="15" t="str">
        <f>D4</f>
        <v>TJ Slavoj Plzeň</v>
      </c>
      <c r="D7" s="15" t="str">
        <f>D5</f>
        <v>TJ Sokol Vodňany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148</v>
      </c>
      <c r="D9" s="59" t="s">
        <v>252</v>
      </c>
      <c r="E9" s="51">
        <v>21</v>
      </c>
      <c r="F9" s="27" t="s">
        <v>22</v>
      </c>
      <c r="G9" s="52">
        <v>9</v>
      </c>
      <c r="H9" s="51">
        <v>21</v>
      </c>
      <c r="I9" s="27" t="s">
        <v>22</v>
      </c>
      <c r="J9" s="52">
        <v>12</v>
      </c>
      <c r="K9" s="51"/>
      <c r="L9" s="27" t="s">
        <v>22</v>
      </c>
      <c r="M9" s="52"/>
      <c r="N9" s="29">
        <f aca="true" t="shared" si="0" ref="N9:N15">E9+H9+K9</f>
        <v>42</v>
      </c>
      <c r="O9" s="30">
        <f aca="true" t="shared" si="1" ref="O9:O15">G9+J9+M9</f>
        <v>21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70</v>
      </c>
      <c r="C10" s="58" t="s">
        <v>186</v>
      </c>
      <c r="D10" s="58" t="s">
        <v>202</v>
      </c>
      <c r="E10" s="51">
        <v>14</v>
      </c>
      <c r="F10" s="26" t="s">
        <v>22</v>
      </c>
      <c r="G10" s="52">
        <v>21</v>
      </c>
      <c r="H10" s="51">
        <v>9</v>
      </c>
      <c r="I10" s="26" t="s">
        <v>22</v>
      </c>
      <c r="J10" s="52">
        <v>21</v>
      </c>
      <c r="K10" s="51"/>
      <c r="L10" s="26" t="s">
        <v>22</v>
      </c>
      <c r="M10" s="52"/>
      <c r="N10" s="29">
        <f t="shared" si="0"/>
        <v>23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5">IF(P10=2,1,0)</f>
        <v>0</v>
      </c>
      <c r="S10" s="28">
        <f t="shared" si="4"/>
        <v>1</v>
      </c>
      <c r="T10" s="60"/>
    </row>
    <row r="11" spans="2:20" ht="30" customHeight="1">
      <c r="B11" s="25" t="s">
        <v>21</v>
      </c>
      <c r="C11" s="58" t="s">
        <v>187</v>
      </c>
      <c r="D11" s="58" t="s">
        <v>206</v>
      </c>
      <c r="E11" s="51">
        <v>21</v>
      </c>
      <c r="F11" s="26" t="s">
        <v>22</v>
      </c>
      <c r="G11" s="52">
        <v>15</v>
      </c>
      <c r="H11" s="51">
        <v>21</v>
      </c>
      <c r="I11" s="26" t="s">
        <v>22</v>
      </c>
      <c r="J11" s="52">
        <v>15</v>
      </c>
      <c r="K11" s="51"/>
      <c r="L11" s="26" t="s">
        <v>22</v>
      </c>
      <c r="M11" s="52"/>
      <c r="N11" s="29">
        <f t="shared" si="0"/>
        <v>42</v>
      </c>
      <c r="O11" s="30">
        <f t="shared" si="1"/>
        <v>30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20</v>
      </c>
      <c r="C12" s="58" t="s">
        <v>208</v>
      </c>
      <c r="D12" s="58" t="s">
        <v>204</v>
      </c>
      <c r="E12" s="51">
        <v>17</v>
      </c>
      <c r="F12" s="26" t="s">
        <v>22</v>
      </c>
      <c r="G12" s="52">
        <v>21</v>
      </c>
      <c r="H12" s="51">
        <v>16</v>
      </c>
      <c r="I12" s="26" t="s">
        <v>22</v>
      </c>
      <c r="J12" s="52">
        <v>21</v>
      </c>
      <c r="K12" s="51"/>
      <c r="L12" s="26" t="s">
        <v>22</v>
      </c>
      <c r="M12" s="52"/>
      <c r="N12" s="29">
        <f t="shared" si="0"/>
        <v>33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19</v>
      </c>
      <c r="C13" s="58" t="s">
        <v>30</v>
      </c>
      <c r="D13" s="58" t="s">
        <v>203</v>
      </c>
      <c r="E13" s="51">
        <v>17</v>
      </c>
      <c r="F13" s="26" t="s">
        <v>22</v>
      </c>
      <c r="G13" s="52">
        <v>21</v>
      </c>
      <c r="H13" s="51">
        <v>21</v>
      </c>
      <c r="I13" s="26" t="s">
        <v>22</v>
      </c>
      <c r="J13" s="52">
        <v>23</v>
      </c>
      <c r="K13" s="51"/>
      <c r="L13" s="26" t="s">
        <v>22</v>
      </c>
      <c r="M13" s="52"/>
      <c r="N13" s="29">
        <f t="shared" si="0"/>
        <v>38</v>
      </c>
      <c r="O13" s="30">
        <f t="shared" si="1"/>
        <v>44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23</v>
      </c>
      <c r="C14" s="58" t="s">
        <v>154</v>
      </c>
      <c r="D14" s="58" t="s">
        <v>207</v>
      </c>
      <c r="E14" s="51">
        <v>21</v>
      </c>
      <c r="F14" s="26" t="s">
        <v>22</v>
      </c>
      <c r="G14" s="52">
        <v>2</v>
      </c>
      <c r="H14" s="51">
        <v>21</v>
      </c>
      <c r="I14" s="26" t="s">
        <v>22</v>
      </c>
      <c r="J14" s="52">
        <v>9</v>
      </c>
      <c r="K14" s="51"/>
      <c r="L14" s="26" t="s">
        <v>22</v>
      </c>
      <c r="M14" s="52"/>
      <c r="N14" s="29">
        <f>E14+H14+K14</f>
        <v>42</v>
      </c>
      <c r="O14" s="30">
        <f>G14+J14+M14</f>
        <v>11</v>
      </c>
      <c r="P14" s="31">
        <f>IF(E14&gt;G14,1,0)+IF(H14&gt;J14,1,0)+IF(K14&gt;M14,1,0)</f>
        <v>2</v>
      </c>
      <c r="Q14" s="26">
        <f>IF(E14&lt;G14,1,0)+IF(H14&lt;J14,1,0)+IF(K14&lt;M14,1,0)</f>
        <v>0</v>
      </c>
      <c r="R14" s="46">
        <f>IF(P14=2,1,0)</f>
        <v>1</v>
      </c>
      <c r="S14" s="28">
        <f>IF(Q14=2,1,0)</f>
        <v>0</v>
      </c>
      <c r="T14" s="60"/>
    </row>
    <row r="15" spans="2:20" ht="30" customHeight="1" thickBot="1">
      <c r="B15" s="25" t="s">
        <v>18</v>
      </c>
      <c r="C15" s="58" t="s">
        <v>188</v>
      </c>
      <c r="D15" s="58" t="s">
        <v>251</v>
      </c>
      <c r="E15" s="51">
        <v>13</v>
      </c>
      <c r="F15" s="26" t="s">
        <v>22</v>
      </c>
      <c r="G15" s="52">
        <v>21</v>
      </c>
      <c r="H15" s="51">
        <v>5</v>
      </c>
      <c r="I15" s="26" t="s">
        <v>22</v>
      </c>
      <c r="J15" s="52">
        <v>21</v>
      </c>
      <c r="K15" s="51"/>
      <c r="L15" s="26" t="s">
        <v>22</v>
      </c>
      <c r="M15" s="52"/>
      <c r="N15" s="29">
        <f t="shared" si="0"/>
        <v>18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TJ Sokol Vodňany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238</v>
      </c>
      <c r="O16" s="34">
        <f t="shared" si="5"/>
        <v>232</v>
      </c>
      <c r="P16" s="33">
        <f t="shared" si="5"/>
        <v>6</v>
      </c>
      <c r="Q16" s="35">
        <f t="shared" si="5"/>
        <v>8</v>
      </c>
      <c r="R16" s="33">
        <f t="shared" si="5"/>
        <v>3</v>
      </c>
      <c r="S16" s="34">
        <f t="shared" si="5"/>
        <v>4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25390625" style="1" customWidth="1"/>
    <col min="3" max="3" width="34.875" style="1" customWidth="1"/>
    <col min="4" max="4" width="34.00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2.1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163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40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166</v>
      </c>
      <c r="T4" s="227"/>
    </row>
    <row r="5" spans="2:20" ht="19.5" customHeight="1">
      <c r="B5" s="7" t="s">
        <v>4</v>
      </c>
      <c r="C5" s="62"/>
      <c r="D5" s="228" t="s">
        <v>165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157</v>
      </c>
      <c r="T5" s="234"/>
    </row>
    <row r="6" spans="2:20" ht="19.5" customHeight="1" thickBot="1">
      <c r="B6" s="10" t="s">
        <v>5</v>
      </c>
      <c r="C6" s="11"/>
      <c r="D6" s="235" t="s">
        <v>164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55</v>
      </c>
      <c r="T6" s="49" t="s">
        <v>25</v>
      </c>
    </row>
    <row r="7" spans="2:20" ht="24.75" customHeight="1">
      <c r="B7" s="14"/>
      <c r="C7" s="15" t="str">
        <f>D4</f>
        <v>Spartak Chrást</v>
      </c>
      <c r="D7" s="15" t="str">
        <f>D5</f>
        <v>TJ Sokol Křemže C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172</v>
      </c>
      <c r="D9" s="59" t="s">
        <v>249</v>
      </c>
      <c r="E9" s="51">
        <v>21</v>
      </c>
      <c r="F9" s="27" t="s">
        <v>22</v>
      </c>
      <c r="G9" s="52">
        <v>9</v>
      </c>
      <c r="H9" s="51">
        <v>21</v>
      </c>
      <c r="I9" s="27" t="s">
        <v>22</v>
      </c>
      <c r="J9" s="52">
        <v>11</v>
      </c>
      <c r="K9" s="51"/>
      <c r="L9" s="27" t="s">
        <v>22</v>
      </c>
      <c r="M9" s="52"/>
      <c r="N9" s="29">
        <f aca="true" t="shared" si="0" ref="N9:N15">E9+H9+K9</f>
        <v>42</v>
      </c>
      <c r="O9" s="30">
        <f aca="true" t="shared" si="1" ref="O9:O15">G9+J9+M9</f>
        <v>20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70</v>
      </c>
      <c r="C10" s="58" t="s">
        <v>245</v>
      </c>
      <c r="D10" s="58" t="s">
        <v>250</v>
      </c>
      <c r="E10" s="51">
        <v>21</v>
      </c>
      <c r="F10" s="26" t="s">
        <v>22</v>
      </c>
      <c r="G10" s="52">
        <v>13</v>
      </c>
      <c r="H10" s="51">
        <v>21</v>
      </c>
      <c r="I10" s="26" t="s">
        <v>22</v>
      </c>
      <c r="J10" s="52">
        <v>17</v>
      </c>
      <c r="K10" s="51"/>
      <c r="L10" s="26" t="s">
        <v>22</v>
      </c>
      <c r="M10" s="52"/>
      <c r="N10" s="29">
        <f t="shared" si="0"/>
        <v>42</v>
      </c>
      <c r="O10" s="30">
        <f t="shared" si="1"/>
        <v>30</v>
      </c>
      <c r="P10" s="31">
        <f t="shared" si="2"/>
        <v>2</v>
      </c>
      <c r="Q10" s="26">
        <f t="shared" si="3"/>
        <v>0</v>
      </c>
      <c r="R10" s="46">
        <f aca="true" t="shared" si="4" ref="R10:S15">IF(P10=2,1,0)</f>
        <v>1</v>
      </c>
      <c r="S10" s="28">
        <f t="shared" si="4"/>
        <v>0</v>
      </c>
      <c r="T10" s="60"/>
    </row>
    <row r="11" spans="2:20" ht="30" customHeight="1">
      <c r="B11" s="25" t="s">
        <v>21</v>
      </c>
      <c r="C11" s="58" t="s">
        <v>174</v>
      </c>
      <c r="D11" s="58" t="s">
        <v>200</v>
      </c>
      <c r="E11" s="51">
        <v>21</v>
      </c>
      <c r="F11" s="26" t="s">
        <v>22</v>
      </c>
      <c r="G11" s="52">
        <v>9</v>
      </c>
      <c r="H11" s="51">
        <v>21</v>
      </c>
      <c r="I11" s="26" t="s">
        <v>22</v>
      </c>
      <c r="J11" s="52">
        <v>15</v>
      </c>
      <c r="K11" s="51"/>
      <c r="L11" s="26" t="s">
        <v>22</v>
      </c>
      <c r="M11" s="52"/>
      <c r="N11" s="29">
        <f t="shared" si="0"/>
        <v>42</v>
      </c>
      <c r="O11" s="30">
        <f t="shared" si="1"/>
        <v>24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20</v>
      </c>
      <c r="C12" s="58" t="s">
        <v>43</v>
      </c>
      <c r="D12" s="58" t="s">
        <v>198</v>
      </c>
      <c r="E12" s="51">
        <v>21</v>
      </c>
      <c r="F12" s="26" t="s">
        <v>22</v>
      </c>
      <c r="G12" s="52">
        <v>14</v>
      </c>
      <c r="H12" s="51">
        <v>21</v>
      </c>
      <c r="I12" s="26" t="s">
        <v>22</v>
      </c>
      <c r="J12" s="52">
        <v>3</v>
      </c>
      <c r="K12" s="51"/>
      <c r="L12" s="26" t="s">
        <v>22</v>
      </c>
      <c r="M12" s="52"/>
      <c r="N12" s="29">
        <f t="shared" si="0"/>
        <v>42</v>
      </c>
      <c r="O12" s="30">
        <f t="shared" si="1"/>
        <v>17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19</v>
      </c>
      <c r="C13" s="58" t="s">
        <v>246</v>
      </c>
      <c r="D13" s="58" t="s">
        <v>197</v>
      </c>
      <c r="E13" s="51">
        <v>21</v>
      </c>
      <c r="F13" s="26" t="s">
        <v>22</v>
      </c>
      <c r="G13" s="52">
        <v>9</v>
      </c>
      <c r="H13" s="51">
        <v>21</v>
      </c>
      <c r="I13" s="26" t="s">
        <v>22</v>
      </c>
      <c r="J13" s="52">
        <v>11</v>
      </c>
      <c r="K13" s="51"/>
      <c r="L13" s="26" t="s">
        <v>22</v>
      </c>
      <c r="M13" s="52"/>
      <c r="N13" s="29">
        <f t="shared" si="0"/>
        <v>42</v>
      </c>
      <c r="O13" s="30">
        <f t="shared" si="1"/>
        <v>20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23</v>
      </c>
      <c r="C14" s="58" t="s">
        <v>47</v>
      </c>
      <c r="D14" s="58" t="s">
        <v>248</v>
      </c>
      <c r="E14" s="51">
        <v>21</v>
      </c>
      <c r="F14" s="26" t="s">
        <v>22</v>
      </c>
      <c r="G14" s="52">
        <v>12</v>
      </c>
      <c r="H14" s="51">
        <v>21</v>
      </c>
      <c r="I14" s="26" t="s">
        <v>22</v>
      </c>
      <c r="J14" s="52">
        <v>13</v>
      </c>
      <c r="K14" s="51"/>
      <c r="L14" s="26" t="s">
        <v>22</v>
      </c>
      <c r="M14" s="52"/>
      <c r="N14" s="29">
        <f>E14+H14+K14</f>
        <v>42</v>
      </c>
      <c r="O14" s="30">
        <f>G14+J14+M14</f>
        <v>25</v>
      </c>
      <c r="P14" s="31">
        <f>IF(E14&gt;G14,1,0)+IF(H14&gt;J14,1,0)+IF(K14&gt;M14,1,0)</f>
        <v>2</v>
      </c>
      <c r="Q14" s="26">
        <f>IF(E14&lt;G14,1,0)+IF(H14&lt;J14,1,0)+IF(K14&lt;M14,1,0)</f>
        <v>0</v>
      </c>
      <c r="R14" s="46">
        <f>IF(P14=2,1,0)</f>
        <v>1</v>
      </c>
      <c r="S14" s="28">
        <f>IF(Q14=2,1,0)</f>
        <v>0</v>
      </c>
      <c r="T14" s="60"/>
    </row>
    <row r="15" spans="2:20" ht="30" customHeight="1" thickBot="1">
      <c r="B15" s="25" t="s">
        <v>18</v>
      </c>
      <c r="C15" s="58" t="s">
        <v>45</v>
      </c>
      <c r="D15" s="58" t="s">
        <v>247</v>
      </c>
      <c r="E15" s="51">
        <v>21</v>
      </c>
      <c r="F15" s="26" t="s">
        <v>22</v>
      </c>
      <c r="G15" s="52">
        <v>9</v>
      </c>
      <c r="H15" s="51">
        <v>21</v>
      </c>
      <c r="I15" s="26" t="s">
        <v>22</v>
      </c>
      <c r="J15" s="52">
        <v>4</v>
      </c>
      <c r="K15" s="51"/>
      <c r="L15" s="26" t="s">
        <v>22</v>
      </c>
      <c r="M15" s="52"/>
      <c r="N15" s="29">
        <f t="shared" si="0"/>
        <v>42</v>
      </c>
      <c r="O15" s="30">
        <f t="shared" si="1"/>
        <v>13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Spartak Chrást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294</v>
      </c>
      <c r="O16" s="34">
        <f t="shared" si="5"/>
        <v>149</v>
      </c>
      <c r="P16" s="33">
        <f t="shared" si="5"/>
        <v>14</v>
      </c>
      <c r="Q16" s="35">
        <f t="shared" si="5"/>
        <v>0</v>
      </c>
      <c r="R16" s="33">
        <f t="shared" si="5"/>
        <v>7</v>
      </c>
      <c r="S16" s="34">
        <f t="shared" si="5"/>
        <v>0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 t="s">
        <v>170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 t="s">
        <v>171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25390625" style="1" customWidth="1"/>
    <col min="3" max="3" width="34.875" style="1" customWidth="1"/>
    <col min="4" max="4" width="34.00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2.1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163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36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166</v>
      </c>
      <c r="T4" s="227"/>
    </row>
    <row r="5" spans="2:20" ht="19.5" customHeight="1">
      <c r="B5" s="7" t="s">
        <v>4</v>
      </c>
      <c r="C5" s="62"/>
      <c r="D5" s="228" t="s">
        <v>184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157</v>
      </c>
      <c r="T5" s="234"/>
    </row>
    <row r="6" spans="2:20" ht="19.5" customHeight="1" thickBot="1">
      <c r="B6" s="10" t="s">
        <v>5</v>
      </c>
      <c r="C6" s="11"/>
      <c r="D6" s="235" t="s">
        <v>164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55</v>
      </c>
      <c r="T6" s="49" t="s">
        <v>25</v>
      </c>
    </row>
    <row r="7" spans="2:20" ht="24.75" customHeight="1">
      <c r="B7" s="14"/>
      <c r="C7" s="15" t="str">
        <f>D4</f>
        <v>TJ Sokol Doubravka D</v>
      </c>
      <c r="D7" s="15" t="str">
        <f>D5</f>
        <v>TJ Sokol Křemže B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242</v>
      </c>
      <c r="D9" s="59" t="s">
        <v>244</v>
      </c>
      <c r="E9" s="51">
        <v>21</v>
      </c>
      <c r="F9" s="27" t="s">
        <v>22</v>
      </c>
      <c r="G9" s="52">
        <v>13</v>
      </c>
      <c r="H9" s="51">
        <v>12</v>
      </c>
      <c r="I9" s="27" t="s">
        <v>22</v>
      </c>
      <c r="J9" s="52">
        <v>21</v>
      </c>
      <c r="K9" s="51">
        <v>21</v>
      </c>
      <c r="L9" s="27" t="s">
        <v>22</v>
      </c>
      <c r="M9" s="52">
        <v>10</v>
      </c>
      <c r="N9" s="29">
        <f aca="true" t="shared" si="0" ref="N9:N15">E9+H9+K9</f>
        <v>54</v>
      </c>
      <c r="O9" s="30">
        <f aca="true" t="shared" si="1" ref="O9:O15">G9+J9+M9</f>
        <v>44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1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70</v>
      </c>
      <c r="C10" s="58" t="s">
        <v>179</v>
      </c>
      <c r="D10" s="58" t="s">
        <v>211</v>
      </c>
      <c r="E10" s="51">
        <v>11</v>
      </c>
      <c r="F10" s="26" t="s">
        <v>22</v>
      </c>
      <c r="G10" s="52">
        <v>21</v>
      </c>
      <c r="H10" s="51">
        <v>12</v>
      </c>
      <c r="I10" s="26" t="s">
        <v>22</v>
      </c>
      <c r="J10" s="52">
        <v>21</v>
      </c>
      <c r="K10" s="51"/>
      <c r="L10" s="26" t="s">
        <v>22</v>
      </c>
      <c r="M10" s="52"/>
      <c r="N10" s="29">
        <f t="shared" si="0"/>
        <v>23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5">IF(P10=2,1,0)</f>
        <v>0</v>
      </c>
      <c r="S10" s="28">
        <f t="shared" si="4"/>
        <v>1</v>
      </c>
      <c r="T10" s="60"/>
    </row>
    <row r="11" spans="2:20" ht="30" customHeight="1">
      <c r="B11" s="25" t="s">
        <v>21</v>
      </c>
      <c r="C11" s="58" t="s">
        <v>180</v>
      </c>
      <c r="D11" s="58" t="s">
        <v>213</v>
      </c>
      <c r="E11" s="51">
        <v>15</v>
      </c>
      <c r="F11" s="26" t="s">
        <v>22</v>
      </c>
      <c r="G11" s="52">
        <v>21</v>
      </c>
      <c r="H11" s="51">
        <v>12</v>
      </c>
      <c r="I11" s="26" t="s">
        <v>22</v>
      </c>
      <c r="J11" s="52">
        <v>21</v>
      </c>
      <c r="K11" s="51"/>
      <c r="L11" s="26" t="s">
        <v>22</v>
      </c>
      <c r="M11" s="52"/>
      <c r="N11" s="29">
        <f t="shared" si="0"/>
        <v>27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20</v>
      </c>
      <c r="C12" s="58" t="s">
        <v>181</v>
      </c>
      <c r="D12" s="58" t="s">
        <v>209</v>
      </c>
      <c r="E12" s="51">
        <v>21</v>
      </c>
      <c r="F12" s="26" t="s">
        <v>22</v>
      </c>
      <c r="G12" s="52">
        <v>15</v>
      </c>
      <c r="H12" s="51">
        <v>19</v>
      </c>
      <c r="I12" s="26" t="s">
        <v>22</v>
      </c>
      <c r="J12" s="52">
        <v>21</v>
      </c>
      <c r="K12" s="51">
        <v>21</v>
      </c>
      <c r="L12" s="26" t="s">
        <v>22</v>
      </c>
      <c r="M12" s="52">
        <v>6</v>
      </c>
      <c r="N12" s="29">
        <f t="shared" si="0"/>
        <v>61</v>
      </c>
      <c r="O12" s="30">
        <f t="shared" si="1"/>
        <v>42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19</v>
      </c>
      <c r="C13" s="58" t="s">
        <v>182</v>
      </c>
      <c r="D13" s="58" t="s">
        <v>210</v>
      </c>
      <c r="E13" s="51">
        <v>6</v>
      </c>
      <c r="F13" s="26" t="s">
        <v>22</v>
      </c>
      <c r="G13" s="52">
        <v>21</v>
      </c>
      <c r="H13" s="51">
        <v>10</v>
      </c>
      <c r="I13" s="26" t="s">
        <v>22</v>
      </c>
      <c r="J13" s="52">
        <v>21</v>
      </c>
      <c r="K13" s="51"/>
      <c r="L13" s="26" t="s">
        <v>22</v>
      </c>
      <c r="M13" s="52"/>
      <c r="N13" s="29">
        <f t="shared" si="0"/>
        <v>16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23</v>
      </c>
      <c r="C14" s="58" t="s">
        <v>241</v>
      </c>
      <c r="D14" s="58" t="s">
        <v>243</v>
      </c>
      <c r="E14" s="51">
        <v>11</v>
      </c>
      <c r="F14" s="26" t="s">
        <v>22</v>
      </c>
      <c r="G14" s="52">
        <v>21</v>
      </c>
      <c r="H14" s="51">
        <v>12</v>
      </c>
      <c r="I14" s="26" t="s">
        <v>22</v>
      </c>
      <c r="J14" s="52">
        <v>21</v>
      </c>
      <c r="K14" s="51"/>
      <c r="L14" s="26" t="s">
        <v>22</v>
      </c>
      <c r="M14" s="52"/>
      <c r="N14" s="29">
        <f>E14+H14+K14</f>
        <v>23</v>
      </c>
      <c r="O14" s="30">
        <f>G14+J14+M14</f>
        <v>42</v>
      </c>
      <c r="P14" s="31">
        <f>IF(E14&gt;G14,1,0)+IF(H14&gt;J14,1,0)+IF(K14&gt;M14,1,0)</f>
        <v>0</v>
      </c>
      <c r="Q14" s="26">
        <f>IF(E14&lt;G14,1,0)+IF(H14&lt;J14,1,0)+IF(K14&lt;M14,1,0)</f>
        <v>2</v>
      </c>
      <c r="R14" s="46">
        <f>IF(P14=2,1,0)</f>
        <v>0</v>
      </c>
      <c r="S14" s="28">
        <f>IF(Q14=2,1,0)</f>
        <v>1</v>
      </c>
      <c r="T14" s="60"/>
    </row>
    <row r="15" spans="2:20" ht="30" customHeight="1" thickBot="1">
      <c r="B15" s="25" t="s">
        <v>18</v>
      </c>
      <c r="C15" s="58" t="s">
        <v>183</v>
      </c>
      <c r="D15" s="58" t="s">
        <v>189</v>
      </c>
      <c r="E15" s="51">
        <v>9</v>
      </c>
      <c r="F15" s="26" t="s">
        <v>22</v>
      </c>
      <c r="G15" s="52">
        <v>21</v>
      </c>
      <c r="H15" s="51">
        <v>16</v>
      </c>
      <c r="I15" s="26" t="s">
        <v>22</v>
      </c>
      <c r="J15" s="52">
        <v>21</v>
      </c>
      <c r="K15" s="51"/>
      <c r="L15" s="26" t="s">
        <v>22</v>
      </c>
      <c r="M15" s="52"/>
      <c r="N15" s="29">
        <f t="shared" si="0"/>
        <v>25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TJ Sokol Křemže B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229</v>
      </c>
      <c r="O16" s="34">
        <f t="shared" si="5"/>
        <v>296</v>
      </c>
      <c r="P16" s="33">
        <f t="shared" si="5"/>
        <v>4</v>
      </c>
      <c r="Q16" s="35">
        <f t="shared" si="5"/>
        <v>12</v>
      </c>
      <c r="R16" s="33">
        <f t="shared" si="5"/>
        <v>2</v>
      </c>
      <c r="S16" s="34">
        <f t="shared" si="5"/>
        <v>5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C9" sqref="C9"/>
    </sheetView>
  </sheetViews>
  <sheetFormatPr defaultColWidth="9.00390625" defaultRowHeight="12.75"/>
  <cols>
    <col min="1" max="1" width="1.37890625" style="1" customWidth="1"/>
    <col min="2" max="2" width="10.25390625" style="1" customWidth="1"/>
    <col min="3" max="3" width="35.75390625" style="1" customWidth="1"/>
    <col min="4" max="4" width="34.00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1.75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163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38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166</v>
      </c>
      <c r="T4" s="227"/>
    </row>
    <row r="5" spans="2:20" ht="19.5" customHeight="1">
      <c r="B5" s="7" t="s">
        <v>4</v>
      </c>
      <c r="C5" s="62"/>
      <c r="D5" s="228" t="s">
        <v>128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157</v>
      </c>
      <c r="T5" s="234"/>
    </row>
    <row r="6" spans="2:20" ht="19.5" customHeight="1" thickBot="1">
      <c r="B6" s="10" t="s">
        <v>5</v>
      </c>
      <c r="C6" s="11"/>
      <c r="D6" s="235" t="s">
        <v>164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55</v>
      </c>
      <c r="T6" s="49" t="s">
        <v>25</v>
      </c>
    </row>
    <row r="7" spans="2:20" ht="24.75" customHeight="1">
      <c r="B7" s="14"/>
      <c r="C7" s="15" t="str">
        <f>D4</f>
        <v>SK Jupiter A</v>
      </c>
      <c r="D7" s="15" t="str">
        <f>D5</f>
        <v>SK Badminton Tábor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235</v>
      </c>
      <c r="D9" s="59" t="s">
        <v>240</v>
      </c>
      <c r="E9" s="51">
        <v>21</v>
      </c>
      <c r="F9" s="27" t="s">
        <v>22</v>
      </c>
      <c r="G9" s="52">
        <v>7</v>
      </c>
      <c r="H9" s="51">
        <v>21</v>
      </c>
      <c r="I9" s="27" t="s">
        <v>22</v>
      </c>
      <c r="J9" s="52">
        <v>6</v>
      </c>
      <c r="K9" s="51"/>
      <c r="L9" s="27" t="s">
        <v>22</v>
      </c>
      <c r="M9" s="52"/>
      <c r="N9" s="29">
        <f aca="true" t="shared" si="0" ref="N9:N15">E9+H9+K9</f>
        <v>42</v>
      </c>
      <c r="O9" s="30">
        <f aca="true" t="shared" si="1" ref="O9:O15">G9+J9+M9</f>
        <v>13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70</v>
      </c>
      <c r="C10" s="58" t="s">
        <v>237</v>
      </c>
      <c r="D10" s="58" t="s">
        <v>190</v>
      </c>
      <c r="E10" s="51">
        <v>21</v>
      </c>
      <c r="F10" s="26" t="s">
        <v>22</v>
      </c>
      <c r="G10" s="52">
        <v>13</v>
      </c>
      <c r="H10" s="51">
        <v>22</v>
      </c>
      <c r="I10" s="26" t="s">
        <v>22</v>
      </c>
      <c r="J10" s="52">
        <v>20</v>
      </c>
      <c r="K10" s="51"/>
      <c r="L10" s="26" t="s">
        <v>22</v>
      </c>
      <c r="M10" s="52"/>
      <c r="N10" s="29">
        <f t="shared" si="0"/>
        <v>43</v>
      </c>
      <c r="O10" s="30">
        <f t="shared" si="1"/>
        <v>33</v>
      </c>
      <c r="P10" s="31">
        <f t="shared" si="2"/>
        <v>2</v>
      </c>
      <c r="Q10" s="26">
        <f t="shared" si="3"/>
        <v>0</v>
      </c>
      <c r="R10" s="46">
        <f aca="true" t="shared" si="4" ref="R10:S15">IF(P10=2,1,0)</f>
        <v>1</v>
      </c>
      <c r="S10" s="28">
        <f t="shared" si="4"/>
        <v>0</v>
      </c>
      <c r="T10" s="60"/>
    </row>
    <row r="11" spans="2:20" ht="30" customHeight="1">
      <c r="B11" s="25" t="s">
        <v>21</v>
      </c>
      <c r="C11" s="58" t="s">
        <v>167</v>
      </c>
      <c r="D11" s="58" t="s">
        <v>35</v>
      </c>
      <c r="E11" s="51">
        <v>21</v>
      </c>
      <c r="F11" s="26" t="s">
        <v>22</v>
      </c>
      <c r="G11" s="52">
        <v>0</v>
      </c>
      <c r="H11" s="51">
        <v>21</v>
      </c>
      <c r="I11" s="26" t="s">
        <v>22</v>
      </c>
      <c r="J11" s="52">
        <v>0</v>
      </c>
      <c r="K11" s="51"/>
      <c r="L11" s="26" t="s">
        <v>22</v>
      </c>
      <c r="M11" s="52"/>
      <c r="N11" s="29">
        <f t="shared" si="0"/>
        <v>42</v>
      </c>
      <c r="O11" s="30">
        <f t="shared" si="1"/>
        <v>0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20</v>
      </c>
      <c r="C12" s="58" t="s">
        <v>42</v>
      </c>
      <c r="D12" s="58" t="s">
        <v>239</v>
      </c>
      <c r="E12" s="51">
        <v>18</v>
      </c>
      <c r="F12" s="26" t="s">
        <v>22</v>
      </c>
      <c r="G12" s="52">
        <v>21</v>
      </c>
      <c r="H12" s="51">
        <v>15</v>
      </c>
      <c r="I12" s="26" t="s">
        <v>22</v>
      </c>
      <c r="J12" s="52">
        <v>21</v>
      </c>
      <c r="K12" s="51"/>
      <c r="L12" s="26" t="s">
        <v>22</v>
      </c>
      <c r="M12" s="52"/>
      <c r="N12" s="29">
        <f t="shared" si="0"/>
        <v>33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19</v>
      </c>
      <c r="C13" s="58" t="s">
        <v>44</v>
      </c>
      <c r="D13" s="58" t="s">
        <v>175</v>
      </c>
      <c r="E13" s="51">
        <v>15</v>
      </c>
      <c r="F13" s="26" t="s">
        <v>22</v>
      </c>
      <c r="G13" s="52">
        <v>21</v>
      </c>
      <c r="H13" s="51">
        <v>21</v>
      </c>
      <c r="I13" s="26" t="s">
        <v>22</v>
      </c>
      <c r="J13" s="52">
        <v>14</v>
      </c>
      <c r="K13" s="51">
        <v>21</v>
      </c>
      <c r="L13" s="26" t="s">
        <v>22</v>
      </c>
      <c r="M13" s="52">
        <v>14</v>
      </c>
      <c r="N13" s="29">
        <f t="shared" si="0"/>
        <v>57</v>
      </c>
      <c r="O13" s="30">
        <f t="shared" si="1"/>
        <v>49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23</v>
      </c>
      <c r="C14" s="58" t="s">
        <v>46</v>
      </c>
      <c r="D14" s="58" t="s">
        <v>238</v>
      </c>
      <c r="E14" s="51">
        <v>21</v>
      </c>
      <c r="F14" s="26" t="s">
        <v>22</v>
      </c>
      <c r="G14" s="52">
        <v>9</v>
      </c>
      <c r="H14" s="51">
        <v>21</v>
      </c>
      <c r="I14" s="26" t="s">
        <v>22</v>
      </c>
      <c r="J14" s="52">
        <v>9</v>
      </c>
      <c r="K14" s="51"/>
      <c r="L14" s="26" t="s">
        <v>22</v>
      </c>
      <c r="M14" s="52"/>
      <c r="N14" s="29">
        <f>E14+H14+K14</f>
        <v>42</v>
      </c>
      <c r="O14" s="30">
        <f>G14+J14+M14</f>
        <v>18</v>
      </c>
      <c r="P14" s="31">
        <f>IF(E14&gt;G14,1,0)+IF(H14&gt;J14,1,0)+IF(K14&gt;M14,1,0)</f>
        <v>2</v>
      </c>
      <c r="Q14" s="26">
        <f>IF(E14&lt;G14,1,0)+IF(H14&lt;J14,1,0)+IF(K14&lt;M14,1,0)</f>
        <v>0</v>
      </c>
      <c r="R14" s="46">
        <f>IF(P14=2,1,0)</f>
        <v>1</v>
      </c>
      <c r="S14" s="28">
        <f>IF(Q14=2,1,0)</f>
        <v>0</v>
      </c>
      <c r="T14" s="60"/>
    </row>
    <row r="15" spans="2:20" ht="30" customHeight="1" thickBot="1">
      <c r="B15" s="25" t="s">
        <v>18</v>
      </c>
      <c r="C15" s="58" t="s">
        <v>48</v>
      </c>
      <c r="D15" s="58" t="s">
        <v>176</v>
      </c>
      <c r="E15" s="51">
        <v>13</v>
      </c>
      <c r="F15" s="26" t="s">
        <v>22</v>
      </c>
      <c r="G15" s="52">
        <v>21</v>
      </c>
      <c r="H15" s="51">
        <v>12</v>
      </c>
      <c r="I15" s="26" t="s">
        <v>22</v>
      </c>
      <c r="J15" s="52">
        <v>21</v>
      </c>
      <c r="K15" s="51"/>
      <c r="L15" s="26" t="s">
        <v>22</v>
      </c>
      <c r="M15" s="52"/>
      <c r="N15" s="29">
        <f t="shared" si="0"/>
        <v>25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SK Jupiter A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284</v>
      </c>
      <c r="O16" s="34">
        <f t="shared" si="5"/>
        <v>197</v>
      </c>
      <c r="P16" s="33">
        <f t="shared" si="5"/>
        <v>10</v>
      </c>
      <c r="Q16" s="35">
        <f t="shared" si="5"/>
        <v>5</v>
      </c>
      <c r="R16" s="33">
        <f t="shared" si="5"/>
        <v>5</v>
      </c>
      <c r="S16" s="34">
        <f t="shared" si="5"/>
        <v>2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25390625" style="1" customWidth="1"/>
    <col min="3" max="3" width="34.875" style="1" customWidth="1"/>
    <col min="4" max="4" width="34.00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2.1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163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65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166</v>
      </c>
      <c r="T4" s="227"/>
    </row>
    <row r="5" spans="2:20" ht="19.5" customHeight="1">
      <c r="B5" s="7" t="s">
        <v>4</v>
      </c>
      <c r="C5" s="62"/>
      <c r="D5" s="228" t="s">
        <v>184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157</v>
      </c>
      <c r="T5" s="234"/>
    </row>
    <row r="6" spans="2:20" ht="19.5" customHeight="1" thickBot="1">
      <c r="B6" s="10" t="s">
        <v>5</v>
      </c>
      <c r="C6" s="11"/>
      <c r="D6" s="235" t="s">
        <v>164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55</v>
      </c>
      <c r="T6" s="49" t="s">
        <v>25</v>
      </c>
    </row>
    <row r="7" spans="2:20" ht="24.75" customHeight="1">
      <c r="B7" s="14"/>
      <c r="C7" s="15" t="str">
        <f>D4</f>
        <v>TJ Slavoj Plzeň</v>
      </c>
      <c r="D7" s="15" t="str">
        <f>D5</f>
        <v>TJ Sokol Křemže B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148</v>
      </c>
      <c r="D9" s="59" t="s">
        <v>185</v>
      </c>
      <c r="E9" s="51">
        <v>21</v>
      </c>
      <c r="F9" s="27" t="s">
        <v>22</v>
      </c>
      <c r="G9" s="52">
        <v>6</v>
      </c>
      <c r="H9" s="51">
        <v>21</v>
      </c>
      <c r="I9" s="27" t="s">
        <v>22</v>
      </c>
      <c r="J9" s="52">
        <v>5</v>
      </c>
      <c r="K9" s="51"/>
      <c r="L9" s="27" t="s">
        <v>22</v>
      </c>
      <c r="M9" s="52"/>
      <c r="N9" s="29">
        <f aca="true" t="shared" si="0" ref="N9:N15">E9+H9+K9</f>
        <v>42</v>
      </c>
      <c r="O9" s="30">
        <f aca="true" t="shared" si="1" ref="O9:O15">G9+J9+M9</f>
        <v>11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70</v>
      </c>
      <c r="C10" s="58" t="s">
        <v>186</v>
      </c>
      <c r="D10" s="58" t="s">
        <v>211</v>
      </c>
      <c r="E10" s="51">
        <v>21</v>
      </c>
      <c r="F10" s="26" t="s">
        <v>22</v>
      </c>
      <c r="G10" s="52">
        <v>16</v>
      </c>
      <c r="H10" s="51">
        <v>14</v>
      </c>
      <c r="I10" s="26" t="s">
        <v>22</v>
      </c>
      <c r="J10" s="52">
        <v>21</v>
      </c>
      <c r="K10" s="51">
        <v>15</v>
      </c>
      <c r="L10" s="26" t="s">
        <v>22</v>
      </c>
      <c r="M10" s="52">
        <v>21</v>
      </c>
      <c r="N10" s="29">
        <f t="shared" si="0"/>
        <v>50</v>
      </c>
      <c r="O10" s="30">
        <f t="shared" si="1"/>
        <v>58</v>
      </c>
      <c r="P10" s="31">
        <f t="shared" si="2"/>
        <v>1</v>
      </c>
      <c r="Q10" s="26">
        <f t="shared" si="3"/>
        <v>2</v>
      </c>
      <c r="R10" s="46">
        <f aca="true" t="shared" si="4" ref="R10:S15">IF(P10=2,1,0)</f>
        <v>0</v>
      </c>
      <c r="S10" s="28">
        <f t="shared" si="4"/>
        <v>1</v>
      </c>
      <c r="T10" s="60"/>
    </row>
    <row r="11" spans="2:20" ht="30" customHeight="1">
      <c r="B11" s="25" t="s">
        <v>21</v>
      </c>
      <c r="C11" s="58" t="s">
        <v>187</v>
      </c>
      <c r="D11" s="58" t="s">
        <v>213</v>
      </c>
      <c r="E11" s="51">
        <v>19</v>
      </c>
      <c r="F11" s="26" t="s">
        <v>22</v>
      </c>
      <c r="G11" s="52">
        <v>21</v>
      </c>
      <c r="H11" s="51">
        <v>11</v>
      </c>
      <c r="I11" s="26" t="s">
        <v>22</v>
      </c>
      <c r="J11" s="52">
        <v>21</v>
      </c>
      <c r="K11" s="51"/>
      <c r="L11" s="26" t="s">
        <v>22</v>
      </c>
      <c r="M11" s="52"/>
      <c r="N11" s="29">
        <f t="shared" si="0"/>
        <v>30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20</v>
      </c>
      <c r="C12" s="58" t="s">
        <v>208</v>
      </c>
      <c r="D12" s="58" t="s">
        <v>209</v>
      </c>
      <c r="E12" s="51">
        <v>21</v>
      </c>
      <c r="F12" s="26" t="s">
        <v>22</v>
      </c>
      <c r="G12" s="52">
        <v>16</v>
      </c>
      <c r="H12" s="51">
        <v>21</v>
      </c>
      <c r="I12" s="26" t="s">
        <v>22</v>
      </c>
      <c r="J12" s="52">
        <v>13</v>
      </c>
      <c r="K12" s="51"/>
      <c r="L12" s="26" t="s">
        <v>22</v>
      </c>
      <c r="M12" s="52"/>
      <c r="N12" s="29">
        <f t="shared" si="0"/>
        <v>42</v>
      </c>
      <c r="O12" s="30">
        <f t="shared" si="1"/>
        <v>29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19</v>
      </c>
      <c r="C13" s="58" t="s">
        <v>30</v>
      </c>
      <c r="D13" s="58" t="s">
        <v>210</v>
      </c>
      <c r="E13" s="51">
        <v>19</v>
      </c>
      <c r="F13" s="26" t="s">
        <v>22</v>
      </c>
      <c r="G13" s="52">
        <v>21</v>
      </c>
      <c r="H13" s="51">
        <v>10</v>
      </c>
      <c r="I13" s="26" t="s">
        <v>22</v>
      </c>
      <c r="J13" s="52">
        <v>21</v>
      </c>
      <c r="K13" s="51"/>
      <c r="L13" s="26" t="s">
        <v>22</v>
      </c>
      <c r="M13" s="52"/>
      <c r="N13" s="29">
        <f t="shared" si="0"/>
        <v>29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23</v>
      </c>
      <c r="C14" s="58" t="s">
        <v>154</v>
      </c>
      <c r="D14" s="58" t="s">
        <v>212</v>
      </c>
      <c r="E14" s="51">
        <v>21</v>
      </c>
      <c r="F14" s="26" t="s">
        <v>22</v>
      </c>
      <c r="G14" s="52">
        <v>15</v>
      </c>
      <c r="H14" s="51">
        <v>21</v>
      </c>
      <c r="I14" s="26" t="s">
        <v>22</v>
      </c>
      <c r="J14" s="52">
        <v>7</v>
      </c>
      <c r="K14" s="51"/>
      <c r="L14" s="26" t="s">
        <v>22</v>
      </c>
      <c r="M14" s="52"/>
      <c r="N14" s="29">
        <f>E14+H14+K14</f>
        <v>42</v>
      </c>
      <c r="O14" s="30">
        <f>G14+J14+M14</f>
        <v>22</v>
      </c>
      <c r="P14" s="31">
        <f>IF(E14&gt;G14,1,0)+IF(H14&gt;J14,1,0)+IF(K14&gt;M14,1,0)</f>
        <v>2</v>
      </c>
      <c r="Q14" s="26">
        <f>IF(E14&lt;G14,1,0)+IF(H14&lt;J14,1,0)+IF(K14&lt;M14,1,0)</f>
        <v>0</v>
      </c>
      <c r="R14" s="46">
        <f>IF(P14=2,1,0)</f>
        <v>1</v>
      </c>
      <c r="S14" s="28">
        <f>IF(Q14=2,1,0)</f>
        <v>0</v>
      </c>
      <c r="T14" s="60"/>
    </row>
    <row r="15" spans="2:20" ht="30" customHeight="1" thickBot="1">
      <c r="B15" s="25" t="s">
        <v>18</v>
      </c>
      <c r="C15" s="58" t="s">
        <v>188</v>
      </c>
      <c r="D15" s="58" t="s">
        <v>189</v>
      </c>
      <c r="E15" s="51">
        <v>17</v>
      </c>
      <c r="F15" s="26" t="s">
        <v>22</v>
      </c>
      <c r="G15" s="52">
        <v>21</v>
      </c>
      <c r="H15" s="51">
        <v>21</v>
      </c>
      <c r="I15" s="26" t="s">
        <v>22</v>
      </c>
      <c r="J15" s="52">
        <v>15</v>
      </c>
      <c r="K15" s="51">
        <v>18</v>
      </c>
      <c r="L15" s="26" t="s">
        <v>22</v>
      </c>
      <c r="M15" s="52">
        <v>21</v>
      </c>
      <c r="N15" s="29">
        <f t="shared" si="0"/>
        <v>56</v>
      </c>
      <c r="O15" s="30">
        <f t="shared" si="1"/>
        <v>57</v>
      </c>
      <c r="P15" s="31">
        <f t="shared" si="2"/>
        <v>1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TJ Sokol Křemže B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291</v>
      </c>
      <c r="O16" s="34">
        <f t="shared" si="5"/>
        <v>261</v>
      </c>
      <c r="P16" s="33">
        <f t="shared" si="5"/>
        <v>8</v>
      </c>
      <c r="Q16" s="35">
        <f t="shared" si="5"/>
        <v>8</v>
      </c>
      <c r="R16" s="33">
        <f t="shared" si="5"/>
        <v>3</v>
      </c>
      <c r="S16" s="34">
        <f t="shared" si="5"/>
        <v>4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25390625" style="1" customWidth="1"/>
    <col min="3" max="3" width="34.875" style="1" customWidth="1"/>
    <col min="4" max="4" width="34.00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2.1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163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36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166</v>
      </c>
      <c r="T4" s="227"/>
    </row>
    <row r="5" spans="2:20" ht="19.5" customHeight="1">
      <c r="B5" s="7" t="s">
        <v>4</v>
      </c>
      <c r="C5" s="62"/>
      <c r="D5" s="228" t="s">
        <v>177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157</v>
      </c>
      <c r="T5" s="234"/>
    </row>
    <row r="6" spans="2:20" ht="19.5" customHeight="1" thickBot="1">
      <c r="B6" s="10" t="s">
        <v>5</v>
      </c>
      <c r="C6" s="11"/>
      <c r="D6" s="235" t="s">
        <v>164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55</v>
      </c>
      <c r="T6" s="49" t="s">
        <v>25</v>
      </c>
    </row>
    <row r="7" spans="2:20" ht="24.75" customHeight="1">
      <c r="B7" s="14"/>
      <c r="C7" s="15" t="str">
        <f>D4</f>
        <v>TJ Sokol Doubravka D</v>
      </c>
      <c r="D7" s="15" t="str">
        <f>D5</f>
        <v>TJ Sokol Vodňany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178</v>
      </c>
      <c r="D9" s="59" t="s">
        <v>205</v>
      </c>
      <c r="E9" s="51">
        <v>19</v>
      </c>
      <c r="F9" s="27" t="s">
        <v>22</v>
      </c>
      <c r="G9" s="52">
        <v>21</v>
      </c>
      <c r="H9" s="51">
        <v>19</v>
      </c>
      <c r="I9" s="27" t="s">
        <v>22</v>
      </c>
      <c r="J9" s="52">
        <v>21</v>
      </c>
      <c r="K9" s="51"/>
      <c r="L9" s="27" t="s">
        <v>22</v>
      </c>
      <c r="M9" s="52"/>
      <c r="N9" s="29">
        <f aca="true" t="shared" si="0" ref="N9:N15">E9+H9+K9</f>
        <v>38</v>
      </c>
      <c r="O9" s="30">
        <f aca="true" t="shared" si="1" ref="O9:O15">G9+J9+M9</f>
        <v>42</v>
      </c>
      <c r="P9" s="31">
        <f aca="true" t="shared" si="2" ref="P9:P15">IF(E9&gt;G9,1,0)+IF(H9&gt;J9,1,0)+IF(K9&gt;M9,1,0)</f>
        <v>0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70</v>
      </c>
      <c r="C10" s="58" t="s">
        <v>179</v>
      </c>
      <c r="D10" s="58" t="s">
        <v>202</v>
      </c>
      <c r="E10" s="51">
        <v>19</v>
      </c>
      <c r="F10" s="26" t="s">
        <v>22</v>
      </c>
      <c r="G10" s="52">
        <v>21</v>
      </c>
      <c r="H10" s="51">
        <v>19</v>
      </c>
      <c r="I10" s="26" t="s">
        <v>22</v>
      </c>
      <c r="J10" s="52">
        <v>21</v>
      </c>
      <c r="K10" s="51"/>
      <c r="L10" s="26" t="s">
        <v>22</v>
      </c>
      <c r="M10" s="52"/>
      <c r="N10" s="29">
        <f t="shared" si="0"/>
        <v>38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5">IF(P10=2,1,0)</f>
        <v>0</v>
      </c>
      <c r="S10" s="28">
        <f t="shared" si="4"/>
        <v>1</v>
      </c>
      <c r="T10" s="60"/>
    </row>
    <row r="11" spans="2:20" ht="30" customHeight="1">
      <c r="B11" s="25" t="s">
        <v>21</v>
      </c>
      <c r="C11" s="58" t="s">
        <v>180</v>
      </c>
      <c r="D11" s="58" t="s">
        <v>206</v>
      </c>
      <c r="E11" s="51">
        <v>14</v>
      </c>
      <c r="F11" s="26" t="s">
        <v>22</v>
      </c>
      <c r="G11" s="52">
        <v>21</v>
      </c>
      <c r="H11" s="51">
        <v>18</v>
      </c>
      <c r="I11" s="26" t="s">
        <v>22</v>
      </c>
      <c r="J11" s="52">
        <v>21</v>
      </c>
      <c r="K11" s="51"/>
      <c r="L11" s="26" t="s">
        <v>22</v>
      </c>
      <c r="M11" s="52"/>
      <c r="N11" s="29">
        <f t="shared" si="0"/>
        <v>32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20</v>
      </c>
      <c r="C12" s="58" t="s">
        <v>181</v>
      </c>
      <c r="D12" s="58" t="s">
        <v>204</v>
      </c>
      <c r="E12" s="51">
        <v>21</v>
      </c>
      <c r="F12" s="26" t="s">
        <v>22</v>
      </c>
      <c r="G12" s="52">
        <v>6</v>
      </c>
      <c r="H12" s="51">
        <v>21</v>
      </c>
      <c r="I12" s="26" t="s">
        <v>22</v>
      </c>
      <c r="J12" s="52">
        <v>19</v>
      </c>
      <c r="K12" s="51"/>
      <c r="L12" s="26" t="s">
        <v>22</v>
      </c>
      <c r="M12" s="52"/>
      <c r="N12" s="29">
        <f t="shared" si="0"/>
        <v>42</v>
      </c>
      <c r="O12" s="30">
        <f t="shared" si="1"/>
        <v>25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19</v>
      </c>
      <c r="C13" s="58" t="s">
        <v>182</v>
      </c>
      <c r="D13" s="58" t="s">
        <v>203</v>
      </c>
      <c r="E13" s="51">
        <v>11</v>
      </c>
      <c r="F13" s="26" t="s">
        <v>22</v>
      </c>
      <c r="G13" s="52">
        <v>21</v>
      </c>
      <c r="H13" s="51">
        <v>15</v>
      </c>
      <c r="I13" s="26" t="s">
        <v>22</v>
      </c>
      <c r="J13" s="52">
        <v>21</v>
      </c>
      <c r="K13" s="51"/>
      <c r="L13" s="26" t="s">
        <v>22</v>
      </c>
      <c r="M13" s="52"/>
      <c r="N13" s="29">
        <f t="shared" si="0"/>
        <v>26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23</v>
      </c>
      <c r="C14" s="58" t="s">
        <v>35</v>
      </c>
      <c r="D14" s="58" t="s">
        <v>207</v>
      </c>
      <c r="E14" s="51">
        <v>0</v>
      </c>
      <c r="F14" s="26" t="s">
        <v>22</v>
      </c>
      <c r="G14" s="52">
        <v>21</v>
      </c>
      <c r="H14" s="51">
        <v>0</v>
      </c>
      <c r="I14" s="26" t="s">
        <v>22</v>
      </c>
      <c r="J14" s="52">
        <v>21</v>
      </c>
      <c r="K14" s="51"/>
      <c r="L14" s="26" t="s">
        <v>22</v>
      </c>
      <c r="M14" s="52"/>
      <c r="N14" s="29">
        <f>E14+H14+K14</f>
        <v>0</v>
      </c>
      <c r="O14" s="30">
        <f>G14+J14+M14</f>
        <v>42</v>
      </c>
      <c r="P14" s="31">
        <f>IF(E14&gt;G14,1,0)+IF(H14&gt;J14,1,0)+IF(K14&gt;M14,1,0)</f>
        <v>0</v>
      </c>
      <c r="Q14" s="26">
        <f>IF(E14&lt;G14,1,0)+IF(H14&lt;J14,1,0)+IF(K14&lt;M14,1,0)</f>
        <v>2</v>
      </c>
      <c r="R14" s="46">
        <f>IF(P14=2,1,0)</f>
        <v>0</v>
      </c>
      <c r="S14" s="28">
        <f>IF(Q14=2,1,0)</f>
        <v>1</v>
      </c>
      <c r="T14" s="60"/>
    </row>
    <row r="15" spans="2:20" ht="30" customHeight="1" thickBot="1">
      <c r="B15" s="25" t="s">
        <v>18</v>
      </c>
      <c r="C15" s="58" t="s">
        <v>183</v>
      </c>
      <c r="D15" s="58" t="s">
        <v>201</v>
      </c>
      <c r="E15" s="51">
        <v>17</v>
      </c>
      <c r="F15" s="26" t="s">
        <v>22</v>
      </c>
      <c r="G15" s="52">
        <v>21</v>
      </c>
      <c r="H15" s="51">
        <v>13</v>
      </c>
      <c r="I15" s="26" t="s">
        <v>22</v>
      </c>
      <c r="J15" s="52">
        <v>21</v>
      </c>
      <c r="K15" s="51"/>
      <c r="L15" s="26" t="s">
        <v>22</v>
      </c>
      <c r="M15" s="52"/>
      <c r="N15" s="29">
        <f t="shared" si="0"/>
        <v>30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TJ Sokol Vodňany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206</v>
      </c>
      <c r="O16" s="34">
        <f t="shared" si="5"/>
        <v>277</v>
      </c>
      <c r="P16" s="33">
        <f t="shared" si="5"/>
        <v>2</v>
      </c>
      <c r="Q16" s="35">
        <f t="shared" si="5"/>
        <v>12</v>
      </c>
      <c r="R16" s="33">
        <f t="shared" si="5"/>
        <v>1</v>
      </c>
      <c r="S16" s="34">
        <f t="shared" si="5"/>
        <v>6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25390625" style="1" customWidth="1"/>
    <col min="3" max="3" width="34.875" style="1" customWidth="1"/>
    <col min="4" max="4" width="34.00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2.1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5" t="s">
        <v>1</v>
      </c>
      <c r="C3" s="61"/>
      <c r="D3" s="218" t="s">
        <v>163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</row>
    <row r="4" spans="2:20" ht="19.5" customHeight="1" thickTop="1">
      <c r="B4" s="7" t="s">
        <v>3</v>
      </c>
      <c r="C4" s="8"/>
      <c r="D4" s="221" t="s">
        <v>40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4" t="s">
        <v>14</v>
      </c>
      <c r="R4" s="225"/>
      <c r="S4" s="226" t="s">
        <v>166</v>
      </c>
      <c r="T4" s="227"/>
    </row>
    <row r="5" spans="2:20" ht="19.5" customHeight="1">
      <c r="B5" s="7" t="s">
        <v>4</v>
      </c>
      <c r="C5" s="62"/>
      <c r="D5" s="228" t="s">
        <v>128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157</v>
      </c>
      <c r="T5" s="234"/>
    </row>
    <row r="6" spans="2:20" ht="19.5" customHeight="1" thickBot="1">
      <c r="B6" s="10" t="s">
        <v>5</v>
      </c>
      <c r="C6" s="11"/>
      <c r="D6" s="235" t="s">
        <v>164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63"/>
      <c r="R6" s="64"/>
      <c r="S6" s="50" t="s">
        <v>55</v>
      </c>
      <c r="T6" s="49" t="s">
        <v>25</v>
      </c>
    </row>
    <row r="7" spans="2:20" ht="24.75" customHeight="1">
      <c r="B7" s="14"/>
      <c r="C7" s="15" t="str">
        <f>D4</f>
        <v>Spartak Chrást</v>
      </c>
      <c r="D7" s="15" t="str">
        <f>D5</f>
        <v>SK Badminton Tábor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24</v>
      </c>
      <c r="C9" s="58" t="s">
        <v>172</v>
      </c>
      <c r="D9" s="59" t="s">
        <v>192</v>
      </c>
      <c r="E9" s="51">
        <v>21</v>
      </c>
      <c r="F9" s="27" t="s">
        <v>22</v>
      </c>
      <c r="G9" s="52">
        <v>17</v>
      </c>
      <c r="H9" s="51">
        <v>21</v>
      </c>
      <c r="I9" s="27" t="s">
        <v>22</v>
      </c>
      <c r="J9" s="52">
        <v>8</v>
      </c>
      <c r="K9" s="51"/>
      <c r="L9" s="27" t="s">
        <v>22</v>
      </c>
      <c r="M9" s="52"/>
      <c r="N9" s="29">
        <f aca="true" t="shared" si="0" ref="N9:N15">E9+H9+K9</f>
        <v>42</v>
      </c>
      <c r="O9" s="30">
        <f aca="true" t="shared" si="1" ref="O9:O15">G9+J9+M9</f>
        <v>25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70</v>
      </c>
      <c r="C10" s="58" t="s">
        <v>173</v>
      </c>
      <c r="D10" s="58" t="s">
        <v>190</v>
      </c>
      <c r="E10" s="51">
        <v>21</v>
      </c>
      <c r="F10" s="26" t="s">
        <v>22</v>
      </c>
      <c r="G10" s="52">
        <v>15</v>
      </c>
      <c r="H10" s="51">
        <v>14</v>
      </c>
      <c r="I10" s="26" t="s">
        <v>22</v>
      </c>
      <c r="J10" s="52">
        <v>21</v>
      </c>
      <c r="K10" s="51">
        <v>19</v>
      </c>
      <c r="L10" s="26" t="s">
        <v>22</v>
      </c>
      <c r="M10" s="52">
        <v>21</v>
      </c>
      <c r="N10" s="29">
        <f t="shared" si="0"/>
        <v>54</v>
      </c>
      <c r="O10" s="30">
        <f t="shared" si="1"/>
        <v>57</v>
      </c>
      <c r="P10" s="31">
        <f t="shared" si="2"/>
        <v>1</v>
      </c>
      <c r="Q10" s="26">
        <f t="shared" si="3"/>
        <v>2</v>
      </c>
      <c r="R10" s="46">
        <f aca="true" t="shared" si="4" ref="R10:S15">IF(P10=2,1,0)</f>
        <v>0</v>
      </c>
      <c r="S10" s="28">
        <f t="shared" si="4"/>
        <v>1</v>
      </c>
      <c r="T10" s="60"/>
    </row>
    <row r="11" spans="2:20" ht="30" customHeight="1">
      <c r="B11" s="25" t="s">
        <v>21</v>
      </c>
      <c r="C11" s="58" t="s">
        <v>174</v>
      </c>
      <c r="D11" s="58" t="s">
        <v>193</v>
      </c>
      <c r="E11" s="51">
        <v>21</v>
      </c>
      <c r="F11" s="26" t="s">
        <v>22</v>
      </c>
      <c r="G11" s="52">
        <v>9</v>
      </c>
      <c r="H11" s="51">
        <v>21</v>
      </c>
      <c r="I11" s="26" t="s">
        <v>22</v>
      </c>
      <c r="J11" s="52">
        <v>10</v>
      </c>
      <c r="K11" s="51"/>
      <c r="L11" s="26" t="s">
        <v>22</v>
      </c>
      <c r="M11" s="52"/>
      <c r="N11" s="29">
        <f t="shared" si="0"/>
        <v>42</v>
      </c>
      <c r="O11" s="30">
        <f t="shared" si="1"/>
        <v>19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20</v>
      </c>
      <c r="C12" s="58" t="s">
        <v>43</v>
      </c>
      <c r="D12" s="58" t="s">
        <v>191</v>
      </c>
      <c r="E12" s="51">
        <v>21</v>
      </c>
      <c r="F12" s="26" t="s">
        <v>22</v>
      </c>
      <c r="G12" s="52">
        <v>16</v>
      </c>
      <c r="H12" s="51">
        <v>21</v>
      </c>
      <c r="I12" s="26" t="s">
        <v>22</v>
      </c>
      <c r="J12" s="52">
        <v>14</v>
      </c>
      <c r="K12" s="51"/>
      <c r="L12" s="26" t="s">
        <v>22</v>
      </c>
      <c r="M12" s="52"/>
      <c r="N12" s="29">
        <f t="shared" si="0"/>
        <v>42</v>
      </c>
      <c r="O12" s="30">
        <f t="shared" si="1"/>
        <v>30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19</v>
      </c>
      <c r="C13" s="58" t="s">
        <v>45</v>
      </c>
      <c r="D13" s="58" t="s">
        <v>175</v>
      </c>
      <c r="E13" s="51">
        <v>14</v>
      </c>
      <c r="F13" s="26" t="s">
        <v>22</v>
      </c>
      <c r="G13" s="52">
        <v>21</v>
      </c>
      <c r="H13" s="51">
        <v>21</v>
      </c>
      <c r="I13" s="26" t="s">
        <v>22</v>
      </c>
      <c r="J13" s="52">
        <v>10</v>
      </c>
      <c r="K13" s="51">
        <v>21</v>
      </c>
      <c r="L13" s="26" t="s">
        <v>22</v>
      </c>
      <c r="M13" s="52">
        <v>14</v>
      </c>
      <c r="N13" s="29">
        <f t="shared" si="0"/>
        <v>56</v>
      </c>
      <c r="O13" s="30">
        <f t="shared" si="1"/>
        <v>45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23</v>
      </c>
      <c r="C14" s="58" t="s">
        <v>47</v>
      </c>
      <c r="D14" s="58" t="s">
        <v>194</v>
      </c>
      <c r="E14" s="51">
        <v>21</v>
      </c>
      <c r="F14" s="26" t="s">
        <v>22</v>
      </c>
      <c r="G14" s="52">
        <v>8</v>
      </c>
      <c r="H14" s="51">
        <v>21</v>
      </c>
      <c r="I14" s="26" t="s">
        <v>22</v>
      </c>
      <c r="J14" s="52">
        <v>4</v>
      </c>
      <c r="K14" s="51"/>
      <c r="L14" s="26" t="s">
        <v>22</v>
      </c>
      <c r="M14" s="52"/>
      <c r="N14" s="29">
        <f>E14+H14+K14</f>
        <v>42</v>
      </c>
      <c r="O14" s="30">
        <f>G14+J14+M14</f>
        <v>12</v>
      </c>
      <c r="P14" s="31">
        <f>IF(E14&gt;G14,1,0)+IF(H14&gt;J14,1,0)+IF(K14&gt;M14,1,0)</f>
        <v>2</v>
      </c>
      <c r="Q14" s="26">
        <f>IF(E14&lt;G14,1,0)+IF(H14&lt;J14,1,0)+IF(K14&lt;M14,1,0)</f>
        <v>0</v>
      </c>
      <c r="R14" s="46">
        <f>IF(P14=2,1,0)</f>
        <v>1</v>
      </c>
      <c r="S14" s="28">
        <f>IF(Q14=2,1,0)</f>
        <v>0</v>
      </c>
      <c r="T14" s="60"/>
    </row>
    <row r="15" spans="2:20" ht="30" customHeight="1" thickBot="1">
      <c r="B15" s="25" t="s">
        <v>18</v>
      </c>
      <c r="C15" s="58" t="s">
        <v>49</v>
      </c>
      <c r="D15" s="58" t="s">
        <v>176</v>
      </c>
      <c r="E15" s="51">
        <v>17</v>
      </c>
      <c r="F15" s="26" t="s">
        <v>22</v>
      </c>
      <c r="G15" s="52">
        <v>21</v>
      </c>
      <c r="H15" s="51">
        <v>14</v>
      </c>
      <c r="I15" s="26" t="s">
        <v>22</v>
      </c>
      <c r="J15" s="52">
        <v>21</v>
      </c>
      <c r="K15" s="51"/>
      <c r="L15" s="26" t="s">
        <v>22</v>
      </c>
      <c r="M15" s="52"/>
      <c r="N15" s="29">
        <f t="shared" si="0"/>
        <v>31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60"/>
    </row>
    <row r="16" spans="2:20" ht="34.5" customHeight="1" thickBot="1">
      <c r="B16" s="32" t="s">
        <v>8</v>
      </c>
      <c r="C16" s="243" t="str">
        <f>IF(R16&gt;S16,D4,IF(S16&gt;R16,D5,"remíza"))</f>
        <v>Spartak Chrást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4"/>
      <c r="N16" s="33">
        <f aca="true" t="shared" si="5" ref="N16:S16">SUM(N9:N15)</f>
        <v>309</v>
      </c>
      <c r="O16" s="34">
        <f t="shared" si="5"/>
        <v>230</v>
      </c>
      <c r="P16" s="33">
        <f t="shared" si="5"/>
        <v>11</v>
      </c>
      <c r="Q16" s="35">
        <f t="shared" si="5"/>
        <v>5</v>
      </c>
      <c r="R16" s="33">
        <f t="shared" si="5"/>
        <v>5</v>
      </c>
      <c r="S16" s="34">
        <f t="shared" si="5"/>
        <v>2</v>
      </c>
      <c r="T16" s="68"/>
    </row>
    <row r="17" spans="2:20" ht="15">
      <c r="B17" s="44"/>
      <c r="C17" s="69"/>
      <c r="D17" s="69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 t="s">
        <v>9</v>
      </c>
    </row>
    <row r="18" spans="2:20" ht="12.75">
      <c r="B18" s="70" t="s">
        <v>10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 ht="12.7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40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4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20" ht="12.7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1" ht="12.75">
      <c r="B23" s="42" t="s">
        <v>12</v>
      </c>
      <c r="C23" s="69"/>
      <c r="D23" s="71"/>
      <c r="E23" s="42" t="s">
        <v>13</v>
      </c>
      <c r="F23" s="42"/>
      <c r="G23" s="42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6:M16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2016-12-17T18:29:44Z</cp:lastPrinted>
  <dcterms:created xsi:type="dcterms:W3CDTF">1996-11-18T12:18:44Z</dcterms:created>
  <dcterms:modified xsi:type="dcterms:W3CDTF">2016-12-19T19:49:11Z</dcterms:modified>
  <cp:category/>
  <cp:version/>
  <cp:contentType/>
  <cp:contentStatus/>
</cp:coreProperties>
</file>