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80" tabRatio="719" activeTab="0"/>
  </bookViews>
  <sheets>
    <sheet name="Celkové umístění" sheetId="1" r:id="rId1"/>
    <sheet name="4.L-F" sheetId="2" r:id="rId2"/>
    <sheet name="4.L-o3" sheetId="3" r:id="rId3"/>
    <sheet name="4.L-semi-1" sheetId="4" r:id="rId4"/>
    <sheet name="4.L-semi-2" sheetId="5" r:id="rId5"/>
  </sheets>
  <definedNames>
    <definedName name="_xlnm.Print_Area" localSheetId="1">'4.L-F'!$B$2:$T$23</definedName>
    <definedName name="_xlnm.Print_Area" localSheetId="2">'4.L-o3'!$B$2:$T$23</definedName>
    <definedName name="_xlnm.Print_Area" localSheetId="3">'4.L-semi-1'!$B$2:$T$23</definedName>
    <definedName name="_xlnm.Print_Area" localSheetId="4">'4.L-semi-2'!$B$2:$T$23</definedName>
  </definedNames>
  <calcPr fullCalcOnLoad="1"/>
</workbook>
</file>

<file path=xl/sharedStrings.xml><?xml version="1.0" encoding="utf-8"?>
<sst xmlns="http://schemas.openxmlformats.org/spreadsheetml/2006/main" count="255" uniqueCount="77">
  <si>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</si>
  <si>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</si>
  <si>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</si>
  <si>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</si>
  <si>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</si>
  <si>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</si>
  <si>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</si>
  <si>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</si>
  <si>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</si>
  <si>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</si>
  <si>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</si>
  <si>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</si>
  <si>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</si>
  <si>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</si>
  <si>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</si>
  <si>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</si>
  <si>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</si>
  <si>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</si>
  <si>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čtyřhra žen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</si>
  <si>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</si>
  <si>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</si>
  <si>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</si>
  <si>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</si>
  <si>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</si>
  <si>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</si>
  <si>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dvouhra mužů</t>
  </si>
  <si>
    <t>čtyřhra mužů</t>
  </si>
  <si>
    <t>SK Jupiter M</t>
  </si>
  <si>
    <t>Tomáš Knopp</t>
  </si>
  <si>
    <t>TJ Slavoj Plzeň M</t>
  </si>
  <si>
    <t>TJ Bílá Hora M</t>
  </si>
  <si>
    <t>Hala Krašovská</t>
  </si>
  <si>
    <t>scr.</t>
  </si>
  <si>
    <t>TJ Keramika Chlumčany M</t>
  </si>
  <si>
    <r>
      <rPr>
        <b/>
        <sz val="12"/>
        <rFont val="Arial"/>
        <family val="2"/>
      </rPr>
      <t>4. liga Západ</t>
    </r>
    <r>
      <rPr>
        <b/>
        <sz val="10"/>
        <rFont val="Arial"/>
        <family val="2"/>
      </rPr>
      <t xml:space="preserve">  družstev dospělých  - ZpčBaS - 2023/2024 - </t>
    </r>
    <r>
      <rPr>
        <b/>
        <sz val="12"/>
        <rFont val="Arial"/>
        <family val="2"/>
      </rPr>
      <t>SEMIFINÁLE</t>
    </r>
  </si>
  <si>
    <t>Voráč, Mühlfeitová</t>
  </si>
  <si>
    <t>Brožík</t>
  </si>
  <si>
    <t>Benešová</t>
  </si>
  <si>
    <t>Benešová, Muhlfeitová</t>
  </si>
  <si>
    <t>Brožik, Voráč</t>
  </si>
  <si>
    <t>Kudrnáč</t>
  </si>
  <si>
    <t>Motlíková</t>
  </si>
  <si>
    <t>Konečný, Frána</t>
  </si>
  <si>
    <t>Motlíková, Janošíková</t>
  </si>
  <si>
    <t>Konečný, Janošíková</t>
  </si>
  <si>
    <t>Havíř M</t>
  </si>
  <si>
    <t>Topinková</t>
  </si>
  <si>
    <t>Louda, Fricek</t>
  </si>
  <si>
    <t>Louda, Topinková</t>
  </si>
  <si>
    <t>Dušek, Nykoljuková</t>
  </si>
  <si>
    <t>Vávra</t>
  </si>
  <si>
    <t>Veitová</t>
  </si>
  <si>
    <t>Vávra, Dušek</t>
  </si>
  <si>
    <t>Veitová, Nykoljuková</t>
  </si>
  <si>
    <t>Havíř</t>
  </si>
  <si>
    <t>Frána</t>
  </si>
  <si>
    <t>Dušek R.</t>
  </si>
  <si>
    <t>Haviř</t>
  </si>
  <si>
    <t>Hlávka</t>
  </si>
  <si>
    <t>Uhlíř</t>
  </si>
  <si>
    <t>-</t>
  </si>
  <si>
    <r>
      <rPr>
        <b/>
        <sz val="12"/>
        <rFont val="Arial"/>
        <family val="2"/>
      </rPr>
      <t>4. liga Západ</t>
    </r>
    <r>
      <rPr>
        <b/>
        <sz val="10"/>
        <rFont val="Arial"/>
        <family val="2"/>
      </rPr>
      <t xml:space="preserve">  družstev dospělých  - ZpčBaS - 2023/2024 - </t>
    </r>
    <r>
      <rPr>
        <b/>
        <sz val="12"/>
        <rFont val="Arial"/>
        <family val="2"/>
      </rPr>
      <t>o 3. místo</t>
    </r>
  </si>
  <si>
    <r>
      <rPr>
        <b/>
        <sz val="12"/>
        <rFont val="Arial"/>
        <family val="2"/>
      </rPr>
      <t>4. liga Západ</t>
    </r>
    <r>
      <rPr>
        <b/>
        <sz val="10"/>
        <rFont val="Arial"/>
        <family val="2"/>
      </rPr>
      <t xml:space="preserve">  družstev dospělých  - ZpčBaS - 2023/2024 - </t>
    </r>
    <r>
      <rPr>
        <b/>
        <sz val="12"/>
        <rFont val="Arial"/>
        <family val="2"/>
      </rPr>
      <t>FINÁLE</t>
    </r>
  </si>
  <si>
    <t>Vávra, Nykoljuková</t>
  </si>
  <si>
    <t>Dušek</t>
  </si>
  <si>
    <t>Janošíková</t>
  </si>
  <si>
    <t>Konečný, Motlíková</t>
  </si>
  <si>
    <t>Slepička</t>
  </si>
  <si>
    <t>Fricek</t>
  </si>
  <si>
    <t>1.</t>
  </si>
  <si>
    <t>2.</t>
  </si>
  <si>
    <t>3.</t>
  </si>
  <si>
    <t>4.</t>
  </si>
  <si>
    <t>5.</t>
  </si>
  <si>
    <t>ZpčBaS - 4.liga Západ - 2023/24</t>
  </si>
  <si>
    <t>konečné umístění v sezoně 2023/24 - 6.4.2024 - PLAY OFF</t>
  </si>
  <si>
    <t>TJ Dobřany 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</si>
</sst>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2" applyFont="1" applyBorder="1" applyAlignment="1">
      <alignment vertical="center"/>
      <protection/>
    </xf>
    <xf numFmtId="0" fontId="17" fillId="0" borderId="15" xfId="60" applyFont="1" applyBorder="1" applyAlignment="1">
      <alignment horizontal="center" vertical="center"/>
      <protection/>
    </xf>
    <xf numFmtId="0" fontId="16" fillId="0" borderId="16" xfId="56" applyFont="1" applyBorder="1">
      <alignment horizontal="center" vertical="center"/>
      <protection/>
    </xf>
    <xf numFmtId="0" fontId="16" fillId="0" borderId="17" xfId="56" applyFont="1" applyBorder="1">
      <alignment horizontal="center" vertical="center"/>
      <protection/>
    </xf>
    <xf numFmtId="0" fontId="16" fillId="0" borderId="18" xfId="56" applyFont="1" applyBorder="1">
      <alignment horizontal="center" vertical="center"/>
      <protection/>
    </xf>
    <xf numFmtId="44" fontId="16" fillId="0" borderId="19" xfId="39" applyFont="1" applyBorder="1">
      <alignment horizontal="center"/>
    </xf>
    <xf numFmtId="0" fontId="16" fillId="0" borderId="19" xfId="56" applyFont="1" applyBorder="1">
      <alignment horizontal="center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7" fillId="0" borderId="23" xfId="38" applyFont="1" applyBorder="1" applyAlignment="1">
      <alignment horizontal="center" vertical="center" wrapText="1"/>
      <protection/>
    </xf>
    <xf numFmtId="0" fontId="14" fillId="0" borderId="24" xfId="58" applyFont="1" applyBorder="1">
      <alignment horizontal="center" vertical="center"/>
      <protection/>
    </xf>
    <xf numFmtId="0" fontId="14" fillId="0" borderId="25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6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6" xfId="58" applyFont="1" applyBorder="1">
      <alignment horizontal="center" vertical="center"/>
      <protection/>
    </xf>
    <xf numFmtId="0" fontId="19" fillId="2" borderId="27" xfId="57" applyFont="1" applyFill="1" applyBorder="1">
      <alignment vertical="center"/>
      <protection/>
    </xf>
    <xf numFmtId="0" fontId="16" fillId="0" borderId="28" xfId="56" applyFont="1" applyBorder="1" applyProtection="1">
      <alignment horizontal="center" vertical="center"/>
      <protection hidden="1"/>
    </xf>
    <xf numFmtId="0" fontId="16" fillId="0" borderId="29" xfId="56" applyFont="1" applyBorder="1" applyProtection="1">
      <alignment horizontal="center" vertical="center"/>
      <protection hidden="1"/>
    </xf>
    <xf numFmtId="0" fontId="16" fillId="0" borderId="30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7" fillId="0" borderId="33" xfId="38" applyFont="1" applyBorder="1" applyAlignment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5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35" xfId="0" applyFont="1" applyBorder="1" applyAlignment="1">
      <alignment horizontal="left" vertical="center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49" fontId="10" fillId="0" borderId="2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4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0" fillId="0" borderId="0" xfId="0" applyFont="1" applyBorder="1" applyAlignment="1">
      <alignment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56" applyFont="1" applyFill="1" applyBorder="1" applyAlignment="1">
      <alignment horizontal="left" vertical="center" indent="1"/>
      <protection/>
    </xf>
    <xf numFmtId="0" fontId="17" fillId="0" borderId="38" xfId="38" applyFont="1" applyFill="1" applyBorder="1" applyAlignment="1">
      <alignment horizontal="center" vertical="center" wrapText="1"/>
      <protection/>
    </xf>
    <xf numFmtId="0" fontId="10" fillId="0" borderId="39" xfId="0" applyFont="1" applyFill="1" applyBorder="1" applyAlignment="1">
      <alignment horizontal="left" vertical="center" indent="1"/>
    </xf>
    <xf numFmtId="0" fontId="14" fillId="0" borderId="0" xfId="58" applyFont="1" applyFill="1" applyBorder="1">
      <alignment horizontal="center" vertical="center"/>
      <protection/>
    </xf>
    <xf numFmtId="0" fontId="14" fillId="0" borderId="36" xfId="58" applyFont="1" applyFill="1" applyBorder="1">
      <alignment horizontal="center" vertical="center"/>
      <protection/>
    </xf>
    <xf numFmtId="0" fontId="14" fillId="0" borderId="39" xfId="58" applyFont="1" applyFill="1" applyBorder="1">
      <alignment horizontal="center" vertical="center"/>
      <protection/>
    </xf>
    <xf numFmtId="0" fontId="14" fillId="0" borderId="26" xfId="58" applyFont="1" applyFill="1" applyBorder="1" applyProtection="1">
      <alignment horizontal="center" vertical="center"/>
      <protection hidden="1"/>
    </xf>
    <xf numFmtId="0" fontId="14" fillId="0" borderId="13" xfId="58" applyFont="1" applyFill="1" applyBorder="1" applyProtection="1">
      <alignment horizontal="center" vertical="center"/>
      <protection hidden="1"/>
    </xf>
    <xf numFmtId="0" fontId="14" fillId="0" borderId="26" xfId="58" applyFont="1" applyFill="1" applyBorder="1">
      <alignment horizontal="center" vertical="center"/>
      <protection/>
    </xf>
    <xf numFmtId="0" fontId="14" fillId="0" borderId="24" xfId="58" applyFont="1" applyFill="1" applyBorder="1">
      <alignment horizontal="center" vertical="center"/>
      <protection/>
    </xf>
    <xf numFmtId="0" fontId="14" fillId="0" borderId="40" xfId="58" applyFont="1" applyFill="1" applyBorder="1">
      <alignment horizontal="center" vertical="center"/>
      <protection/>
    </xf>
    <xf numFmtId="0" fontId="14" fillId="0" borderId="13" xfId="58" applyFont="1" applyFill="1" applyBorder="1">
      <alignment horizontal="center" vertical="center"/>
      <protection/>
    </xf>
    <xf numFmtId="0" fontId="10" fillId="0" borderId="41" xfId="0" applyFont="1" applyFill="1" applyBorder="1" applyAlignment="1">
      <alignment horizontal="left" vertical="center" indent="1"/>
    </xf>
    <xf numFmtId="0" fontId="17" fillId="0" borderId="42" xfId="38" applyFont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left" vertical="center" indent="1"/>
    </xf>
    <xf numFmtId="0" fontId="14" fillId="0" borderId="44" xfId="58" applyFont="1" applyBorder="1">
      <alignment horizontal="center" vertical="center"/>
      <protection/>
    </xf>
    <xf numFmtId="0" fontId="14" fillId="0" borderId="43" xfId="58" applyFont="1" applyBorder="1">
      <alignment horizontal="center" vertical="center"/>
      <protection/>
    </xf>
    <xf numFmtId="0" fontId="14" fillId="0" borderId="45" xfId="58" applyFont="1" applyBorder="1" applyProtection="1">
      <alignment horizontal="center" vertical="center"/>
      <protection hidden="1"/>
    </xf>
    <xf numFmtId="0" fontId="14" fillId="0" borderId="43" xfId="58" applyFont="1" applyBorder="1" applyProtection="1">
      <alignment horizontal="center" vertical="center"/>
      <protection hidden="1"/>
    </xf>
    <xf numFmtId="0" fontId="14" fillId="0" borderId="45" xfId="58" applyFont="1" applyBorder="1">
      <alignment horizontal="center" vertical="center"/>
      <protection/>
    </xf>
    <xf numFmtId="0" fontId="14" fillId="0" borderId="46" xfId="58" applyFont="1" applyBorder="1">
      <alignment horizontal="center" vertical="center"/>
      <protection/>
    </xf>
    <xf numFmtId="0" fontId="10" fillId="0" borderId="47" xfId="0" applyFont="1" applyBorder="1" applyAlignment="1">
      <alignment horizontal="left" vertical="center" indent="1"/>
    </xf>
    <xf numFmtId="0" fontId="14" fillId="0" borderId="46" xfId="58" applyFont="1" applyBorder="1" applyProtection="1">
      <alignment horizontal="center" vertical="center"/>
      <protection hidden="1"/>
    </xf>
    <xf numFmtId="0" fontId="13" fillId="2" borderId="48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22" fillId="0" borderId="49" xfId="60" applyFont="1" applyFill="1" applyBorder="1" applyAlignment="1">
      <alignment horizontal="left" vertical="center"/>
      <protection/>
    </xf>
    <xf numFmtId="0" fontId="22" fillId="0" borderId="50" xfId="60" applyFont="1" applyFill="1" applyBorder="1" applyAlignment="1">
      <alignment horizontal="left" vertical="center"/>
      <protection/>
    </xf>
    <xf numFmtId="0" fontId="22" fillId="0" borderId="51" xfId="60" applyFont="1" applyFill="1" applyBorder="1" applyAlignment="1">
      <alignment horizontal="left" vertical="center"/>
      <protection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7" fillId="0" borderId="52" xfId="38" applyFont="1" applyBorder="1" applyAlignment="1">
      <alignment horizontal="center" vertical="center"/>
      <protection/>
    </xf>
    <xf numFmtId="0" fontId="17" fillId="0" borderId="53" xfId="38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13" fillId="0" borderId="36" xfId="57" applyFont="1" applyBorder="1" applyAlignment="1">
      <alignment horizontal="center" vertical="center"/>
      <protection/>
    </xf>
    <xf numFmtId="0" fontId="15" fillId="0" borderId="5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6" fillId="0" borderId="58" xfId="60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center"/>
      <protection/>
    </xf>
    <xf numFmtId="0" fontId="16" fillId="0" borderId="59" xfId="60" applyFont="1" applyFill="1" applyBorder="1" applyAlignment="1">
      <alignment horizontal="left" vertical="center"/>
      <protection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6" fillId="0" borderId="60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16" fillId="0" borderId="43" xfId="0" applyFont="1" applyFill="1" applyBorder="1" applyAlignment="1">
      <alignment horizontal="left" vertical="center"/>
    </xf>
    <xf numFmtId="0" fontId="10" fillId="0" borderId="6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6" fillId="0" borderId="58" xfId="60" applyFont="1" applyBorder="1" applyAlignment="1">
      <alignment horizontal="left" vertical="center"/>
      <protection/>
    </xf>
    <xf numFmtId="0" fontId="16" fillId="0" borderId="25" xfId="60" applyFont="1" applyBorder="1" applyAlignment="1">
      <alignment horizontal="left" vertical="center"/>
      <protection/>
    </xf>
    <xf numFmtId="0" fontId="16" fillId="0" borderId="59" xfId="60" applyFont="1" applyBorder="1" applyAlignment="1">
      <alignment horizontal="left" vertical="center"/>
      <protection/>
    </xf>
    <xf numFmtId="0" fontId="13" fillId="0" borderId="0" xfId="47" applyFont="1" applyAlignment="1">
      <alignment horizontal="center"/>
      <protection/>
    </xf>
    <xf numFmtId="0" fontId="13" fillId="0" borderId="0" xfId="47" applyFont="1">
      <alignment/>
      <protection/>
    </xf>
    <xf numFmtId="0" fontId="40" fillId="0" borderId="0" xfId="47" applyFont="1" applyAlignment="1">
      <alignment horizontal="center"/>
      <protection/>
    </xf>
    <xf numFmtId="0" fontId="40" fillId="0" borderId="0" xfId="47" applyFont="1">
      <alignment/>
      <protection/>
    </xf>
    <xf numFmtId="0" fontId="13" fillId="0" borderId="0" xfId="47" applyFont="1" applyAlignment="1">
      <alignment horizontal="center"/>
      <protection/>
    </xf>
    <xf numFmtId="0" fontId="19" fillId="0" borderId="61" xfId="47" applyFont="1" applyBorder="1" applyAlignment="1">
      <alignment horizontal="center"/>
      <protection/>
    </xf>
    <xf numFmtId="0" fontId="41" fillId="0" borderId="62" xfId="47" applyFont="1" applyBorder="1" applyAlignment="1">
      <alignment horizontal="center"/>
      <protection/>
    </xf>
    <xf numFmtId="0" fontId="41" fillId="0" borderId="63" xfId="47" applyFont="1" applyBorder="1" applyAlignment="1">
      <alignment horizontal="center"/>
      <protection/>
    </xf>
    <xf numFmtId="0" fontId="19" fillId="0" borderId="42" xfId="47" applyFont="1" applyBorder="1" applyAlignment="1">
      <alignment horizontal="center"/>
      <protection/>
    </xf>
    <xf numFmtId="0" fontId="41" fillId="0" borderId="64" xfId="47" applyFont="1" applyBorder="1" applyAlignment="1">
      <alignment horizontal="center"/>
      <protection/>
    </xf>
    <xf numFmtId="0" fontId="41" fillId="0" borderId="65" xfId="47" applyFont="1" applyBorder="1" applyAlignment="1">
      <alignment horizontal="center"/>
      <protection/>
    </xf>
    <xf numFmtId="0" fontId="19" fillId="0" borderId="66" xfId="47" applyFont="1" applyBorder="1" applyAlignment="1">
      <alignment horizontal="center"/>
      <protection/>
    </xf>
    <xf numFmtId="0" fontId="41" fillId="0" borderId="67" xfId="47" applyFont="1" applyBorder="1" applyAlignment="1">
      <alignment horizontal="center"/>
      <protection/>
    </xf>
    <xf numFmtId="0" fontId="41" fillId="0" borderId="68" xfId="47" applyFont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  <col min="7" max="7" width="9.50390625" style="0" customWidth="1"/>
  </cols>
  <sheetData>
    <row r="3" spans="1:11" ht="24">
      <c r="A3" s="125" t="s">
        <v>74</v>
      </c>
      <c r="B3" s="125"/>
      <c r="C3" s="125"/>
      <c r="D3" s="125"/>
      <c r="E3" s="125"/>
      <c r="F3" s="125"/>
      <c r="G3" s="125"/>
      <c r="H3" s="125"/>
      <c r="I3" s="125"/>
      <c r="J3" s="126"/>
      <c r="K3" s="126"/>
    </row>
    <row r="4" spans="1:12" ht="15">
      <c r="A4" s="127" t="s">
        <v>75</v>
      </c>
      <c r="B4" s="127"/>
      <c r="C4" s="127"/>
      <c r="D4" s="127"/>
      <c r="E4" s="127"/>
      <c r="F4" s="127"/>
      <c r="G4" s="127"/>
      <c r="H4" s="127"/>
      <c r="I4" s="127"/>
      <c r="J4" s="128"/>
      <c r="K4" s="128"/>
      <c r="L4" s="128"/>
    </row>
    <row r="5" spans="1:11" ht="21" customHeight="1" thickBo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24">
      <c r="A6" s="129"/>
      <c r="B6" s="130" t="s">
        <v>69</v>
      </c>
      <c r="C6" s="131" t="s">
        <v>33</v>
      </c>
      <c r="D6" s="131"/>
      <c r="E6" s="131"/>
      <c r="F6" s="131"/>
      <c r="G6" s="132"/>
      <c r="H6" s="129"/>
      <c r="I6" s="129"/>
      <c r="J6" s="129"/>
      <c r="K6" s="129"/>
    </row>
    <row r="7" spans="1:11" ht="24">
      <c r="A7" s="129"/>
      <c r="B7" s="133" t="s">
        <v>70</v>
      </c>
      <c r="C7" s="134" t="s">
        <v>30</v>
      </c>
      <c r="D7" s="134"/>
      <c r="E7" s="134"/>
      <c r="F7" s="134"/>
      <c r="G7" s="135"/>
      <c r="H7" s="129"/>
      <c r="I7" s="129"/>
      <c r="J7" s="129"/>
      <c r="K7" s="129"/>
    </row>
    <row r="8" spans="1:11" ht="24">
      <c r="A8" s="129"/>
      <c r="B8" s="133" t="s">
        <v>71</v>
      </c>
      <c r="C8" s="134" t="s">
        <v>27</v>
      </c>
      <c r="D8" s="134"/>
      <c r="E8" s="134"/>
      <c r="F8" s="134"/>
      <c r="G8" s="135"/>
      <c r="H8" s="129"/>
      <c r="I8" s="129"/>
      <c r="J8" s="129"/>
      <c r="K8" s="129"/>
    </row>
    <row r="9" spans="1:11" ht="24">
      <c r="A9" s="129"/>
      <c r="B9" s="133" t="s">
        <v>72</v>
      </c>
      <c r="C9" s="134" t="s">
        <v>29</v>
      </c>
      <c r="D9" s="134"/>
      <c r="E9" s="134"/>
      <c r="F9" s="134"/>
      <c r="G9" s="135"/>
      <c r="H9" s="129"/>
      <c r="I9" s="129"/>
      <c r="J9" s="129"/>
      <c r="K9" s="129"/>
    </row>
    <row r="10" spans="2:7" ht="23.25" thickBot="1">
      <c r="B10" s="136" t="s">
        <v>73</v>
      </c>
      <c r="C10" s="137" t="s">
        <v>76</v>
      </c>
      <c r="D10" s="137"/>
      <c r="E10" s="137"/>
      <c r="F10" s="137"/>
      <c r="G10" s="138"/>
    </row>
  </sheetData>
  <sheetProtection password="CC26" sheet="1"/>
  <mergeCells count="7">
    <mergeCell ref="A3:I3"/>
    <mergeCell ref="A4:I4"/>
    <mergeCell ref="C6:G6"/>
    <mergeCell ref="C7:G7"/>
    <mergeCell ref="C9:G9"/>
    <mergeCell ref="C10:G10"/>
    <mergeCell ref="C8:G8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zoomScalePageLayoutView="0" workbookViewId="0" topLeftCell="A1">
      <selection activeCell="B1" sqref="B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spans="1:22" ht="8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24.75" thickBot="1">
      <c r="A2" s="53"/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53"/>
      <c r="V2" s="53"/>
    </row>
    <row r="3" spans="1:22" ht="19.5" customHeight="1" thickBot="1">
      <c r="A3" s="53"/>
      <c r="B3" s="5" t="s">
        <v>1</v>
      </c>
      <c r="C3" s="55"/>
      <c r="D3" s="102" t="s">
        <v>62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53"/>
      <c r="V3" s="53"/>
    </row>
    <row r="4" spans="1:22" ht="19.5" customHeight="1" thickTop="1">
      <c r="A4" s="53"/>
      <c r="B4" s="7" t="s">
        <v>3</v>
      </c>
      <c r="C4" s="8"/>
      <c r="D4" s="105" t="s">
        <v>30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08" t="s">
        <v>14</v>
      </c>
      <c r="R4" s="109"/>
      <c r="S4" s="56"/>
      <c r="T4" s="48">
        <v>45388</v>
      </c>
      <c r="U4" s="53"/>
      <c r="V4" s="53"/>
    </row>
    <row r="5" spans="1:22" ht="19.5" customHeight="1">
      <c r="A5" s="53"/>
      <c r="B5" s="7" t="s">
        <v>4</v>
      </c>
      <c r="C5" s="57"/>
      <c r="D5" s="110" t="s">
        <v>33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3" t="s">
        <v>2</v>
      </c>
      <c r="R5" s="114"/>
      <c r="S5" s="58"/>
      <c r="T5" s="49" t="s">
        <v>31</v>
      </c>
      <c r="U5" s="53"/>
      <c r="V5" s="53"/>
    </row>
    <row r="6" spans="1:22" ht="19.5" customHeight="1" thickBot="1">
      <c r="A6" s="53"/>
      <c r="B6" s="10" t="s">
        <v>5</v>
      </c>
      <c r="C6" s="11"/>
      <c r="D6" s="91" t="s">
        <v>28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 t="s">
        <v>24</v>
      </c>
      <c r="R6" s="95"/>
      <c r="S6" s="50"/>
      <c r="T6" s="51" t="s">
        <v>23</v>
      </c>
      <c r="U6" s="53"/>
      <c r="V6" s="53"/>
    </row>
    <row r="7" spans="1:22" ht="24.75" customHeight="1">
      <c r="A7" s="53"/>
      <c r="B7" s="12"/>
      <c r="C7" s="13" t="str">
        <f>D4</f>
        <v>TJ Bílá Hora M</v>
      </c>
      <c r="D7" s="13" t="str">
        <f>D5</f>
        <v>TJ Keramika Chlumčany M</v>
      </c>
      <c r="E7" s="96" t="s">
        <v>6</v>
      </c>
      <c r="F7" s="97"/>
      <c r="G7" s="97"/>
      <c r="H7" s="97"/>
      <c r="I7" s="97"/>
      <c r="J7" s="97"/>
      <c r="K7" s="97"/>
      <c r="L7" s="97"/>
      <c r="M7" s="98"/>
      <c r="N7" s="99" t="s">
        <v>15</v>
      </c>
      <c r="O7" s="100"/>
      <c r="P7" s="99" t="s">
        <v>16</v>
      </c>
      <c r="Q7" s="100"/>
      <c r="R7" s="99" t="s">
        <v>17</v>
      </c>
      <c r="S7" s="100"/>
      <c r="T7" s="45" t="s">
        <v>7</v>
      </c>
      <c r="U7" s="53"/>
      <c r="V7" s="53"/>
    </row>
    <row r="8" spans="1:22" ht="9.75" customHeight="1" thickBot="1">
      <c r="A8" s="53"/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59"/>
      <c r="O8" s="60"/>
      <c r="P8" s="59"/>
      <c r="Q8" s="60"/>
      <c r="R8" s="59"/>
      <c r="S8" s="60"/>
      <c r="T8" s="61"/>
      <c r="U8" s="53"/>
      <c r="V8" s="53"/>
    </row>
    <row r="9" spans="1:22" ht="30" customHeight="1" thickTop="1">
      <c r="A9" s="53"/>
      <c r="B9" s="23" t="s">
        <v>21</v>
      </c>
      <c r="C9" s="65" t="s">
        <v>35</v>
      </c>
      <c r="D9" s="65" t="s">
        <v>63</v>
      </c>
      <c r="E9" s="24">
        <v>19</v>
      </c>
      <c r="F9" s="25" t="s">
        <v>19</v>
      </c>
      <c r="G9" s="26">
        <v>21</v>
      </c>
      <c r="H9" s="24">
        <v>17</v>
      </c>
      <c r="I9" s="25" t="s">
        <v>19</v>
      </c>
      <c r="J9" s="26">
        <v>21</v>
      </c>
      <c r="K9" s="24"/>
      <c r="L9" s="25" t="s">
        <v>19</v>
      </c>
      <c r="M9" s="26"/>
      <c r="N9" s="27">
        <f>E9+H9+K9</f>
        <v>36</v>
      </c>
      <c r="O9" s="28">
        <f>G9+J9+M9</f>
        <v>42</v>
      </c>
      <c r="P9" s="29">
        <f>IF(E9&gt;G9,1,0)+IF(H9&gt;J9,1,0)+IF(K9&gt;M9,1,0)</f>
        <v>0</v>
      </c>
      <c r="Q9" s="24">
        <f>IF(E9&lt;G9,1,0)+IF(H9&lt;J9,1,0)+IF(K9&lt;M9,1,0)</f>
        <v>2</v>
      </c>
      <c r="R9" s="43">
        <f aca="true" t="shared" si="0" ref="R9:S13">IF(P9=2,1,0)</f>
        <v>0</v>
      </c>
      <c r="S9" s="26">
        <f t="shared" si="0"/>
        <v>1</v>
      </c>
      <c r="T9" s="52" t="s">
        <v>67</v>
      </c>
      <c r="U9" s="53"/>
      <c r="V9" s="53"/>
    </row>
    <row r="10" spans="1:22" ht="30" customHeight="1">
      <c r="A10" s="53"/>
      <c r="B10" s="23" t="s">
        <v>25</v>
      </c>
      <c r="C10" s="65" t="s">
        <v>36</v>
      </c>
      <c r="D10" s="65" t="s">
        <v>64</v>
      </c>
      <c r="E10" s="24">
        <v>15</v>
      </c>
      <c r="F10" s="24" t="s">
        <v>19</v>
      </c>
      <c r="G10" s="26">
        <v>21</v>
      </c>
      <c r="H10" s="24">
        <v>22</v>
      </c>
      <c r="I10" s="24" t="s">
        <v>19</v>
      </c>
      <c r="J10" s="26">
        <v>24</v>
      </c>
      <c r="K10" s="24"/>
      <c r="L10" s="24" t="s">
        <v>19</v>
      </c>
      <c r="M10" s="26"/>
      <c r="N10" s="27">
        <f>E10+H10+K10</f>
        <v>37</v>
      </c>
      <c r="O10" s="28">
        <f>G10+J10+M10</f>
        <v>45</v>
      </c>
      <c r="P10" s="29">
        <f>IF(E10&gt;G10,1,0)+IF(H10&gt;J10,1,0)+IF(K10&gt;M10,1,0)</f>
        <v>0</v>
      </c>
      <c r="Q10" s="24">
        <f>IF(E10&lt;G10,1,0)+IF(H10&lt;J10,1,0)+IF(K10&lt;M10,1,0)</f>
        <v>2</v>
      </c>
      <c r="R10" s="44">
        <f t="shared" si="0"/>
        <v>0</v>
      </c>
      <c r="S10" s="26">
        <f t="shared" si="0"/>
        <v>1</v>
      </c>
      <c r="T10" s="52" t="s">
        <v>40</v>
      </c>
      <c r="U10" s="53"/>
      <c r="V10" s="53"/>
    </row>
    <row r="11" spans="1:22" ht="30" customHeight="1">
      <c r="A11" s="53"/>
      <c r="B11" s="23" t="s">
        <v>20</v>
      </c>
      <c r="C11" s="65" t="s">
        <v>37</v>
      </c>
      <c r="D11" s="65" t="s">
        <v>51</v>
      </c>
      <c r="E11" s="24">
        <v>21</v>
      </c>
      <c r="F11" s="24" t="s">
        <v>19</v>
      </c>
      <c r="G11" s="26">
        <v>10</v>
      </c>
      <c r="H11" s="24">
        <v>21</v>
      </c>
      <c r="I11" s="24" t="s">
        <v>19</v>
      </c>
      <c r="J11" s="26">
        <v>6</v>
      </c>
      <c r="K11" s="24"/>
      <c r="L11" s="24" t="s">
        <v>19</v>
      </c>
      <c r="M11" s="26"/>
      <c r="N11" s="27">
        <f>E11+H11+K11</f>
        <v>42</v>
      </c>
      <c r="O11" s="28">
        <f>G11+J11+M11</f>
        <v>16</v>
      </c>
      <c r="P11" s="29">
        <f>IF(E11&gt;G11,1,0)+IF(H11&gt;J11,1,0)+IF(K11&gt;M11,1,0)</f>
        <v>2</v>
      </c>
      <c r="Q11" s="24">
        <f>IF(E11&lt;G11,1,0)+IF(H11&lt;J11,1,0)+IF(K11&lt;M11,1,0)</f>
        <v>0</v>
      </c>
      <c r="R11" s="44">
        <f t="shared" si="0"/>
        <v>1</v>
      </c>
      <c r="S11" s="26">
        <f t="shared" si="0"/>
        <v>0</v>
      </c>
      <c r="T11" s="52" t="s">
        <v>68</v>
      </c>
      <c r="U11" s="53"/>
      <c r="V11" s="53"/>
    </row>
    <row r="12" spans="1:22" ht="30" customHeight="1">
      <c r="A12" s="53"/>
      <c r="B12" s="79" t="s">
        <v>26</v>
      </c>
      <c r="C12" s="80" t="s">
        <v>39</v>
      </c>
      <c r="D12" s="80" t="s">
        <v>52</v>
      </c>
      <c r="E12" s="81">
        <v>23</v>
      </c>
      <c r="F12" s="81" t="s">
        <v>19</v>
      </c>
      <c r="G12" s="82">
        <v>25</v>
      </c>
      <c r="H12" s="81">
        <v>19</v>
      </c>
      <c r="I12" s="81" t="s">
        <v>19</v>
      </c>
      <c r="J12" s="82">
        <v>21</v>
      </c>
      <c r="K12" s="81"/>
      <c r="L12" s="81" t="s">
        <v>19</v>
      </c>
      <c r="M12" s="82"/>
      <c r="N12" s="88">
        <f>E12+H12+K12</f>
        <v>42</v>
      </c>
      <c r="O12" s="84">
        <f>G12+J12+M12</f>
        <v>46</v>
      </c>
      <c r="P12" s="85">
        <f>IF(E12&gt;G12,1,0)+IF(H12&gt;J12,1,0)+IF(K12&gt;M12,1,0)</f>
        <v>0</v>
      </c>
      <c r="Q12" s="81">
        <f>IF(E12&lt;G12,1,0)+IF(H12&lt;J12,1,0)+IF(K12&lt;M12,1,0)</f>
        <v>2</v>
      </c>
      <c r="R12" s="86">
        <f t="shared" si="0"/>
        <v>0</v>
      </c>
      <c r="S12" s="82">
        <f t="shared" si="0"/>
        <v>1</v>
      </c>
      <c r="T12" s="87" t="s">
        <v>46</v>
      </c>
      <c r="U12" s="53"/>
      <c r="V12" s="53"/>
    </row>
    <row r="13" spans="1:22" ht="30" customHeight="1" thickBot="1">
      <c r="A13" s="53"/>
      <c r="B13" s="67" t="s">
        <v>18</v>
      </c>
      <c r="C13" s="68" t="s">
        <v>38</v>
      </c>
      <c r="D13" s="68" t="s">
        <v>53</v>
      </c>
      <c r="E13" s="69"/>
      <c r="F13" s="70" t="s">
        <v>19</v>
      </c>
      <c r="G13" s="71"/>
      <c r="H13" s="69"/>
      <c r="I13" s="70" t="s">
        <v>19</v>
      </c>
      <c r="J13" s="71"/>
      <c r="K13" s="69"/>
      <c r="L13" s="70" t="s">
        <v>19</v>
      </c>
      <c r="M13" s="71"/>
      <c r="N13" s="72">
        <f>E13+H13+K13</f>
        <v>0</v>
      </c>
      <c r="O13" s="73">
        <f>G13+J13+M13</f>
        <v>0</v>
      </c>
      <c r="P13" s="74">
        <f>IF(E13&gt;G13,1,0)+IF(H13&gt;J13,1,0)+IF(K13&gt;M13,1,0)</f>
        <v>0</v>
      </c>
      <c r="Q13" s="75">
        <f>IF(E13&lt;G13,1,0)+IF(H13&lt;J13,1,0)+IF(K13&lt;M13,1,0)</f>
        <v>0</v>
      </c>
      <c r="R13" s="76">
        <f t="shared" si="0"/>
        <v>0</v>
      </c>
      <c r="S13" s="77">
        <f t="shared" si="0"/>
        <v>0</v>
      </c>
      <c r="T13" s="78"/>
      <c r="U13" s="53"/>
      <c r="V13" s="53"/>
    </row>
    <row r="14" spans="1:22" ht="34.5" customHeight="1" thickBot="1">
      <c r="A14" s="53"/>
      <c r="B14" s="30" t="s">
        <v>8</v>
      </c>
      <c r="C14" s="89" t="str">
        <f>IF(R14&gt;S14,D4,IF(S14&gt;R14,D5,"remíza"))</f>
        <v>TJ Keramika Chlumčany M</v>
      </c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31">
        <f aca="true" t="shared" si="1" ref="N14:S14">SUM(N9:N13)</f>
        <v>157</v>
      </c>
      <c r="O14" s="32">
        <f t="shared" si="1"/>
        <v>149</v>
      </c>
      <c r="P14" s="31">
        <f t="shared" si="1"/>
        <v>2</v>
      </c>
      <c r="Q14" s="33">
        <f t="shared" si="1"/>
        <v>6</v>
      </c>
      <c r="R14" s="31">
        <f t="shared" si="1"/>
        <v>1</v>
      </c>
      <c r="S14" s="32">
        <f t="shared" si="1"/>
        <v>3</v>
      </c>
      <c r="T14" s="62"/>
      <c r="U14" s="53"/>
      <c r="V14" s="53"/>
    </row>
    <row r="15" spans="1:22" ht="15">
      <c r="A15" s="53"/>
      <c r="B15" s="42"/>
      <c r="C15" s="47"/>
      <c r="D15" s="4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 t="s">
        <v>9</v>
      </c>
      <c r="U15" s="53"/>
      <c r="V15" s="53"/>
    </row>
    <row r="16" spans="1:22" ht="12.75">
      <c r="A16" s="53"/>
      <c r="B16" s="63" t="s">
        <v>10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53"/>
      <c r="V16" s="53"/>
    </row>
    <row r="17" spans="1:22" ht="12.75">
      <c r="A17" s="53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53"/>
      <c r="V17" s="53"/>
    </row>
    <row r="18" spans="1:22" ht="19.5" customHeight="1">
      <c r="A18" s="53"/>
      <c r="B18" s="38" t="s">
        <v>11</v>
      </c>
      <c r="C18" s="47" t="s">
        <v>22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53"/>
      <c r="V18" s="53"/>
    </row>
    <row r="19" spans="1:22" ht="19.5" customHeight="1">
      <c r="A19" s="53"/>
      <c r="B19" s="39"/>
      <c r="C19" s="47" t="s">
        <v>22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53"/>
      <c r="V19" s="53"/>
    </row>
    <row r="20" spans="1:22" ht="12.75">
      <c r="A20" s="53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53"/>
      <c r="V20" s="53"/>
    </row>
    <row r="21" spans="1:22" ht="12.75">
      <c r="A21" s="53"/>
      <c r="B21" s="40" t="s">
        <v>12</v>
      </c>
      <c r="C21" s="47"/>
      <c r="D21" s="64"/>
      <c r="E21" s="40" t="s">
        <v>13</v>
      </c>
      <c r="F21" s="40"/>
      <c r="G21" s="4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54"/>
      <c r="V21" s="53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4:M14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19.5" customHeight="1" thickBot="1">
      <c r="B3" s="5" t="s">
        <v>1</v>
      </c>
      <c r="C3" s="6"/>
      <c r="D3" s="102" t="s">
        <v>61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2:20" ht="19.5" customHeight="1" thickTop="1">
      <c r="B4" s="7" t="s">
        <v>3</v>
      </c>
      <c r="C4" s="8"/>
      <c r="D4" s="110" t="s">
        <v>29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117" t="s">
        <v>14</v>
      </c>
      <c r="R4" s="118"/>
      <c r="S4" s="56"/>
      <c r="T4" s="48">
        <v>45388</v>
      </c>
    </row>
    <row r="5" spans="2:20" ht="19.5" customHeight="1">
      <c r="B5" s="7" t="s">
        <v>4</v>
      </c>
      <c r="C5" s="9"/>
      <c r="D5" s="110" t="s">
        <v>27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9" t="s">
        <v>2</v>
      </c>
      <c r="R5" s="120"/>
      <c r="S5" s="58"/>
      <c r="T5" s="49" t="s">
        <v>31</v>
      </c>
    </row>
    <row r="6" spans="2:20" ht="19.5" customHeight="1" thickBot="1">
      <c r="B6" s="10" t="s">
        <v>5</v>
      </c>
      <c r="C6" s="11"/>
      <c r="D6" s="91" t="s">
        <v>28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 t="s">
        <v>24</v>
      </c>
      <c r="R6" s="115"/>
      <c r="S6" s="50"/>
      <c r="T6" s="51" t="s">
        <v>23</v>
      </c>
    </row>
    <row r="7" spans="2:20" ht="24.75" customHeight="1">
      <c r="B7" s="12"/>
      <c r="C7" s="13" t="str">
        <f>D4</f>
        <v>TJ Slavoj Plzeň M</v>
      </c>
      <c r="D7" s="13" t="str">
        <f>D5</f>
        <v>SK Jupiter M</v>
      </c>
      <c r="E7" s="96" t="s">
        <v>6</v>
      </c>
      <c r="F7" s="97"/>
      <c r="G7" s="97"/>
      <c r="H7" s="97"/>
      <c r="I7" s="97"/>
      <c r="J7" s="97"/>
      <c r="K7" s="97"/>
      <c r="L7" s="97"/>
      <c r="M7" s="98"/>
      <c r="N7" s="99" t="s">
        <v>15</v>
      </c>
      <c r="O7" s="116"/>
      <c r="P7" s="99" t="s">
        <v>16</v>
      </c>
      <c r="Q7" s="116"/>
      <c r="R7" s="99" t="s">
        <v>17</v>
      </c>
      <c r="S7" s="116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21</v>
      </c>
      <c r="C9" s="66" t="s">
        <v>48</v>
      </c>
      <c r="D9" s="65" t="s">
        <v>66</v>
      </c>
      <c r="E9" s="24">
        <v>21</v>
      </c>
      <c r="F9" s="25" t="s">
        <v>19</v>
      </c>
      <c r="G9" s="26">
        <v>17</v>
      </c>
      <c r="H9" s="24">
        <v>21</v>
      </c>
      <c r="I9" s="25" t="s">
        <v>19</v>
      </c>
      <c r="J9" s="26">
        <v>18</v>
      </c>
      <c r="K9" s="24"/>
      <c r="L9" s="25" t="s">
        <v>19</v>
      </c>
      <c r="M9" s="26"/>
      <c r="N9" s="27">
        <f>E9+H9+K9</f>
        <v>42</v>
      </c>
      <c r="O9" s="28">
        <f>G9+J9+M9</f>
        <v>35</v>
      </c>
      <c r="P9" s="29">
        <f>IF(E9&gt;G9,1,0)+IF(H9&gt;J9,1,0)+IF(K9&gt;M9,1,0)</f>
        <v>2</v>
      </c>
      <c r="Q9" s="24">
        <f>IF(E9&lt;G9,1,0)+IF(H9&lt;J9,1,0)+IF(K9&lt;M9,1,0)</f>
        <v>0</v>
      </c>
      <c r="R9" s="43">
        <f>IF(P9=2,1,0)</f>
        <v>1</v>
      </c>
      <c r="S9" s="26">
        <f>IF(Q9=2,1,0)</f>
        <v>0</v>
      </c>
      <c r="T9" s="52" t="s">
        <v>59</v>
      </c>
    </row>
    <row r="10" spans="2:20" ht="30" customHeight="1">
      <c r="B10" s="23" t="s">
        <v>25</v>
      </c>
      <c r="C10" s="65" t="s">
        <v>58</v>
      </c>
      <c r="D10" s="65" t="s">
        <v>40</v>
      </c>
      <c r="E10" s="24">
        <v>12</v>
      </c>
      <c r="F10" s="24" t="s">
        <v>19</v>
      </c>
      <c r="G10" s="26">
        <v>21</v>
      </c>
      <c r="H10" s="24">
        <v>15</v>
      </c>
      <c r="I10" s="24" t="s">
        <v>19</v>
      </c>
      <c r="J10" s="26">
        <v>21</v>
      </c>
      <c r="K10" s="24"/>
      <c r="L10" s="24" t="s">
        <v>19</v>
      </c>
      <c r="M10" s="26"/>
      <c r="N10" s="27">
        <f>E10+H10+K10</f>
        <v>27</v>
      </c>
      <c r="O10" s="28">
        <f>G10+J10+M10</f>
        <v>42</v>
      </c>
      <c r="P10" s="29">
        <f>IF(E10&gt;G10,1,0)+IF(H10&gt;J10,1,0)+IF(K10&gt;M10,1,0)</f>
        <v>0</v>
      </c>
      <c r="Q10" s="24">
        <f>IF(E10&lt;G10,1,0)+IF(H10&lt;J10,1,0)+IF(K10&lt;M10,1,0)</f>
        <v>2</v>
      </c>
      <c r="R10" s="44">
        <f aca="true" t="shared" si="0" ref="R10:S13">IF(P10=2,1,0)</f>
        <v>0</v>
      </c>
      <c r="S10" s="26">
        <f t="shared" si="0"/>
        <v>1</v>
      </c>
      <c r="T10" s="52" t="s">
        <v>64</v>
      </c>
    </row>
    <row r="11" spans="2:20" ht="30" customHeight="1">
      <c r="B11" s="23" t="s">
        <v>20</v>
      </c>
      <c r="C11" s="65" t="s">
        <v>46</v>
      </c>
      <c r="D11" s="65" t="s">
        <v>65</v>
      </c>
      <c r="E11" s="24">
        <v>17</v>
      </c>
      <c r="F11" s="24" t="s">
        <v>19</v>
      </c>
      <c r="G11" s="26">
        <v>21</v>
      </c>
      <c r="H11" s="24">
        <v>18</v>
      </c>
      <c r="I11" s="24" t="s">
        <v>19</v>
      </c>
      <c r="J11" s="26">
        <v>21</v>
      </c>
      <c r="K11" s="24"/>
      <c r="L11" s="24" t="s">
        <v>19</v>
      </c>
      <c r="M11" s="26"/>
      <c r="N11" s="27">
        <f>E11+H11+K11</f>
        <v>35</v>
      </c>
      <c r="O11" s="28">
        <f>G11+J11+M11</f>
        <v>42</v>
      </c>
      <c r="P11" s="29">
        <f>IF(E11&gt;G11,1,0)+IF(H11&gt;J11,1,0)+IF(K11&gt;M11,1,0)</f>
        <v>0</v>
      </c>
      <c r="Q11" s="24">
        <f>IF(E11&lt;G11,1,0)+IF(H11&lt;J11,1,0)+IF(K11&lt;M11,1,0)</f>
        <v>2</v>
      </c>
      <c r="R11" s="44">
        <f t="shared" si="0"/>
        <v>0</v>
      </c>
      <c r="S11" s="26">
        <f t="shared" si="0"/>
        <v>1</v>
      </c>
      <c r="T11" s="52" t="s">
        <v>51</v>
      </c>
    </row>
    <row r="12" spans="2:20" ht="30" customHeight="1">
      <c r="B12" s="79" t="s">
        <v>26</v>
      </c>
      <c r="C12" s="80" t="s">
        <v>47</v>
      </c>
      <c r="D12" s="80" t="s">
        <v>42</v>
      </c>
      <c r="E12" s="81"/>
      <c r="F12" s="81" t="s">
        <v>19</v>
      </c>
      <c r="G12" s="82"/>
      <c r="H12" s="81"/>
      <c r="I12" s="81" t="s">
        <v>19</v>
      </c>
      <c r="J12" s="82"/>
      <c r="K12" s="81"/>
      <c r="L12" s="81" t="s">
        <v>19</v>
      </c>
      <c r="M12" s="82"/>
      <c r="N12" s="83">
        <f>E12+H12+K12</f>
        <v>0</v>
      </c>
      <c r="O12" s="84">
        <f>G12+J12+M12</f>
        <v>0</v>
      </c>
      <c r="P12" s="85">
        <f>IF(E12&gt;G12,1,0)+IF(H12&gt;J12,1,0)+IF(K12&gt;M12,1,0)</f>
        <v>0</v>
      </c>
      <c r="Q12" s="81">
        <f>IF(E12&lt;G12,1,0)+IF(H12&lt;J12,1,0)+IF(K12&lt;M12,1,0)</f>
        <v>0</v>
      </c>
      <c r="R12" s="86">
        <f t="shared" si="0"/>
        <v>0</v>
      </c>
      <c r="S12" s="82">
        <f t="shared" si="0"/>
        <v>0</v>
      </c>
      <c r="T12" s="87"/>
    </row>
    <row r="13" spans="2:20" ht="30" customHeight="1" thickBot="1">
      <c r="B13" s="67" t="s">
        <v>18</v>
      </c>
      <c r="C13" s="68" t="s">
        <v>32</v>
      </c>
      <c r="D13" s="68" t="s">
        <v>43</v>
      </c>
      <c r="E13" s="69">
        <v>0</v>
      </c>
      <c r="F13" s="70" t="s">
        <v>19</v>
      </c>
      <c r="G13" s="71">
        <v>21</v>
      </c>
      <c r="H13" s="69">
        <v>0</v>
      </c>
      <c r="I13" s="70" t="s">
        <v>19</v>
      </c>
      <c r="J13" s="71">
        <v>21</v>
      </c>
      <c r="K13" s="69"/>
      <c r="L13" s="70" t="s">
        <v>19</v>
      </c>
      <c r="M13" s="71"/>
      <c r="N13" s="72">
        <f>E13+H13+K13</f>
        <v>0</v>
      </c>
      <c r="O13" s="73">
        <f>G13+J13+M13</f>
        <v>42</v>
      </c>
      <c r="P13" s="74">
        <f>IF(E13&gt;G13,1,0)+IF(H13&gt;J13,1,0)+IF(K13&gt;M13,1,0)</f>
        <v>0</v>
      </c>
      <c r="Q13" s="75">
        <f>IF(E13&lt;G13,1,0)+IF(H13&lt;J13,1,0)+IF(K13&lt;M13,1,0)</f>
        <v>2</v>
      </c>
      <c r="R13" s="76">
        <f t="shared" si="0"/>
        <v>0</v>
      </c>
      <c r="S13" s="77">
        <f t="shared" si="0"/>
        <v>1</v>
      </c>
      <c r="T13" s="78"/>
    </row>
    <row r="14" spans="2:20" ht="34.5" customHeight="1" thickBot="1">
      <c r="B14" s="30" t="s">
        <v>8</v>
      </c>
      <c r="C14" s="89" t="str">
        <f>IF(R14&gt;S14,D4,IF(S14&gt;R14,D5,"remíza"))</f>
        <v>SK Jupiter M</v>
      </c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31">
        <f aca="true" t="shared" si="1" ref="N14:S14">SUM(N9:N13)</f>
        <v>104</v>
      </c>
      <c r="O14" s="32">
        <f t="shared" si="1"/>
        <v>161</v>
      </c>
      <c r="P14" s="31">
        <f t="shared" si="1"/>
        <v>2</v>
      </c>
      <c r="Q14" s="33">
        <f t="shared" si="1"/>
        <v>6</v>
      </c>
      <c r="R14" s="31">
        <f t="shared" si="1"/>
        <v>1</v>
      </c>
      <c r="S14" s="32">
        <f t="shared" si="1"/>
        <v>3</v>
      </c>
      <c r="T14" s="46"/>
    </row>
    <row r="15" spans="2:20" ht="15">
      <c r="B15" s="42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 t="s">
        <v>9</v>
      </c>
    </row>
    <row r="16" spans="2:20" ht="12.75">
      <c r="B16" s="37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2:20" ht="19.5" customHeight="1">
      <c r="B18" s="38" t="s">
        <v>11</v>
      </c>
      <c r="C18" s="47" t="s">
        <v>22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2:20" ht="19.5" customHeight="1">
      <c r="B19" s="39"/>
      <c r="C19" s="47" t="s">
        <v>22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1" ht="12.75">
      <c r="B21" s="40" t="s">
        <v>12</v>
      </c>
      <c r="C21" s="34"/>
      <c r="D21" s="41"/>
      <c r="E21" s="40" t="s">
        <v>13</v>
      </c>
      <c r="F21" s="40"/>
      <c r="G21" s="4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4:M14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19.5" customHeight="1" thickBot="1">
      <c r="B3" s="5" t="s">
        <v>1</v>
      </c>
      <c r="C3" s="6"/>
      <c r="D3" s="102" t="s">
        <v>34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2:20" ht="19.5" customHeight="1" thickTop="1">
      <c r="B4" s="7" t="s">
        <v>3</v>
      </c>
      <c r="C4" s="8"/>
      <c r="D4" s="105" t="s">
        <v>29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17" t="s">
        <v>14</v>
      </c>
      <c r="R4" s="118"/>
      <c r="S4" s="56"/>
      <c r="T4" s="48">
        <v>45388</v>
      </c>
    </row>
    <row r="5" spans="2:20" ht="19.5" customHeight="1">
      <c r="B5" s="7" t="s">
        <v>4</v>
      </c>
      <c r="C5" s="9"/>
      <c r="D5" s="110" t="s">
        <v>33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9" t="s">
        <v>2</v>
      </c>
      <c r="R5" s="120"/>
      <c r="S5" s="58"/>
      <c r="T5" s="49" t="s">
        <v>31</v>
      </c>
    </row>
    <row r="6" spans="2:20" ht="19.5" customHeight="1" thickBot="1">
      <c r="B6" s="10" t="s">
        <v>5</v>
      </c>
      <c r="C6" s="11"/>
      <c r="D6" s="91" t="s">
        <v>28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 t="s">
        <v>24</v>
      </c>
      <c r="R6" s="115"/>
      <c r="S6" s="50"/>
      <c r="T6" s="51" t="s">
        <v>23</v>
      </c>
    </row>
    <row r="7" spans="2:20" ht="24.75" customHeight="1">
      <c r="B7" s="12"/>
      <c r="C7" s="13" t="str">
        <f>D4</f>
        <v>TJ Slavoj Plzeň M</v>
      </c>
      <c r="D7" s="13" t="str">
        <f>D5</f>
        <v>TJ Keramika Chlumčany M</v>
      </c>
      <c r="E7" s="96" t="s">
        <v>6</v>
      </c>
      <c r="F7" s="97"/>
      <c r="G7" s="97"/>
      <c r="H7" s="97"/>
      <c r="I7" s="97"/>
      <c r="J7" s="97"/>
      <c r="K7" s="97"/>
      <c r="L7" s="97"/>
      <c r="M7" s="98"/>
      <c r="N7" s="99" t="s">
        <v>15</v>
      </c>
      <c r="O7" s="116"/>
      <c r="P7" s="99" t="s">
        <v>16</v>
      </c>
      <c r="Q7" s="116"/>
      <c r="R7" s="99" t="s">
        <v>17</v>
      </c>
      <c r="S7" s="116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21</v>
      </c>
      <c r="C9" s="66" t="s">
        <v>48</v>
      </c>
      <c r="D9" s="65" t="s">
        <v>49</v>
      </c>
      <c r="E9" s="24">
        <v>16</v>
      </c>
      <c r="F9" s="25" t="s">
        <v>19</v>
      </c>
      <c r="G9" s="26">
        <v>21</v>
      </c>
      <c r="H9" s="24">
        <v>21</v>
      </c>
      <c r="I9" s="25" t="s">
        <v>19</v>
      </c>
      <c r="J9" s="26">
        <v>15</v>
      </c>
      <c r="K9" s="24">
        <v>21</v>
      </c>
      <c r="L9" s="25" t="s">
        <v>19</v>
      </c>
      <c r="M9" s="26">
        <v>10</v>
      </c>
      <c r="N9" s="27">
        <f>E9+H9+K9</f>
        <v>58</v>
      </c>
      <c r="O9" s="28">
        <f>G9+J9+M9</f>
        <v>46</v>
      </c>
      <c r="P9" s="29">
        <f>IF(E9&gt;G9,1,0)+IF(H9&gt;J9,1,0)+IF(K9&gt;M9,1,0)</f>
        <v>2</v>
      </c>
      <c r="Q9" s="24">
        <f>IF(E9&lt;G9,1,0)+IF(H9&lt;J9,1,0)+IF(K9&lt;M9,1,0)</f>
        <v>1</v>
      </c>
      <c r="R9" s="43">
        <f>IF(P9=2,1,0)</f>
        <v>1</v>
      </c>
      <c r="S9" s="26">
        <f>IF(Q9=2,1,0)</f>
        <v>0</v>
      </c>
      <c r="T9" s="52" t="s">
        <v>55</v>
      </c>
    </row>
    <row r="10" spans="2:20" ht="30" customHeight="1">
      <c r="B10" s="23" t="s">
        <v>25</v>
      </c>
      <c r="C10" s="65" t="s">
        <v>45</v>
      </c>
      <c r="D10" s="65" t="s">
        <v>50</v>
      </c>
      <c r="E10" s="24">
        <v>9</v>
      </c>
      <c r="F10" s="24" t="s">
        <v>19</v>
      </c>
      <c r="G10" s="26">
        <v>21</v>
      </c>
      <c r="H10" s="24">
        <v>12</v>
      </c>
      <c r="I10" s="24" t="s">
        <v>19</v>
      </c>
      <c r="J10" s="26">
        <v>21</v>
      </c>
      <c r="K10" s="24"/>
      <c r="L10" s="24" t="s">
        <v>19</v>
      </c>
      <c r="M10" s="26"/>
      <c r="N10" s="27">
        <f>E10+H10+K10</f>
        <v>21</v>
      </c>
      <c r="O10" s="28">
        <f>G10+J10+M10</f>
        <v>42</v>
      </c>
      <c r="P10" s="29">
        <f>IF(E10&gt;G10,1,0)+IF(H10&gt;J10,1,0)+IF(K10&gt;M10,1,0)</f>
        <v>0</v>
      </c>
      <c r="Q10" s="24">
        <f>IF(E10&lt;G10,1,0)+IF(H10&lt;J10,1,0)+IF(K10&lt;M10,1,0)</f>
        <v>2</v>
      </c>
      <c r="R10" s="44">
        <f aca="true" t="shared" si="0" ref="R10:S13">IF(P10=2,1,0)</f>
        <v>0</v>
      </c>
      <c r="S10" s="26">
        <f t="shared" si="0"/>
        <v>1</v>
      </c>
      <c r="T10" s="52" t="s">
        <v>59</v>
      </c>
    </row>
    <row r="11" spans="2:20" ht="30" customHeight="1">
      <c r="B11" s="23" t="s">
        <v>20</v>
      </c>
      <c r="C11" s="65" t="s">
        <v>46</v>
      </c>
      <c r="D11" s="65" t="s">
        <v>51</v>
      </c>
      <c r="E11" s="24">
        <v>21</v>
      </c>
      <c r="F11" s="24" t="s">
        <v>19</v>
      </c>
      <c r="G11" s="26">
        <v>13</v>
      </c>
      <c r="H11" s="24">
        <v>21</v>
      </c>
      <c r="I11" s="24" t="s">
        <v>19</v>
      </c>
      <c r="J11" s="26">
        <v>17</v>
      </c>
      <c r="K11" s="24"/>
      <c r="L11" s="24" t="s">
        <v>19</v>
      </c>
      <c r="M11" s="26"/>
      <c r="N11" s="27">
        <f>E11+H11+K11</f>
        <v>42</v>
      </c>
      <c r="O11" s="28">
        <f>G11+J11+M11</f>
        <v>30</v>
      </c>
      <c r="P11" s="29">
        <f>IF(E11&gt;G11,1,0)+IF(H11&gt;J11,1,0)+IF(K11&gt;M11,1,0)</f>
        <v>2</v>
      </c>
      <c r="Q11" s="24">
        <f>IF(E11&lt;G11,1,0)+IF(H11&lt;J11,1,0)+IF(K11&lt;M11,1,0)</f>
        <v>0</v>
      </c>
      <c r="R11" s="44">
        <f t="shared" si="0"/>
        <v>1</v>
      </c>
      <c r="S11" s="26">
        <f t="shared" si="0"/>
        <v>0</v>
      </c>
      <c r="T11" s="52" t="s">
        <v>40</v>
      </c>
    </row>
    <row r="12" spans="2:20" ht="30" customHeight="1">
      <c r="B12" s="79" t="s">
        <v>26</v>
      </c>
      <c r="C12" s="80" t="s">
        <v>47</v>
      </c>
      <c r="D12" s="80" t="s">
        <v>52</v>
      </c>
      <c r="E12" s="81">
        <v>20</v>
      </c>
      <c r="F12" s="81" t="s">
        <v>19</v>
      </c>
      <c r="G12" s="82">
        <v>22</v>
      </c>
      <c r="H12" s="81">
        <v>12</v>
      </c>
      <c r="I12" s="81" t="s">
        <v>19</v>
      </c>
      <c r="J12" s="82">
        <v>21</v>
      </c>
      <c r="K12" s="81"/>
      <c r="L12" s="81" t="s">
        <v>19</v>
      </c>
      <c r="M12" s="82"/>
      <c r="N12" s="83">
        <f>E12+H12+K12</f>
        <v>32</v>
      </c>
      <c r="O12" s="84">
        <f>G12+J12+M12</f>
        <v>43</v>
      </c>
      <c r="P12" s="85">
        <f>IF(E12&gt;G12,1,0)+IF(H12&gt;J12,1,0)+IF(K12&gt;M12,1,0)</f>
        <v>0</v>
      </c>
      <c r="Q12" s="81">
        <f>IF(E12&lt;G12,1,0)+IF(H12&lt;J12,1,0)+IF(K12&lt;M12,1,0)</f>
        <v>2</v>
      </c>
      <c r="R12" s="86">
        <f t="shared" si="0"/>
        <v>0</v>
      </c>
      <c r="S12" s="82">
        <f t="shared" si="0"/>
        <v>1</v>
      </c>
      <c r="T12" s="87" t="s">
        <v>36</v>
      </c>
    </row>
    <row r="13" spans="2:20" ht="30" customHeight="1" thickBot="1">
      <c r="B13" s="67" t="s">
        <v>18</v>
      </c>
      <c r="C13" s="68" t="s">
        <v>32</v>
      </c>
      <c r="D13" s="68" t="s">
        <v>53</v>
      </c>
      <c r="E13" s="69">
        <v>0</v>
      </c>
      <c r="F13" s="70" t="s">
        <v>19</v>
      </c>
      <c r="G13" s="71">
        <v>21</v>
      </c>
      <c r="H13" s="69">
        <v>0</v>
      </c>
      <c r="I13" s="70" t="s">
        <v>19</v>
      </c>
      <c r="J13" s="71">
        <v>21</v>
      </c>
      <c r="K13" s="69"/>
      <c r="L13" s="70" t="s">
        <v>19</v>
      </c>
      <c r="M13" s="71"/>
      <c r="N13" s="72">
        <f>E13+H13+K13</f>
        <v>0</v>
      </c>
      <c r="O13" s="73">
        <f>G13+J13+M13</f>
        <v>42</v>
      </c>
      <c r="P13" s="74">
        <f>IF(E13&gt;G13,1,0)+IF(H13&gt;J13,1,0)+IF(K13&gt;M13,1,0)</f>
        <v>0</v>
      </c>
      <c r="Q13" s="75">
        <f>IF(E13&lt;G13,1,0)+IF(H13&lt;J13,1,0)+IF(K13&lt;M13,1,0)</f>
        <v>2</v>
      </c>
      <c r="R13" s="76">
        <f t="shared" si="0"/>
        <v>0</v>
      </c>
      <c r="S13" s="77">
        <f t="shared" si="0"/>
        <v>1</v>
      </c>
      <c r="T13" s="78" t="s">
        <v>60</v>
      </c>
    </row>
    <row r="14" spans="2:20" ht="34.5" customHeight="1" thickBot="1">
      <c r="B14" s="30" t="s">
        <v>8</v>
      </c>
      <c r="C14" s="89" t="str">
        <f>IF(R14&gt;S14,D4,IF(S14&gt;R14,D5,"remíza"))</f>
        <v>TJ Keramika Chlumčany M</v>
      </c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31">
        <f aca="true" t="shared" si="1" ref="N14:S14">SUM(N9:N13)</f>
        <v>153</v>
      </c>
      <c r="O14" s="32">
        <f t="shared" si="1"/>
        <v>203</v>
      </c>
      <c r="P14" s="31">
        <f t="shared" si="1"/>
        <v>4</v>
      </c>
      <c r="Q14" s="33">
        <f t="shared" si="1"/>
        <v>7</v>
      </c>
      <c r="R14" s="31">
        <f t="shared" si="1"/>
        <v>2</v>
      </c>
      <c r="S14" s="32">
        <f t="shared" si="1"/>
        <v>3</v>
      </c>
      <c r="T14" s="46"/>
    </row>
    <row r="15" spans="2:20" ht="15">
      <c r="B15" s="42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 t="s">
        <v>9</v>
      </c>
    </row>
    <row r="16" spans="2:20" ht="12.75">
      <c r="B16" s="37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2:20" ht="19.5" customHeight="1">
      <c r="B18" s="38" t="s">
        <v>11</v>
      </c>
      <c r="C18" s="47" t="s">
        <v>22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2:20" ht="19.5" customHeight="1">
      <c r="B19" s="39"/>
      <c r="C19" s="47" t="s">
        <v>22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1" ht="12.75">
      <c r="B21" s="40" t="s">
        <v>12</v>
      </c>
      <c r="C21" s="34"/>
      <c r="D21" s="41"/>
      <c r="E21" s="40" t="s">
        <v>13</v>
      </c>
      <c r="F21" s="40"/>
      <c r="G21" s="4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4:M14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19.5" customHeight="1" thickBot="1">
      <c r="B3" s="5" t="s">
        <v>1</v>
      </c>
      <c r="C3" s="55"/>
      <c r="D3" s="102" t="s">
        <v>34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2:20" ht="19.5" customHeight="1" thickTop="1">
      <c r="B4" s="7" t="s">
        <v>3</v>
      </c>
      <c r="C4" s="8"/>
      <c r="D4" s="122" t="s">
        <v>30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108" t="s">
        <v>14</v>
      </c>
      <c r="R4" s="109"/>
      <c r="S4" s="56"/>
      <c r="T4" s="48">
        <v>45388</v>
      </c>
    </row>
    <row r="5" spans="2:20" ht="19.5" customHeight="1">
      <c r="B5" s="7" t="s">
        <v>4</v>
      </c>
      <c r="C5" s="57"/>
      <c r="D5" s="110" t="s">
        <v>27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3" t="s">
        <v>2</v>
      </c>
      <c r="R5" s="114"/>
      <c r="S5" s="58"/>
      <c r="T5" s="49" t="s">
        <v>31</v>
      </c>
    </row>
    <row r="6" spans="2:20" ht="19.5" customHeight="1" thickBot="1">
      <c r="B6" s="10" t="s">
        <v>5</v>
      </c>
      <c r="C6" s="11"/>
      <c r="D6" s="91" t="s">
        <v>28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94" t="s">
        <v>24</v>
      </c>
      <c r="R6" s="95"/>
      <c r="S6" s="50"/>
      <c r="T6" s="51" t="s">
        <v>23</v>
      </c>
    </row>
    <row r="7" spans="2:20" ht="24.75" customHeight="1">
      <c r="B7" s="12"/>
      <c r="C7" s="13" t="str">
        <f>D4</f>
        <v>TJ Bílá Hora M</v>
      </c>
      <c r="D7" s="13" t="str">
        <f>D5</f>
        <v>SK Jupiter M</v>
      </c>
      <c r="E7" s="96" t="s">
        <v>6</v>
      </c>
      <c r="F7" s="97"/>
      <c r="G7" s="97"/>
      <c r="H7" s="97"/>
      <c r="I7" s="97"/>
      <c r="J7" s="97"/>
      <c r="K7" s="97"/>
      <c r="L7" s="97"/>
      <c r="M7" s="98"/>
      <c r="N7" s="99" t="s">
        <v>15</v>
      </c>
      <c r="O7" s="121"/>
      <c r="P7" s="99" t="s">
        <v>16</v>
      </c>
      <c r="Q7" s="121"/>
      <c r="R7" s="99" t="s">
        <v>17</v>
      </c>
      <c r="S7" s="121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59"/>
      <c r="O8" s="60"/>
      <c r="P8" s="59"/>
      <c r="Q8" s="60"/>
      <c r="R8" s="59"/>
      <c r="S8" s="60"/>
      <c r="T8" s="61"/>
    </row>
    <row r="9" spans="2:20" ht="30" customHeight="1" thickTop="1">
      <c r="B9" s="23" t="s">
        <v>21</v>
      </c>
      <c r="C9" s="65" t="s">
        <v>35</v>
      </c>
      <c r="D9" s="65" t="s">
        <v>44</v>
      </c>
      <c r="E9" s="24">
        <v>15</v>
      </c>
      <c r="F9" s="25" t="s">
        <v>19</v>
      </c>
      <c r="G9" s="26">
        <v>21</v>
      </c>
      <c r="H9" s="24">
        <v>21</v>
      </c>
      <c r="I9" s="25" t="s">
        <v>19</v>
      </c>
      <c r="J9" s="26">
        <v>14</v>
      </c>
      <c r="K9" s="24">
        <v>10</v>
      </c>
      <c r="L9" s="25" t="s">
        <v>19</v>
      </c>
      <c r="M9" s="26">
        <v>21</v>
      </c>
      <c r="N9" s="27">
        <f>E9+H9+K9</f>
        <v>46</v>
      </c>
      <c r="O9" s="28">
        <f>G9+J9+M9</f>
        <v>56</v>
      </c>
      <c r="P9" s="29">
        <f>IF(E9&gt;G9,1,0)+IF(H9&gt;J9,1,0)+IF(K9&gt;M9,1,0)</f>
        <v>1</v>
      </c>
      <c r="Q9" s="24">
        <f>IF(E9&lt;G9,1,0)+IF(H9&lt;J9,1,0)+IF(K9&lt;M9,1,0)</f>
        <v>2</v>
      </c>
      <c r="R9" s="43">
        <f>IF(P9=2,1,0)</f>
        <v>0</v>
      </c>
      <c r="S9" s="26">
        <f>IF(Q9=2,1,0)</f>
        <v>1</v>
      </c>
      <c r="T9" s="52" t="s">
        <v>54</v>
      </c>
    </row>
    <row r="10" spans="2:20" ht="30" customHeight="1">
      <c r="B10" s="23" t="s">
        <v>25</v>
      </c>
      <c r="C10" s="65" t="s">
        <v>36</v>
      </c>
      <c r="D10" s="65" t="s">
        <v>40</v>
      </c>
      <c r="E10" s="24">
        <v>21</v>
      </c>
      <c r="F10" s="24" t="s">
        <v>19</v>
      </c>
      <c r="G10" s="26">
        <v>14</v>
      </c>
      <c r="H10" s="24">
        <v>21</v>
      </c>
      <c r="I10" s="24" t="s">
        <v>19</v>
      </c>
      <c r="J10" s="26">
        <v>18</v>
      </c>
      <c r="K10" s="24"/>
      <c r="L10" s="24" t="s">
        <v>19</v>
      </c>
      <c r="M10" s="26"/>
      <c r="N10" s="27">
        <f>E10+H10+K10</f>
        <v>42</v>
      </c>
      <c r="O10" s="28">
        <f>G10+J10+M10</f>
        <v>32</v>
      </c>
      <c r="P10" s="29">
        <f>IF(E10&gt;G10,1,0)+IF(H10&gt;J10,1,0)+IF(K10&gt;M10,1,0)</f>
        <v>2</v>
      </c>
      <c r="Q10" s="24">
        <f>IF(E10&lt;G10,1,0)+IF(H10&lt;J10,1,0)+IF(K10&lt;M10,1,0)</f>
        <v>0</v>
      </c>
      <c r="R10" s="44">
        <f aca="true" t="shared" si="0" ref="R10:S13">IF(P10=2,1,0)</f>
        <v>1</v>
      </c>
      <c r="S10" s="26">
        <f t="shared" si="0"/>
        <v>0</v>
      </c>
      <c r="T10" s="52" t="s">
        <v>58</v>
      </c>
    </row>
    <row r="11" spans="2:20" ht="30" customHeight="1">
      <c r="B11" s="23" t="s">
        <v>20</v>
      </c>
      <c r="C11" s="65" t="s">
        <v>37</v>
      </c>
      <c r="D11" s="65" t="s">
        <v>41</v>
      </c>
      <c r="E11" s="24">
        <v>21</v>
      </c>
      <c r="F11" s="24" t="s">
        <v>19</v>
      </c>
      <c r="G11" s="26">
        <v>10</v>
      </c>
      <c r="H11" s="24">
        <v>20</v>
      </c>
      <c r="I11" s="24" t="s">
        <v>19</v>
      </c>
      <c r="J11" s="26">
        <v>22</v>
      </c>
      <c r="K11" s="24">
        <v>21</v>
      </c>
      <c r="L11" s="24" t="s">
        <v>19</v>
      </c>
      <c r="M11" s="26">
        <v>14</v>
      </c>
      <c r="N11" s="27">
        <f>E11+H11+K11</f>
        <v>62</v>
      </c>
      <c r="O11" s="28">
        <f>G11+J11+M11</f>
        <v>46</v>
      </c>
      <c r="P11" s="29">
        <f>IF(E11&gt;G11,1,0)+IF(H11&gt;J11,1,0)+IF(K11&gt;M11,1,0)</f>
        <v>2</v>
      </c>
      <c r="Q11" s="24">
        <f>IF(E11&lt;G11,1,0)+IF(H11&lt;J11,1,0)+IF(K11&lt;M11,1,0)</f>
        <v>1</v>
      </c>
      <c r="R11" s="44">
        <f t="shared" si="0"/>
        <v>1</v>
      </c>
      <c r="S11" s="26">
        <f t="shared" si="0"/>
        <v>0</v>
      </c>
      <c r="T11" s="52" t="s">
        <v>56</v>
      </c>
    </row>
    <row r="12" spans="2:20" ht="30" customHeight="1">
      <c r="B12" s="79" t="s">
        <v>26</v>
      </c>
      <c r="C12" s="80" t="s">
        <v>39</v>
      </c>
      <c r="D12" s="80" t="s">
        <v>42</v>
      </c>
      <c r="E12" s="81">
        <v>17</v>
      </c>
      <c r="F12" s="81" t="s">
        <v>19</v>
      </c>
      <c r="G12" s="82">
        <v>21</v>
      </c>
      <c r="H12" s="81">
        <v>21</v>
      </c>
      <c r="I12" s="81" t="s">
        <v>19</v>
      </c>
      <c r="J12" s="82">
        <v>18</v>
      </c>
      <c r="K12" s="81">
        <v>21</v>
      </c>
      <c r="L12" s="81" t="s">
        <v>19</v>
      </c>
      <c r="M12" s="82">
        <v>13</v>
      </c>
      <c r="N12" s="83">
        <f>E12+H12+K12</f>
        <v>59</v>
      </c>
      <c r="O12" s="84">
        <f>G12+J12+M12</f>
        <v>52</v>
      </c>
      <c r="P12" s="85">
        <f>IF(E12&gt;G12,1,0)+IF(H12&gt;J12,1,0)+IF(K12&gt;M12,1,0)</f>
        <v>2</v>
      </c>
      <c r="Q12" s="81">
        <f>IF(E12&lt;G12,1,0)+IF(H12&lt;J12,1,0)+IF(K12&lt;M12,1,0)</f>
        <v>1</v>
      </c>
      <c r="R12" s="86">
        <f t="shared" si="0"/>
        <v>1</v>
      </c>
      <c r="S12" s="82">
        <f t="shared" si="0"/>
        <v>0</v>
      </c>
      <c r="T12" s="87" t="s">
        <v>57</v>
      </c>
    </row>
    <row r="13" spans="2:20" ht="30" customHeight="1" thickBot="1">
      <c r="B13" s="67" t="s">
        <v>18</v>
      </c>
      <c r="C13" s="68" t="s">
        <v>38</v>
      </c>
      <c r="D13" s="68" t="s">
        <v>43</v>
      </c>
      <c r="E13" s="69"/>
      <c r="F13" s="70" t="s">
        <v>19</v>
      </c>
      <c r="G13" s="71"/>
      <c r="H13" s="69"/>
      <c r="I13" s="70" t="s">
        <v>19</v>
      </c>
      <c r="J13" s="71"/>
      <c r="K13" s="69"/>
      <c r="L13" s="70" t="s">
        <v>19</v>
      </c>
      <c r="M13" s="71"/>
      <c r="N13" s="72">
        <f>E13+H13+K13</f>
        <v>0</v>
      </c>
      <c r="O13" s="73">
        <f>G13+J13+M13</f>
        <v>0</v>
      </c>
      <c r="P13" s="74">
        <f>IF(E13&gt;G13,1,0)+IF(H13&gt;J13,1,0)+IF(K13&gt;M13,1,0)</f>
        <v>0</v>
      </c>
      <c r="Q13" s="75">
        <f>IF(E13&lt;G13,1,0)+IF(H13&lt;J13,1,0)+IF(K13&lt;M13,1,0)</f>
        <v>0</v>
      </c>
      <c r="R13" s="76">
        <f t="shared" si="0"/>
        <v>0</v>
      </c>
      <c r="S13" s="77">
        <f t="shared" si="0"/>
        <v>0</v>
      </c>
      <c r="T13" s="78"/>
    </row>
    <row r="14" spans="2:20" ht="34.5" customHeight="1" thickBot="1">
      <c r="B14" s="30" t="s">
        <v>8</v>
      </c>
      <c r="C14" s="89" t="str">
        <f>IF(R14&gt;S14,D4,IF(S14&gt;R14,D5,"remíza"))</f>
        <v>TJ Bílá Hora M</v>
      </c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31">
        <f aca="true" t="shared" si="1" ref="N14:S14">SUM(N9:N13)</f>
        <v>209</v>
      </c>
      <c r="O14" s="32">
        <f t="shared" si="1"/>
        <v>186</v>
      </c>
      <c r="P14" s="31">
        <f t="shared" si="1"/>
        <v>7</v>
      </c>
      <c r="Q14" s="33">
        <f t="shared" si="1"/>
        <v>4</v>
      </c>
      <c r="R14" s="31">
        <f t="shared" si="1"/>
        <v>3</v>
      </c>
      <c r="S14" s="32">
        <f t="shared" si="1"/>
        <v>1</v>
      </c>
      <c r="T14" s="62"/>
    </row>
    <row r="15" spans="2:20" ht="15">
      <c r="B15" s="42"/>
      <c r="C15" s="47"/>
      <c r="D15" s="4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 t="s">
        <v>9</v>
      </c>
    </row>
    <row r="16" spans="2:20" ht="12.75">
      <c r="B16" s="63" t="s">
        <v>10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2:20" ht="12.7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2:20" ht="19.5" customHeight="1">
      <c r="B18" s="38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2:20" ht="19.5" customHeight="1">
      <c r="B19" s="39"/>
      <c r="C19" s="47" t="s">
        <v>22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2:20" ht="12.7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2:21" ht="12.75">
      <c r="B21" s="40" t="s">
        <v>12</v>
      </c>
      <c r="C21" s="47"/>
      <c r="D21" s="64"/>
      <c r="E21" s="40" t="s">
        <v>13</v>
      </c>
      <c r="F21" s="40"/>
      <c r="G21" s="40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3">
    <mergeCell ref="B2:T2"/>
    <mergeCell ref="D3:T3"/>
    <mergeCell ref="D4:P4"/>
    <mergeCell ref="Q4:R4"/>
    <mergeCell ref="D5:P5"/>
    <mergeCell ref="Q5:R5"/>
    <mergeCell ref="C14:M14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HP</cp:lastModifiedBy>
  <cp:lastPrinted>2024-04-06T15:46:53Z</cp:lastPrinted>
  <dcterms:created xsi:type="dcterms:W3CDTF">1996-11-18T12:18:44Z</dcterms:created>
  <dcterms:modified xsi:type="dcterms:W3CDTF">2024-04-10T07:30:18Z</dcterms:modified>
  <cp:category/>
  <cp:version/>
  <cp:contentType/>
  <cp:contentStatus/>
</cp:coreProperties>
</file>