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73" activeTab="0"/>
  </bookViews>
  <sheets>
    <sheet name="TABULKA-4.liga" sheetId="1" r:id="rId1"/>
    <sheet name="rozpis_4.liga_Z" sheetId="2" r:id="rId2"/>
    <sheet name="2.k.JuM_SlaM" sheetId="3" r:id="rId3"/>
    <sheet name="2.k.BHM_JuM" sheetId="4" r:id="rId4"/>
    <sheet name="2.k.BHM_ChluM" sheetId="5" r:id="rId5"/>
    <sheet name="2.k.SlaM_ChluM" sheetId="6" r:id="rId6"/>
    <sheet name="1.k.BHM_SlaM" sheetId="7" r:id="rId7"/>
    <sheet name="1.k._SlaM_JuM" sheetId="8" r:id="rId8"/>
    <sheet name="1.k._ChluM_BHM" sheetId="9" r:id="rId9"/>
    <sheet name="1.k.ChluM_JuM" sheetId="10" r:id="rId10"/>
  </sheets>
  <definedNames>
    <definedName name="_xlnm.Print_Area" localSheetId="8">'1.k._ChluM_BHM'!$B$2:$T$22</definedName>
    <definedName name="_xlnm.Print_Area" localSheetId="7">'1.k._SlaM_JuM'!$B$2:$T$22</definedName>
    <definedName name="_xlnm.Print_Area" localSheetId="6">'1.k.BHM_SlaM'!$B$2:$T$22</definedName>
    <definedName name="_xlnm.Print_Area" localSheetId="9">'1.k.ChluM_JuM'!$B$2:$T$22</definedName>
    <definedName name="_xlnm.Print_Area" localSheetId="4">'2.k.BHM_ChluM'!$B$2:$T$22</definedName>
    <definedName name="_xlnm.Print_Area" localSheetId="3">'2.k.BHM_JuM'!$B$2:$T$22</definedName>
    <definedName name="_xlnm.Print_Area" localSheetId="2">'2.k.JuM_SlaM'!$B$2:$T$22</definedName>
    <definedName name="_xlnm.Print_Area" localSheetId="5">'2.k.SlaM_ChluM'!$B$2:$T$22</definedName>
  </definedNames>
  <calcPr fullCalcOnLoad="1"/>
</workbook>
</file>

<file path=xl/sharedStrings.xml><?xml version="1.0" encoding="utf-8"?>
<sst xmlns="http://schemas.openxmlformats.org/spreadsheetml/2006/main" count="541" uniqueCount="154">
  <si>
    <t>1.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</si>
  <si>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</si>
  <si>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</si>
  <si>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</si>
  <si>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</si>
  <si>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</si>
  <si>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</si>
  <si>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</si>
  <si>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</si>
  <si>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</si>
  <si>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</si>
  <si>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</si>
  <si>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</si>
  <si>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</si>
  <si>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</si>
  <si>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</si>
  <si>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dopolední utkání - začátek 9:00</t>
  </si>
  <si>
    <t>odpolední utkání - začátek 15:00</t>
  </si>
  <si>
    <t>-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</si>
  <si>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</si>
  <si>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</si>
  <si>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</si>
  <si>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</si>
  <si>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</si>
  <si>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</si>
  <si>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</si>
  <si>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</si>
  <si>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</si>
  <si>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</si>
  <si>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SK Jupiter M</t>
  </si>
  <si>
    <t>TJ Slavoj Plzeň M</t>
  </si>
  <si>
    <t>TJ Bílá Hora M</t>
  </si>
  <si>
    <t>Keramika Chlumčany M</t>
  </si>
  <si>
    <t>4. liga Západ - družstev dospělých - 2022/2023</t>
  </si>
  <si>
    <r>
      <t xml:space="preserve">tabulka po </t>
    </r>
    <r>
      <rPr>
        <b/>
        <sz val="12"/>
        <rFont val="Arial"/>
        <family val="2"/>
      </rPr>
      <t>1. kole - 15.10.2022</t>
    </r>
  </si>
  <si>
    <t>4. liga Západ - družstev dospělých - 2022 / 2023</t>
  </si>
  <si>
    <t>1. kolo - 15.10.2022</t>
  </si>
  <si>
    <t>K.Chlumčany M</t>
  </si>
  <si>
    <t>2. kolo - 27.11.2022</t>
  </si>
  <si>
    <t>V O L N O</t>
  </si>
  <si>
    <t>3. kolo - 10.12.2022</t>
  </si>
  <si>
    <t>4. kolo - 28.1.2023</t>
  </si>
  <si>
    <t>5. kolo - 25.2.2023</t>
  </si>
  <si>
    <t>Play OFF - 1.4.2023</t>
  </si>
  <si>
    <t>0 : 4</t>
  </si>
  <si>
    <t>2 : 2</t>
  </si>
  <si>
    <t>4 : 0</t>
  </si>
  <si>
    <t>ZÁPIS O UTKÁNÍ SMÍŠENÝCH DRUŽSTEV</t>
  </si>
  <si>
    <t>Název soutěže:</t>
  </si>
  <si>
    <t>4. liga Západ  družstev - dospělí - ZpčBaS</t>
  </si>
  <si>
    <t>Sezona:</t>
  </si>
  <si>
    <t>2022/2023</t>
  </si>
  <si>
    <t>Družstvo "A"</t>
  </si>
  <si>
    <t>TJ Keramika Chlumčany M</t>
  </si>
  <si>
    <t>Datum:</t>
  </si>
  <si>
    <t>14.10.2022</t>
  </si>
  <si>
    <t>Družstvo "B"</t>
  </si>
  <si>
    <t>Místo:</t>
  </si>
  <si>
    <t>Dobřany</t>
  </si>
  <si>
    <t>Vrchní rozhodčí: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</si>
  <si>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</si>
  <si>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</si>
  <si>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</si>
  <si>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</si>
  <si>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</si>
  <si>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</si>
  <si>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</si>
  <si>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Vávra, Andrýsová</t>
  </si>
  <si>
    <t>Knopp, Janošíková</t>
  </si>
  <si>
    <t>:</t>
  </si>
  <si>
    <t>dvouhra mužů</t>
  </si>
  <si>
    <t>Vaněček</t>
  </si>
  <si>
    <t>Frána</t>
  </si>
  <si>
    <t>dvouhra   žen</t>
  </si>
  <si>
    <t>Andrýsová</t>
  </si>
  <si>
    <t>Janošíková</t>
  </si>
  <si>
    <t>čtyřhra mužů</t>
  </si>
  <si>
    <t>Vaněček, Vávra</t>
  </si>
  <si>
    <t>Knopp, Frána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</si>
  <si>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</si>
  <si>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</si>
  <si>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</si>
  <si>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</si>
  <si>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</si>
  <si>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</si>
  <si>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Michal Takáč</t>
  </si>
  <si>
    <t>18.10.2022</t>
  </si>
  <si>
    <t>Plzeň</t>
  </si>
  <si>
    <t>Tomáš Knopp</t>
  </si>
  <si>
    <t>Louda Jiří, Havlová Halina</t>
  </si>
  <si>
    <t>Frána Jan, Kozlíková Jana</t>
  </si>
  <si>
    <t>Havíř František</t>
  </si>
  <si>
    <t>Frána Jan</t>
  </si>
  <si>
    <t>Topinková Zdeňka</t>
  </si>
  <si>
    <t>Kozlíková Jana</t>
  </si>
  <si>
    <t>Havíř Martin, Slabý Otto</t>
  </si>
  <si>
    <t>Knopp Tomáš, Slepička Martin</t>
  </si>
  <si>
    <t>21.10.2022</t>
  </si>
  <si>
    <t>Soňa Königsmarková</t>
  </si>
  <si>
    <t>Mühlfaitová, Voráč</t>
  </si>
  <si>
    <t>Topinková, Slabý</t>
  </si>
  <si>
    <t>Brejcha</t>
  </si>
  <si>
    <t>Franc</t>
  </si>
  <si>
    <t>Havíř</t>
  </si>
  <si>
    <t>Mühlfeitová</t>
  </si>
  <si>
    <t>Topinková</t>
  </si>
  <si>
    <t>Voráč, Brožík</t>
  </si>
  <si>
    <t>Havíř, Slabý</t>
  </si>
  <si>
    <t>Muhlfeitová</t>
  </si>
  <si>
    <t>Plzeň,  Bílá Hora</t>
  </si>
  <si>
    <t>Vaněček, Andrýsová</t>
  </si>
  <si>
    <t>Voráč, Basáková (Mašková)</t>
  </si>
  <si>
    <t>Vávra</t>
  </si>
  <si>
    <t>Basáková (Mašková)</t>
  </si>
  <si>
    <t>Veněček, Vávra</t>
  </si>
  <si>
    <t>Brožík, Voráč</t>
  </si>
  <si>
    <t>15.12.2022</t>
  </si>
  <si>
    <t>Martin Slepička</t>
  </si>
  <si>
    <t>Frána, Janošíková</t>
  </si>
  <si>
    <t>Havíř M., Havlová</t>
  </si>
  <si>
    <t>Hron</t>
  </si>
  <si>
    <t>Havíř Fr.</t>
  </si>
  <si>
    <t>Havlová</t>
  </si>
  <si>
    <t>Frána, Slepička</t>
  </si>
  <si>
    <t>Havíř M., Havíř Fr.</t>
  </si>
  <si>
    <t>25. ZŠ, Plzeň</t>
  </si>
  <si>
    <t>9.12.2022</t>
  </si>
  <si>
    <t>Königsmarková Soňa</t>
  </si>
  <si>
    <t>Mašková – Voráč</t>
  </si>
  <si>
    <t>Andrejsová – Vávra</t>
  </si>
  <si>
    <t>Dušek</t>
  </si>
  <si>
    <t xml:space="preserve">Mašková   </t>
  </si>
  <si>
    <t xml:space="preserve">Andrejsová  </t>
  </si>
  <si>
    <t>Brožík – Voráč</t>
  </si>
  <si>
    <t>Dušek – Vávra</t>
  </si>
  <si>
    <t>Bílá Hora Plzeň</t>
  </si>
  <si>
    <t>13.12.2022</t>
  </si>
  <si>
    <t>Muhlfeitová, Voráč</t>
  </si>
  <si>
    <t>Kozlíková, Slepička</t>
  </si>
  <si>
    <t xml:space="preserve">Muhlfeitová </t>
  </si>
  <si>
    <t xml:space="preserve">Kozlíková </t>
  </si>
  <si>
    <t>Slepička, Frána</t>
  </si>
  <si>
    <r>
      <t xml:space="preserve">tabulka po </t>
    </r>
    <r>
      <rPr>
        <b/>
        <sz val="12"/>
        <rFont val="Arial"/>
        <family val="2"/>
      </rPr>
      <t>2. kole - 10.12.2022</t>
    </r>
  </si>
  <si>
    <t>4. liga  Jiho-Západ  družstev - dospělí - ZpčBaS / JčBaS</t>
  </si>
  <si>
    <t>2021/2022</t>
  </si>
  <si>
    <t>Slavoj Plzeň</t>
  </si>
  <si>
    <t>6.12.2022</t>
  </si>
  <si>
    <t>Louda Jiří</t>
  </si>
  <si>
    <t>Louda, Havlová</t>
  </si>
  <si>
    <t>Vaněček, Veitová</t>
  </si>
  <si>
    <t>Nykoljuková</t>
  </si>
  <si>
    <t>Louda, Fricek</t>
  </si>
  <si>
    <t>Vaněček, Dušek</t>
  </si>
  <si>
    <t>3 :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</si>
</sst>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9" fillId="0" borderId="0" xfId="49">
      <alignment/>
      <protection/>
    </xf>
    <xf numFmtId="14" fontId="9" fillId="0" borderId="10" xfId="49" applyNumberFormat="1" applyFill="1" applyBorder="1" applyAlignment="1">
      <alignment horizontal="center"/>
      <protection/>
    </xf>
    <xf numFmtId="0" fontId="17" fillId="0" borderId="11" xfId="49" applyFont="1" applyBorder="1" applyAlignment="1">
      <alignment horizontal="right" wrapText="1"/>
      <protection/>
    </xf>
    <xf numFmtId="0" fontId="15" fillId="0" borderId="12" xfId="49" applyFont="1" applyBorder="1" applyAlignment="1">
      <alignment horizontal="right" wrapText="1"/>
      <protection/>
    </xf>
    <xf numFmtId="0" fontId="18" fillId="0" borderId="11" xfId="49" applyFont="1" applyBorder="1" applyAlignment="1">
      <alignment horizontal="center" wrapText="1"/>
      <protection/>
    </xf>
    <xf numFmtId="0" fontId="18" fillId="12" borderId="13" xfId="49" applyFont="1" applyFill="1" applyBorder="1" applyAlignment="1">
      <alignment horizontal="center" wrapText="1"/>
      <protection/>
    </xf>
    <xf numFmtId="0" fontId="18" fillId="12" borderId="12" xfId="49" applyFont="1" applyFill="1" applyBorder="1" applyAlignment="1">
      <alignment horizontal="center" wrapText="1"/>
      <protection/>
    </xf>
    <xf numFmtId="0" fontId="18" fillId="0" borderId="13" xfId="49" applyFont="1" applyBorder="1" applyAlignment="1">
      <alignment horizontal="center" wrapText="1"/>
      <protection/>
    </xf>
    <xf numFmtId="0" fontId="18" fillId="0" borderId="14" xfId="49" applyFont="1" applyBorder="1" applyAlignment="1">
      <alignment horizontal="center" wrapText="1"/>
      <protection/>
    </xf>
    <xf numFmtId="0" fontId="18" fillId="0" borderId="15" xfId="49" applyFont="1" applyBorder="1" applyAlignment="1">
      <alignment horizontal="center" wrapText="1"/>
      <protection/>
    </xf>
    <xf numFmtId="0" fontId="19" fillId="12" borderId="16" xfId="49" applyFont="1" applyFill="1" applyBorder="1" applyAlignment="1">
      <alignment horizontal="center" wrapText="1"/>
      <protection/>
    </xf>
    <xf numFmtId="0" fontId="13" fillId="0" borderId="17" xfId="49" applyFont="1" applyFill="1" applyBorder="1" applyAlignment="1">
      <alignment horizontal="center" vertical="center"/>
      <protection/>
    </xf>
    <xf numFmtId="0" fontId="9" fillId="0" borderId="17" xfId="49" applyFill="1" applyBorder="1" applyAlignment="1">
      <alignment horizontal="center" vertical="center"/>
      <protection/>
    </xf>
    <xf numFmtId="0" fontId="13" fillId="12" borderId="18" xfId="49" applyFont="1" applyFill="1" applyBorder="1" applyAlignment="1">
      <alignment horizontal="center" vertical="center"/>
      <protection/>
    </xf>
    <xf numFmtId="0" fontId="13" fillId="12" borderId="19" xfId="49" applyFont="1" applyFill="1" applyBorder="1" applyAlignment="1">
      <alignment horizontal="center" vertical="center"/>
      <protection/>
    </xf>
    <xf numFmtId="0" fontId="13" fillId="12" borderId="20" xfId="49" applyFont="1" applyFill="1" applyBorder="1" applyAlignment="1">
      <alignment horizontal="center" vertical="center"/>
      <protection/>
    </xf>
    <xf numFmtId="0" fontId="20" fillId="0" borderId="21" xfId="49" applyFont="1" applyFill="1" applyBorder="1" applyAlignment="1">
      <alignment horizontal="center" vertical="center"/>
      <protection/>
    </xf>
    <xf numFmtId="0" fontId="20" fillId="0" borderId="22" xfId="49" applyFont="1" applyFill="1" applyBorder="1" applyAlignment="1">
      <alignment horizontal="center" vertical="center"/>
      <protection/>
    </xf>
    <xf numFmtId="0" fontId="13" fillId="12" borderId="23" xfId="49" applyFont="1" applyFill="1" applyBorder="1" applyAlignment="1">
      <alignment horizontal="center" vertical="center"/>
      <protection/>
    </xf>
    <xf numFmtId="0" fontId="20" fillId="0" borderId="24" xfId="49" applyFont="1" applyFill="1" applyBorder="1" applyAlignment="1">
      <alignment horizontal="center" vertical="center"/>
      <protection/>
    </xf>
    <xf numFmtId="0" fontId="13" fillId="12" borderId="25" xfId="49" applyFont="1" applyFill="1" applyBorder="1" applyAlignment="1">
      <alignment horizontal="center" vertical="center"/>
      <protection/>
    </xf>
    <xf numFmtId="0" fontId="13" fillId="12" borderId="26" xfId="49" applyFont="1" applyFill="1" applyBorder="1" applyAlignment="1">
      <alignment horizontal="center" vertical="center"/>
      <protection/>
    </xf>
    <xf numFmtId="0" fontId="13" fillId="12" borderId="27" xfId="49" applyFont="1" applyFill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20" fillId="0" borderId="18" xfId="49" applyFont="1" applyFill="1" applyBorder="1" applyAlignment="1" applyProtection="1">
      <alignment horizontal="center" vertical="center"/>
      <protection hidden="1"/>
    </xf>
    <xf numFmtId="0" fontId="20" fillId="0" borderId="22" xfId="49" applyFont="1" applyFill="1" applyBorder="1" applyAlignment="1" applyProtection="1">
      <alignment horizontal="center" vertical="center"/>
      <protection hidden="1"/>
    </xf>
    <xf numFmtId="0" fontId="20" fillId="0" borderId="28" xfId="49" applyFont="1" applyFill="1" applyBorder="1" applyAlignment="1" applyProtection="1">
      <alignment horizontal="center" vertical="center"/>
      <protection hidden="1"/>
    </xf>
    <xf numFmtId="0" fontId="14" fillId="12" borderId="29" xfId="49" applyFont="1" applyFill="1" applyBorder="1" applyAlignment="1" applyProtection="1">
      <alignment horizontal="center" vertical="center"/>
      <protection hidden="1"/>
    </xf>
    <xf numFmtId="0" fontId="20" fillId="0" borderId="24" xfId="49" applyFont="1" applyFill="1" applyBorder="1" applyAlignment="1" applyProtection="1">
      <alignment horizontal="center" vertical="center"/>
      <protection hidden="1"/>
    </xf>
    <xf numFmtId="0" fontId="20" fillId="0" borderId="30" xfId="49" applyFont="1" applyFill="1" applyBorder="1" applyAlignment="1" applyProtection="1">
      <alignment horizontal="center" vertical="center"/>
      <protection hidden="1"/>
    </xf>
    <xf numFmtId="0" fontId="14" fillId="12" borderId="31" xfId="49" applyFont="1" applyFill="1" applyBorder="1" applyAlignment="1" applyProtection="1">
      <alignment horizontal="center" vertical="center"/>
      <protection hidden="1"/>
    </xf>
    <xf numFmtId="0" fontId="15" fillId="0" borderId="0" xfId="54" applyFont="1">
      <alignment/>
      <protection/>
    </xf>
    <xf numFmtId="0" fontId="9" fillId="0" borderId="32" xfId="49" applyFill="1" applyBorder="1" applyAlignment="1">
      <alignment horizontal="center" vertical="center"/>
      <protection/>
    </xf>
    <xf numFmtId="0" fontId="20" fillId="0" borderId="33" xfId="49" applyFont="1" applyFill="1" applyBorder="1" applyAlignment="1">
      <alignment horizontal="center" vertical="center"/>
      <protection/>
    </xf>
    <xf numFmtId="0" fontId="20" fillId="0" borderId="34" xfId="49" applyFont="1" applyFill="1" applyBorder="1" applyAlignment="1">
      <alignment horizontal="center" vertical="center"/>
      <protection/>
    </xf>
    <xf numFmtId="0" fontId="20" fillId="0" borderId="25" xfId="49" applyFont="1" applyFill="1" applyBorder="1" applyAlignment="1" applyProtection="1">
      <alignment horizontal="center" vertical="center"/>
      <protection hidden="1"/>
    </xf>
    <xf numFmtId="0" fontId="20" fillId="0" borderId="34" xfId="49" applyFont="1" applyFill="1" applyBorder="1" applyAlignment="1" applyProtection="1">
      <alignment horizontal="center" vertical="center"/>
      <protection hidden="1"/>
    </xf>
    <xf numFmtId="0" fontId="20" fillId="0" borderId="35" xfId="49" applyFont="1" applyFill="1" applyBorder="1" applyAlignment="1" applyProtection="1">
      <alignment horizontal="center" vertical="center"/>
      <protection hidden="1"/>
    </xf>
    <xf numFmtId="0" fontId="15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14" fontId="22" fillId="0" borderId="0" xfId="54" applyNumberFormat="1" applyFont="1" applyAlignment="1">
      <alignment horizontal="center"/>
      <protection/>
    </xf>
    <xf numFmtId="14" fontId="22" fillId="0" borderId="0" xfId="54" applyNumberFormat="1" applyFont="1">
      <alignment/>
      <protection/>
    </xf>
    <xf numFmtId="0" fontId="15" fillId="0" borderId="0" xfId="54" applyFont="1" applyAlignment="1">
      <alignment horizontal="right"/>
      <protection/>
    </xf>
    <xf numFmtId="0" fontId="15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4" fillId="0" borderId="0" xfId="54" applyFont="1" applyAlignment="1">
      <alignment horizontal="left"/>
      <protection/>
    </xf>
    <xf numFmtId="49" fontId="15" fillId="0" borderId="0" xfId="54" applyNumberFormat="1" applyFont="1" applyAlignment="1">
      <alignment horizontal="center"/>
      <protection/>
    </xf>
    <xf numFmtId="0" fontId="13" fillId="0" borderId="32" xfId="49" applyFont="1" applyFill="1" applyBorder="1" applyAlignment="1">
      <alignment horizontal="center" vertical="center"/>
      <protection/>
    </xf>
    <xf numFmtId="0" fontId="66" fillId="0" borderId="0" xfId="54" applyFont="1">
      <alignment/>
      <protection/>
    </xf>
    <xf numFmtId="0" fontId="0" fillId="0" borderId="0" xfId="0" applyFont="1" applyAlignment="1">
      <alignment/>
    </xf>
    <xf numFmtId="0" fontId="12" fillId="0" borderId="36" xfId="59" applyFont="1" applyBorder="1" applyAlignment="1">
      <alignment vertical="center"/>
      <protection/>
    </xf>
    <xf numFmtId="0" fontId="9" fillId="0" borderId="37" xfId="0" applyFont="1" applyBorder="1" applyAlignment="1">
      <alignment vertical="center"/>
    </xf>
    <xf numFmtId="0" fontId="12" fillId="0" borderId="38" xfId="59" applyFont="1" applyBorder="1" applyAlignment="1">
      <alignment vertical="center"/>
      <protection/>
    </xf>
    <xf numFmtId="44" fontId="14" fillId="0" borderId="39" xfId="39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12" fillId="0" borderId="40" xfId="59" applyFont="1" applyBorder="1" applyAlignment="1">
      <alignment vertical="center"/>
      <protection/>
    </xf>
    <xf numFmtId="0" fontId="15" fillId="0" borderId="41" xfId="67" applyFont="1" applyBorder="1">
      <alignment horizontal="center" vertical="center"/>
      <protection/>
    </xf>
    <xf numFmtId="0" fontId="9" fillId="0" borderId="4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vertical="center"/>
    </xf>
    <xf numFmtId="0" fontId="14" fillId="0" borderId="44" xfId="63" applyFont="1" applyBorder="1">
      <alignment horizontal="center" vertical="center"/>
      <protection/>
    </xf>
    <xf numFmtId="0" fontId="14" fillId="0" borderId="45" xfId="63" applyFont="1" applyBorder="1">
      <alignment horizontal="center" vertical="center"/>
      <protection/>
    </xf>
    <xf numFmtId="0" fontId="15" fillId="0" borderId="46" xfId="38" applyFont="1" applyBorder="1" applyAlignment="1">
      <alignment horizontal="center" vertical="center"/>
      <protection/>
    </xf>
    <xf numFmtId="0" fontId="14" fillId="0" borderId="47" xfId="63" applyFont="1" applyBorder="1">
      <alignment horizontal="center" vertical="center"/>
      <protection/>
    </xf>
    <xf numFmtId="44" fontId="14" fillId="0" borderId="48" xfId="39" applyFont="1" applyBorder="1">
      <alignment horizontal="center"/>
    </xf>
    <xf numFmtId="0" fontId="14" fillId="0" borderId="48" xfId="63" applyFont="1" applyBorder="1">
      <alignment horizontal="center" vertical="center"/>
      <protection/>
    </xf>
    <xf numFmtId="0" fontId="28" fillId="0" borderId="48" xfId="38" applyFont="1" applyBorder="1" applyAlignment="1">
      <alignment horizontal="centerContinuous" vertical="center"/>
      <protection/>
    </xf>
    <xf numFmtId="0" fontId="28" fillId="0" borderId="49" xfId="38" applyFont="1" applyBorder="1" applyAlignment="1">
      <alignment horizontal="centerContinuous" vertical="center"/>
      <protection/>
    </xf>
    <xf numFmtId="0" fontId="28" fillId="0" borderId="50" xfId="38" applyFont="1" applyBorder="1" applyAlignment="1">
      <alignment horizontal="centerContinuous" vertical="center"/>
      <protection/>
    </xf>
    <xf numFmtId="0" fontId="9" fillId="0" borderId="49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1" xfId="0" applyFont="1" applyBorder="1" applyAlignment="1">
      <alignment/>
    </xf>
    <xf numFmtId="0" fontId="15" fillId="0" borderId="52" xfId="38" applyFont="1" applyBorder="1">
      <alignment horizontal="center" vertical="center" wrapText="1"/>
      <protection/>
    </xf>
    <xf numFmtId="0" fontId="9" fillId="0" borderId="39" xfId="0" applyFont="1" applyBorder="1" applyAlignment="1" applyProtection="1">
      <alignment horizontal="left" vertical="center" indent="1"/>
      <protection locked="0"/>
    </xf>
    <xf numFmtId="0" fontId="9" fillId="0" borderId="39" xfId="63" applyFont="1" applyBorder="1" applyAlignment="1" applyProtection="1">
      <alignment horizontal="left" vertical="center" indent="1"/>
      <protection locked="0"/>
    </xf>
    <xf numFmtId="0" fontId="12" fillId="0" borderId="53" xfId="65" applyFont="1" applyBorder="1" applyProtection="1">
      <alignment horizontal="center" vertical="center"/>
      <protection locked="0"/>
    </xf>
    <xf numFmtId="0" fontId="12" fillId="0" borderId="54" xfId="65" applyFont="1" applyBorder="1">
      <alignment horizontal="center" vertical="center"/>
      <protection/>
    </xf>
    <xf numFmtId="0" fontId="12" fillId="0" borderId="39" xfId="65" applyFont="1" applyBorder="1" applyProtection="1">
      <alignment horizontal="center" vertical="center"/>
      <protection locked="0"/>
    </xf>
    <xf numFmtId="0" fontId="12" fillId="0" borderId="55" xfId="65" applyFont="1" applyBorder="1" applyProtection="1">
      <alignment horizontal="center" vertical="center"/>
      <protection hidden="1"/>
    </xf>
    <xf numFmtId="0" fontId="12" fillId="0" borderId="39" xfId="65" applyFont="1" applyBorder="1" applyProtection="1">
      <alignment horizontal="center" vertical="center"/>
      <protection hidden="1"/>
    </xf>
    <xf numFmtId="0" fontId="12" fillId="0" borderId="55" xfId="65" applyFont="1" applyBorder="1">
      <alignment horizontal="center" vertical="center"/>
      <protection/>
    </xf>
    <xf numFmtId="0" fontId="12" fillId="0" borderId="53" xfId="65" applyFont="1" applyBorder="1">
      <alignment horizontal="center" vertical="center"/>
      <protection/>
    </xf>
    <xf numFmtId="0" fontId="12" fillId="0" borderId="56" xfId="65" applyFont="1" applyBorder="1">
      <alignment horizontal="center" vertical="center"/>
      <protection/>
    </xf>
    <xf numFmtId="0" fontId="12" fillId="0" borderId="39" xfId="65" applyFont="1" applyBorder="1">
      <alignment horizontal="center" vertical="center"/>
      <protection/>
    </xf>
    <xf numFmtId="0" fontId="9" fillId="0" borderId="57" xfId="0" applyFont="1" applyBorder="1" applyAlignment="1" applyProtection="1">
      <alignment horizontal="left" vertical="center" indent="1"/>
      <protection locked="0"/>
    </xf>
    <xf numFmtId="0" fontId="12" fillId="0" borderId="58" xfId="65" applyFont="1" applyBorder="1">
      <alignment horizontal="center" vertical="center"/>
      <protection/>
    </xf>
    <xf numFmtId="0" fontId="29" fillId="2" borderId="59" xfId="64" applyFont="1" applyFill="1" applyBorder="1">
      <alignment vertical="center"/>
      <protection/>
    </xf>
    <xf numFmtId="0" fontId="14" fillId="0" borderId="60" xfId="63" applyFont="1" applyBorder="1" applyProtection="1">
      <alignment horizontal="center" vertical="center"/>
      <protection hidden="1"/>
    </xf>
    <xf numFmtId="0" fontId="14" fillId="0" borderId="13" xfId="63" applyFont="1" applyBorder="1" applyProtection="1">
      <alignment horizontal="center" vertical="center"/>
      <protection hidden="1"/>
    </xf>
    <xf numFmtId="0" fontId="14" fillId="0" borderId="61" xfId="63" applyFont="1" applyBorder="1" applyProtection="1">
      <alignment horizontal="center" vertical="center"/>
      <protection hidden="1"/>
    </xf>
    <xf numFmtId="0" fontId="9" fillId="0" borderId="62" xfId="0" applyFont="1" applyBorder="1" applyAlignment="1">
      <alignment horizontal="left" vertical="center" indent="1"/>
    </xf>
    <xf numFmtId="0" fontId="30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65" applyFont="1">
      <alignment horizontal="center" vertical="center"/>
      <protection/>
    </xf>
    <xf numFmtId="0" fontId="31" fillId="0" borderId="0" xfId="38" applyFont="1" applyAlignment="1">
      <alignment horizontal="centerContinuous" vertical="center"/>
      <protection/>
    </xf>
    <xf numFmtId="0" fontId="9" fillId="0" borderId="0" xfId="59" applyFont="1">
      <alignment/>
      <protection/>
    </xf>
    <xf numFmtId="0" fontId="13" fillId="0" borderId="0" xfId="59" applyFont="1">
      <alignment/>
      <protection/>
    </xf>
    <xf numFmtId="0" fontId="9" fillId="0" borderId="63" xfId="0" applyFont="1" applyBorder="1" applyAlignment="1" applyProtection="1">
      <alignment/>
      <protection locked="0"/>
    </xf>
    <xf numFmtId="0" fontId="12" fillId="0" borderId="0" xfId="59" applyFont="1">
      <alignment/>
      <protection/>
    </xf>
    <xf numFmtId="0" fontId="9" fillId="0" borderId="64" xfId="0" applyFont="1" applyBorder="1" applyAlignment="1" applyProtection="1">
      <alignment/>
      <protection locked="0"/>
    </xf>
    <xf numFmtId="0" fontId="28" fillId="0" borderId="0" xfId="59" applyFont="1">
      <alignment/>
      <protection/>
    </xf>
    <xf numFmtId="0" fontId="32" fillId="0" borderId="0" xfId="0" applyFont="1" applyAlignment="1">
      <alignment/>
    </xf>
    <xf numFmtId="0" fontId="32" fillId="0" borderId="0" xfId="59" applyFont="1">
      <alignment/>
      <protection/>
    </xf>
    <xf numFmtId="0" fontId="14" fillId="0" borderId="65" xfId="49" applyFont="1" applyFill="1" applyBorder="1" applyAlignment="1">
      <alignment horizontal="center" vertical="center"/>
      <protection/>
    </xf>
    <xf numFmtId="0" fontId="14" fillId="0" borderId="66" xfId="49" applyFont="1" applyFill="1" applyBorder="1" applyAlignment="1">
      <alignment horizontal="center" vertical="center"/>
      <protection/>
    </xf>
    <xf numFmtId="0" fontId="25" fillId="0" borderId="0" xfId="49" applyFont="1" applyAlignment="1">
      <alignment horizontal="center" vertical="center"/>
      <protection/>
    </xf>
    <xf numFmtId="0" fontId="12" fillId="0" borderId="0" xfId="49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14" fontId="22" fillId="0" borderId="0" xfId="54" applyNumberFormat="1" applyFont="1" applyAlignment="1">
      <alignment horizontal="center"/>
      <protection/>
    </xf>
    <xf numFmtId="0" fontId="66" fillId="0" borderId="0" xfId="54" applyFont="1" applyAlignment="1">
      <alignment horizontal="center"/>
      <protection/>
    </xf>
    <xf numFmtId="0" fontId="23" fillId="0" borderId="0" xfId="54" applyFont="1" applyAlignment="1">
      <alignment horizontal="center" vertical="center"/>
      <protection/>
    </xf>
    <xf numFmtId="0" fontId="26" fillId="2" borderId="67" xfId="0" applyFont="1" applyFill="1" applyBorder="1" applyAlignment="1" applyProtection="1">
      <alignment horizontal="left" vertical="center"/>
      <protection hidden="1"/>
    </xf>
    <xf numFmtId="0" fontId="26" fillId="2" borderId="62" xfId="0" applyFont="1" applyFill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6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27" fillId="0" borderId="25" xfId="67" applyFont="1" applyBorder="1" applyAlignment="1" applyProtection="1">
      <alignment horizontal="left" vertical="center"/>
      <protection locked="0"/>
    </xf>
    <xf numFmtId="0" fontId="27" fillId="0" borderId="33" xfId="67" applyFont="1" applyBorder="1" applyAlignment="1" applyProtection="1">
      <alignment horizontal="left" vertical="center"/>
      <protection locked="0"/>
    </xf>
    <xf numFmtId="0" fontId="27" fillId="0" borderId="69" xfId="67" applyFont="1" applyBorder="1" applyAlignment="1" applyProtection="1">
      <alignment horizontal="left" vertical="center"/>
      <protection locked="0"/>
    </xf>
    <xf numFmtId="0" fontId="15" fillId="0" borderId="70" xfId="38" applyFont="1" applyBorder="1" applyAlignment="1">
      <alignment horizontal="center" vertical="center"/>
      <protection/>
    </xf>
    <xf numFmtId="0" fontId="15" fillId="0" borderId="71" xfId="38" applyFont="1" applyBorder="1" applyAlignment="1">
      <alignment horizontal="center" vertical="center"/>
      <protection/>
    </xf>
    <xf numFmtId="0" fontId="15" fillId="0" borderId="72" xfId="38" applyFont="1" applyBorder="1" applyAlignment="1">
      <alignment horizontal="center" vertical="center"/>
      <protection/>
    </xf>
    <xf numFmtId="0" fontId="15" fillId="0" borderId="73" xfId="38" applyFont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26" fillId="0" borderId="10" xfId="64" applyFont="1" applyBorder="1" applyAlignment="1">
      <alignment horizontal="center" vertical="center"/>
      <protection/>
    </xf>
    <xf numFmtId="0" fontId="13" fillId="0" borderId="7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/>
    </xf>
    <xf numFmtId="0" fontId="14" fillId="0" borderId="77" xfId="67" applyFont="1" applyBorder="1" applyAlignment="1" applyProtection="1">
      <alignment horizontal="left" vertical="center"/>
      <protection locked="0"/>
    </xf>
    <xf numFmtId="0" fontId="14" fillId="0" borderId="54" xfId="67" applyFont="1" applyBorder="1" applyAlignment="1" applyProtection="1">
      <alignment horizontal="left" vertical="center"/>
      <protection locked="0"/>
    </xf>
    <xf numFmtId="0" fontId="14" fillId="0" borderId="78" xfId="67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49" fontId="9" fillId="0" borderId="77" xfId="0" applyNumberFormat="1" applyFont="1" applyBorder="1" applyAlignment="1" applyProtection="1">
      <alignment horizontal="left" vertical="center"/>
      <protection locked="0"/>
    </xf>
    <xf numFmtId="49" fontId="9" fillId="0" borderId="79" xfId="0" applyNumberFormat="1" applyFont="1" applyBorder="1" applyAlignment="1" applyProtection="1">
      <alignment horizontal="left" vertical="center"/>
      <protection locked="0"/>
    </xf>
    <xf numFmtId="0" fontId="26" fillId="0" borderId="80" xfId="64" applyFont="1" applyBorder="1" applyAlignment="1">
      <alignment horizontal="center" vertical="center"/>
      <protection/>
    </xf>
    <xf numFmtId="0" fontId="12" fillId="0" borderId="81" xfId="59" applyFont="1" applyBorder="1" applyAlignment="1">
      <alignment vertical="center"/>
      <protection/>
    </xf>
    <xf numFmtId="0" fontId="9" fillId="0" borderId="82" xfId="0" applyFont="1" applyBorder="1" applyAlignment="1">
      <alignment vertical="center"/>
    </xf>
    <xf numFmtId="0" fontId="13" fillId="0" borderId="83" xfId="0" applyFont="1" applyBorder="1" applyAlignment="1">
      <alignment horizontal="left" vertical="center"/>
    </xf>
    <xf numFmtId="0" fontId="9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left" vertical="center"/>
    </xf>
    <xf numFmtId="0" fontId="12" fillId="0" borderId="85" xfId="59" applyFont="1" applyBorder="1" applyAlignment="1">
      <alignment vertical="center"/>
      <protection/>
    </xf>
    <xf numFmtId="174" fontId="14" fillId="0" borderId="86" xfId="40" applyFont="1" applyFill="1" applyBorder="1" applyAlignment="1" applyProtection="1">
      <alignment horizontal="center" vertical="center"/>
      <protection/>
    </xf>
    <xf numFmtId="0" fontId="14" fillId="0" borderId="87" xfId="67" applyFont="1" applyBorder="1" applyAlignment="1" applyProtection="1">
      <alignment horizontal="left" vertical="center"/>
      <protection locked="0"/>
    </xf>
    <xf numFmtId="0" fontId="9" fillId="0" borderId="87" xfId="0" applyFont="1" applyBorder="1" applyAlignment="1">
      <alignment horizontal="center" vertical="center"/>
    </xf>
    <xf numFmtId="49" fontId="9" fillId="0" borderId="88" xfId="0" applyNumberFormat="1" applyFont="1" applyBorder="1" applyAlignment="1" applyProtection="1">
      <alignment horizontal="left" vertical="center"/>
      <protection locked="0"/>
    </xf>
    <xf numFmtId="0" fontId="9" fillId="0" borderId="86" xfId="0" applyFont="1" applyBorder="1" applyAlignment="1">
      <alignment vertical="center"/>
    </xf>
    <xf numFmtId="0" fontId="14" fillId="0" borderId="89" xfId="0" applyFont="1" applyBorder="1" applyAlignment="1" applyProtection="1">
      <alignment horizontal="left" vertical="center"/>
      <protection locked="0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 applyProtection="1">
      <alignment horizontal="left" vertical="center"/>
      <protection locked="0"/>
    </xf>
    <xf numFmtId="0" fontId="12" fillId="0" borderId="91" xfId="59" applyFont="1" applyBorder="1" applyAlignment="1">
      <alignment vertical="center"/>
      <protection/>
    </xf>
    <xf numFmtId="0" fontId="15" fillId="0" borderId="92" xfId="67" applyFont="1" applyBorder="1">
      <alignment horizontal="center" vertical="center"/>
      <protection/>
    </xf>
    <xf numFmtId="0" fontId="27" fillId="0" borderId="93" xfId="67" applyFont="1" applyBorder="1" applyAlignment="1" applyProtection="1">
      <alignment horizontal="left" vertical="center"/>
      <protection locked="0"/>
    </xf>
    <xf numFmtId="0" fontId="9" fillId="0" borderId="94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>
      <alignment vertical="center"/>
    </xf>
    <xf numFmtId="0" fontId="14" fillId="0" borderId="96" xfId="63" applyFont="1" applyBorder="1">
      <alignment horizontal="center" vertical="center"/>
      <protection/>
    </xf>
    <xf numFmtId="0" fontId="14" fillId="0" borderId="97" xfId="63" applyFont="1" applyBorder="1">
      <alignment horizontal="center" vertical="center"/>
      <protection/>
    </xf>
    <xf numFmtId="0" fontId="15" fillId="0" borderId="98" xfId="38" applyFont="1" applyBorder="1" applyAlignment="1">
      <alignment horizontal="center" vertical="center"/>
      <protection/>
    </xf>
    <xf numFmtId="0" fontId="15" fillId="0" borderId="99" xfId="38" applyFont="1" applyBorder="1" applyAlignment="1">
      <alignment horizontal="center" vertical="center"/>
      <protection/>
    </xf>
    <xf numFmtId="0" fontId="15" fillId="0" borderId="100" xfId="38" applyFont="1" applyBorder="1" applyAlignment="1">
      <alignment horizontal="center" vertical="center"/>
      <protection/>
    </xf>
    <xf numFmtId="0" fontId="14" fillId="0" borderId="101" xfId="63" applyFont="1" applyBorder="1">
      <alignment horizontal="center" vertical="center"/>
      <protection/>
    </xf>
    <xf numFmtId="174" fontId="14" fillId="0" borderId="102" xfId="40" applyFont="1" applyFill="1" applyBorder="1" applyProtection="1">
      <alignment horizontal="center"/>
      <protection/>
    </xf>
    <xf numFmtId="0" fontId="14" fillId="0" borderId="102" xfId="63" applyFont="1" applyBorder="1">
      <alignment horizontal="center" vertical="center"/>
      <protection/>
    </xf>
    <xf numFmtId="0" fontId="28" fillId="0" borderId="102" xfId="38" applyFont="1" applyBorder="1" applyAlignment="1">
      <alignment horizontal="center" vertical="center"/>
      <protection/>
    </xf>
    <xf numFmtId="0" fontId="9" fillId="0" borderId="103" xfId="0" applyFont="1" applyBorder="1" applyAlignment="1">
      <alignment/>
    </xf>
    <xf numFmtId="0" fontId="9" fillId="0" borderId="102" xfId="0" applyFont="1" applyBorder="1" applyAlignment="1">
      <alignment/>
    </xf>
    <xf numFmtId="0" fontId="9" fillId="0" borderId="104" xfId="0" applyFont="1" applyBorder="1" applyAlignment="1">
      <alignment/>
    </xf>
    <xf numFmtId="0" fontId="15" fillId="0" borderId="105" xfId="38" applyFont="1" applyBorder="1">
      <alignment horizontal="center" vertical="center" wrapText="1"/>
      <protection/>
    </xf>
    <xf numFmtId="0" fontId="9" fillId="0" borderId="86" xfId="0" applyFont="1" applyBorder="1" applyAlignment="1" applyProtection="1">
      <alignment horizontal="left" vertical="center" indent="1"/>
      <protection locked="0"/>
    </xf>
    <xf numFmtId="0" fontId="9" fillId="0" borderId="86" xfId="63" applyFont="1" applyBorder="1" applyAlignment="1" applyProtection="1">
      <alignment horizontal="left" vertical="center" indent="1"/>
      <protection locked="0"/>
    </xf>
    <xf numFmtId="0" fontId="12" fillId="0" borderId="106" xfId="65" applyFont="1" applyBorder="1" applyProtection="1">
      <alignment horizontal="center" vertical="center"/>
      <protection locked="0"/>
    </xf>
    <xf numFmtId="0" fontId="12" fillId="0" borderId="107" xfId="65" applyFont="1" applyBorder="1">
      <alignment horizontal="center" vertical="center"/>
      <protection/>
    </xf>
    <xf numFmtId="0" fontId="12" fillId="0" borderId="86" xfId="65" applyFont="1" applyBorder="1" applyProtection="1">
      <alignment horizontal="center" vertical="center"/>
      <protection locked="0"/>
    </xf>
    <xf numFmtId="0" fontId="12" fillId="0" borderId="108" xfId="65" applyFont="1" applyBorder="1" applyProtection="1">
      <alignment horizontal="center" vertical="center"/>
      <protection hidden="1"/>
    </xf>
    <xf numFmtId="0" fontId="12" fillId="0" borderId="86" xfId="65" applyFont="1" applyBorder="1" applyProtection="1">
      <alignment horizontal="center" vertical="center"/>
      <protection hidden="1"/>
    </xf>
    <xf numFmtId="0" fontId="12" fillId="0" borderId="108" xfId="65" applyFont="1" applyBorder="1">
      <alignment horizontal="center" vertical="center"/>
      <protection/>
    </xf>
    <xf numFmtId="0" fontId="12" fillId="0" borderId="106" xfId="65" applyFont="1" applyBorder="1">
      <alignment horizontal="center" vertical="center"/>
      <protection/>
    </xf>
    <xf numFmtId="0" fontId="12" fillId="0" borderId="109" xfId="65" applyFont="1" applyBorder="1">
      <alignment horizontal="center" vertical="center"/>
      <protection/>
    </xf>
    <xf numFmtId="0" fontId="12" fillId="0" borderId="86" xfId="65" applyFont="1" applyBorder="1">
      <alignment horizontal="center" vertical="center"/>
      <protection/>
    </xf>
    <xf numFmtId="0" fontId="9" fillId="0" borderId="110" xfId="0" applyFont="1" applyBorder="1" applyAlignment="1" applyProtection="1">
      <alignment horizontal="left" vertical="center" indent="1"/>
      <protection locked="0"/>
    </xf>
    <xf numFmtId="0" fontId="12" fillId="0" borderId="111" xfId="65" applyFont="1" applyBorder="1">
      <alignment horizontal="center" vertical="center"/>
      <protection/>
    </xf>
    <xf numFmtId="0" fontId="29" fillId="33" borderId="112" xfId="64" applyFont="1" applyFill="1" applyBorder="1">
      <alignment vertical="center"/>
      <protection/>
    </xf>
    <xf numFmtId="0" fontId="26" fillId="33" borderId="113" xfId="0" applyFont="1" applyFill="1" applyBorder="1" applyAlignment="1" applyProtection="1">
      <alignment horizontal="left" vertical="center"/>
      <protection hidden="1"/>
    </xf>
    <xf numFmtId="0" fontId="14" fillId="0" borderId="114" xfId="63" applyFont="1" applyBorder="1" applyProtection="1">
      <alignment horizontal="center" vertical="center"/>
      <protection hidden="1"/>
    </xf>
    <xf numFmtId="0" fontId="14" fillId="0" borderId="115" xfId="63" applyFont="1" applyBorder="1" applyProtection="1">
      <alignment horizontal="center" vertical="center"/>
      <protection hidden="1"/>
    </xf>
    <xf numFmtId="0" fontId="14" fillId="0" borderId="116" xfId="63" applyFont="1" applyBorder="1" applyProtection="1">
      <alignment horizontal="center" vertical="center"/>
      <protection hidden="1"/>
    </xf>
    <xf numFmtId="0" fontId="9" fillId="0" borderId="113" xfId="0" applyFont="1" applyBorder="1" applyAlignment="1">
      <alignment horizontal="left" vertical="center" indent="1"/>
    </xf>
    <xf numFmtId="0" fontId="31" fillId="0" borderId="0" xfId="38" applyFont="1" applyAlignment="1">
      <alignment horizontal="center" vertical="center"/>
      <protection/>
    </xf>
    <xf numFmtId="0" fontId="9" fillId="0" borderId="117" xfId="0" applyFont="1" applyBorder="1" applyAlignment="1" applyProtection="1">
      <alignment/>
      <protection locked="0"/>
    </xf>
    <xf numFmtId="0" fontId="9" fillId="0" borderId="118" xfId="0" applyFont="1" applyBorder="1" applyAlignment="1" applyProtection="1">
      <alignment/>
      <protection locked="0"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7.75390625" style="1" customWidth="1"/>
    <col min="4" max="4" width="8.625" style="1" customWidth="1"/>
    <col min="5" max="7" width="7.625" style="1" customWidth="1"/>
    <col min="8" max="13" width="8.75390625" style="1" customWidth="1"/>
    <col min="14" max="14" width="7.625" style="1" customWidth="1"/>
    <col min="15" max="15" width="3.75390625" style="1" customWidth="1"/>
    <col min="16" max="16384" width="9.125" style="1" customWidth="1"/>
  </cols>
  <sheetData>
    <row r="2" spans="2:14" ht="25.5" customHeight="1">
      <c r="B2" s="110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18.75" customHeight="1">
      <c r="B3" s="111" t="s">
        <v>142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2:14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3.25" customHeight="1" thickBot="1">
      <c r="B5" s="3"/>
      <c r="C5" s="4" t="s">
        <v>1</v>
      </c>
      <c r="D5" s="5" t="s">
        <v>2</v>
      </c>
      <c r="E5" s="6" t="s">
        <v>3</v>
      </c>
      <c r="F5" s="6" t="s">
        <v>4</v>
      </c>
      <c r="G5" s="7" t="s">
        <v>5</v>
      </c>
      <c r="H5" s="8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10" t="s">
        <v>11</v>
      </c>
      <c r="N5" s="11" t="s">
        <v>12</v>
      </c>
    </row>
    <row r="6" spans="2:14" ht="23.25" customHeight="1">
      <c r="B6" s="12" t="s">
        <v>0</v>
      </c>
      <c r="C6" s="108" t="s">
        <v>31</v>
      </c>
      <c r="D6" s="13">
        <v>4</v>
      </c>
      <c r="E6" s="14">
        <v>3</v>
      </c>
      <c r="F6" s="15">
        <v>1</v>
      </c>
      <c r="G6" s="16">
        <v>0</v>
      </c>
      <c r="H6" s="17">
        <v>14</v>
      </c>
      <c r="I6" s="18">
        <v>2</v>
      </c>
      <c r="J6" s="25">
        <f>'1.k.BHM_SlaM'!P13+'1.k._ChluM_BHM'!Q13+'2.k.BHM_JuM'!P13+'2.k.BHM_ChluM'!P13</f>
        <v>29</v>
      </c>
      <c r="K6" s="26">
        <f>'1.k.BHM_SlaM'!Q13+'1.k._ChluM_BHM'!P13+'2.k.BHM_JuM'!Q13+'2.k.BHM_ChluM'!Q13</f>
        <v>8</v>
      </c>
      <c r="L6" s="25">
        <f>'1.k.BHM_SlaM'!N13+'1.k._ChluM_BHM'!O13+'2.k.BHM_JuM'!N13+'2.k.BHM_ChluM'!N13</f>
        <v>732</v>
      </c>
      <c r="M6" s="27">
        <f>'1.k.BHM_SlaM'!O13+'1.k._ChluM_BHM'!N13+'2.k.BHM_JuM'!O13+'2.k.BHM_ChluM'!O13</f>
        <v>611</v>
      </c>
      <c r="N6" s="28">
        <f>E6*3+F6*2+G6*1</f>
        <v>11</v>
      </c>
    </row>
    <row r="7" spans="2:14" ht="23.25" customHeight="1">
      <c r="B7" s="12" t="s">
        <v>13</v>
      </c>
      <c r="C7" s="108" t="s">
        <v>29</v>
      </c>
      <c r="D7" s="13">
        <v>4</v>
      </c>
      <c r="E7" s="14">
        <v>2</v>
      </c>
      <c r="F7" s="19">
        <v>1</v>
      </c>
      <c r="G7" s="16">
        <v>1</v>
      </c>
      <c r="H7" s="17">
        <v>10</v>
      </c>
      <c r="I7" s="20">
        <v>6</v>
      </c>
      <c r="J7" s="25">
        <f>'1.k.ChluM_JuM'!Q13+'1.k._SlaM_JuM'!Q13+'2.k.BHM_JuM'!Q13+'2.k.JuM_SlaM'!P13</f>
        <v>23</v>
      </c>
      <c r="K7" s="29">
        <f>'1.k.ChluM_JuM'!P13+'1.k._SlaM_JuM'!P13+'2.k.BHM_JuM'!P13+'2.k.JuM_SlaM'!Q13</f>
        <v>15</v>
      </c>
      <c r="L7" s="25">
        <f>'1.k.ChluM_JuM'!O13+'1.k._SlaM_JuM'!O13+'2.k.BHM_JuM'!O13+'2.k.JuM_SlaM'!N13</f>
        <v>708</v>
      </c>
      <c r="M7" s="30">
        <f>'1.k.ChluM_JuM'!N13+'1.k._SlaM_JuM'!N13+'2.k.BHM_JuM'!N13+'2.k.JuM_SlaM'!O13</f>
        <v>627</v>
      </c>
      <c r="N7" s="28">
        <f>E7*3+F7*2+G7*1</f>
        <v>9</v>
      </c>
    </row>
    <row r="8" spans="2:14" ht="23.25" customHeight="1">
      <c r="B8" s="12" t="s">
        <v>14</v>
      </c>
      <c r="C8" s="108" t="s">
        <v>30</v>
      </c>
      <c r="D8" s="13">
        <v>4</v>
      </c>
      <c r="E8" s="14">
        <v>1</v>
      </c>
      <c r="F8" s="19">
        <v>1</v>
      </c>
      <c r="G8" s="16">
        <v>2</v>
      </c>
      <c r="H8" s="17">
        <v>5</v>
      </c>
      <c r="I8" s="20">
        <v>11</v>
      </c>
      <c r="J8" s="25">
        <f>'1.k.BHM_SlaM'!Q13+'1.k._SlaM_JuM'!P13+'2.k.SlaM_ChluM'!P13+'2.k.JuM_SlaM'!Q13</f>
        <v>13</v>
      </c>
      <c r="K8" s="29">
        <f>'1.k.BHM_SlaM'!P13+'1.k._SlaM_JuM'!Q13+'2.k.SlaM_ChluM'!Q13+'2.k.JuM_SlaM'!P13</f>
        <v>23</v>
      </c>
      <c r="L8" s="25">
        <f>'1.k.BHM_SlaM'!O13+'1.k._SlaM_JuM'!N13+'2.k.SlaM_ChluM'!N13+'2.k.JuM_SlaM'!O13</f>
        <v>620</v>
      </c>
      <c r="M8" s="30">
        <f>'1.k.BHM_SlaM'!N13+'1.k._SlaM_JuM'!O13+'2.k.SlaM_ChluM'!O13+'2.k.JuM_SlaM'!N13</f>
        <v>643</v>
      </c>
      <c r="N8" s="28">
        <f>E8*3+F8*2+G8*1</f>
        <v>7</v>
      </c>
    </row>
    <row r="9" spans="2:14" ht="23.25" customHeight="1" thickBot="1">
      <c r="B9" s="51" t="s">
        <v>15</v>
      </c>
      <c r="C9" s="109" t="s">
        <v>32</v>
      </c>
      <c r="D9" s="33">
        <v>4</v>
      </c>
      <c r="E9" s="21">
        <v>0</v>
      </c>
      <c r="F9" s="22">
        <v>1</v>
      </c>
      <c r="G9" s="23">
        <v>3</v>
      </c>
      <c r="H9" s="34">
        <v>3</v>
      </c>
      <c r="I9" s="35">
        <v>13</v>
      </c>
      <c r="J9" s="36">
        <f>'1.k._ChluM_BHM'!P13+'1.k.ChluM_JuM'!P13+'2.k.BHM_ChluM'!Q13+'2.k.SlaM_ChluM'!Q13</f>
        <v>8</v>
      </c>
      <c r="K9" s="37">
        <f>'1.k._ChluM_BHM'!Q13+'1.k.ChluM_JuM'!Q13+'2.k.BHM_ChluM'!P13+'2.k.SlaM_ChluM'!P13</f>
        <v>27</v>
      </c>
      <c r="L9" s="36">
        <f>'1.k._ChluM_BHM'!N13+'1.k.ChluM_JuM'!N13+'2.k.BHM_ChluM'!O13+'2.k.SlaM_ChluM'!O13</f>
        <v>519</v>
      </c>
      <c r="M9" s="38">
        <f>'1.k._ChluM_BHM'!O13+'1.k.ChluM_JuM'!O13+'2.k.BHM_ChluM'!N13+'2.k.SlaM_ChluM'!N13</f>
        <v>698</v>
      </c>
      <c r="N9" s="31">
        <f>E9*3+F9*2+G9*1</f>
        <v>5</v>
      </c>
    </row>
    <row r="10" ht="12.75" customHeight="1">
      <c r="C10" s="24"/>
    </row>
    <row r="11" spans="2:14" ht="15.75">
      <c r="B11" s="111" t="s">
        <v>34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2:14" ht="13.5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23.25" customHeight="1" thickBot="1">
      <c r="B13" s="3"/>
      <c r="C13" s="4" t="s">
        <v>1</v>
      </c>
      <c r="D13" s="5" t="s">
        <v>2</v>
      </c>
      <c r="E13" s="6" t="s">
        <v>3</v>
      </c>
      <c r="F13" s="6" t="s">
        <v>4</v>
      </c>
      <c r="G13" s="7" t="s">
        <v>5</v>
      </c>
      <c r="H13" s="8" t="s">
        <v>6</v>
      </c>
      <c r="I13" s="9" t="s">
        <v>7</v>
      </c>
      <c r="J13" s="9" t="s">
        <v>8</v>
      </c>
      <c r="K13" s="9" t="s">
        <v>9</v>
      </c>
      <c r="L13" s="9" t="s">
        <v>10</v>
      </c>
      <c r="M13" s="10" t="s">
        <v>11</v>
      </c>
      <c r="N13" s="11" t="s">
        <v>12</v>
      </c>
    </row>
    <row r="14" spans="2:14" ht="23.25" customHeight="1">
      <c r="B14" s="12" t="s">
        <v>0</v>
      </c>
      <c r="C14" s="108" t="s">
        <v>31</v>
      </c>
      <c r="D14" s="13">
        <v>2</v>
      </c>
      <c r="E14" s="14">
        <v>1</v>
      </c>
      <c r="F14" s="15">
        <v>1</v>
      </c>
      <c r="G14" s="16">
        <v>0</v>
      </c>
      <c r="H14" s="17">
        <v>6</v>
      </c>
      <c r="I14" s="18">
        <v>2</v>
      </c>
      <c r="J14" s="25">
        <v>13</v>
      </c>
      <c r="K14" s="26">
        <v>5</v>
      </c>
      <c r="L14" s="25">
        <v>351</v>
      </c>
      <c r="M14" s="27">
        <v>305</v>
      </c>
      <c r="N14" s="28">
        <f>E14*3+F14*2+G14*1</f>
        <v>5</v>
      </c>
    </row>
    <row r="15" spans="2:14" ht="23.25" customHeight="1">
      <c r="B15" s="12" t="s">
        <v>13</v>
      </c>
      <c r="C15" s="108" t="s">
        <v>29</v>
      </c>
      <c r="D15" s="13">
        <v>2</v>
      </c>
      <c r="E15" s="14">
        <v>1</v>
      </c>
      <c r="F15" s="19">
        <v>1</v>
      </c>
      <c r="G15" s="16">
        <v>0</v>
      </c>
      <c r="H15" s="17">
        <v>6</v>
      </c>
      <c r="I15" s="20">
        <v>2</v>
      </c>
      <c r="J15" s="25">
        <v>12</v>
      </c>
      <c r="K15" s="29">
        <v>6</v>
      </c>
      <c r="L15" s="25">
        <v>338</v>
      </c>
      <c r="M15" s="30">
        <v>282</v>
      </c>
      <c r="N15" s="28">
        <f>E15*3+F15*2+G15*1</f>
        <v>5</v>
      </c>
    </row>
    <row r="16" spans="2:14" ht="23.25" customHeight="1">
      <c r="B16" s="12" t="s">
        <v>14</v>
      </c>
      <c r="C16" s="108" t="s">
        <v>30</v>
      </c>
      <c r="D16" s="13">
        <v>2</v>
      </c>
      <c r="E16" s="14">
        <v>0</v>
      </c>
      <c r="F16" s="19">
        <v>1</v>
      </c>
      <c r="G16" s="16">
        <v>1</v>
      </c>
      <c r="H16" s="17">
        <v>2</v>
      </c>
      <c r="I16" s="20">
        <v>6</v>
      </c>
      <c r="J16" s="25">
        <v>6</v>
      </c>
      <c r="K16" s="29">
        <v>12</v>
      </c>
      <c r="L16" s="25">
        <v>309</v>
      </c>
      <c r="M16" s="30">
        <v>338</v>
      </c>
      <c r="N16" s="28">
        <f>E16*3+F16*2+G16*1</f>
        <v>3</v>
      </c>
    </row>
    <row r="17" spans="2:14" ht="23.25" customHeight="1" thickBot="1">
      <c r="B17" s="51" t="s">
        <v>15</v>
      </c>
      <c r="C17" s="109" t="s">
        <v>32</v>
      </c>
      <c r="D17" s="33">
        <v>2</v>
      </c>
      <c r="E17" s="21">
        <v>0</v>
      </c>
      <c r="F17" s="22">
        <v>1</v>
      </c>
      <c r="G17" s="23">
        <v>1</v>
      </c>
      <c r="H17" s="34">
        <v>2</v>
      </c>
      <c r="I17" s="35">
        <v>6</v>
      </c>
      <c r="J17" s="36">
        <v>5</v>
      </c>
      <c r="K17" s="37">
        <v>13</v>
      </c>
      <c r="L17" s="36">
        <v>278</v>
      </c>
      <c r="M17" s="38">
        <v>351</v>
      </c>
      <c r="N17" s="31">
        <f>E17*3+F17*2+G17*1</f>
        <v>3</v>
      </c>
    </row>
  </sheetData>
  <sheetProtection password="CC26" sheet="1"/>
  <mergeCells count="3">
    <mergeCell ref="B2:N2"/>
    <mergeCell ref="B3:N3"/>
    <mergeCell ref="B11:N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19.5" customHeight="1" thickBot="1">
      <c r="B3" s="54" t="s">
        <v>48</v>
      </c>
      <c r="C3" s="55"/>
      <c r="D3" s="135" t="s">
        <v>49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50</v>
      </c>
      <c r="R3" s="139"/>
      <c r="S3" s="135" t="s">
        <v>51</v>
      </c>
      <c r="T3" s="140"/>
    </row>
    <row r="4" spans="2:20" ht="19.5" customHeight="1" thickTop="1">
      <c r="B4" s="56" t="s">
        <v>52</v>
      </c>
      <c r="C4" s="57"/>
      <c r="D4" s="141" t="s">
        <v>53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4" t="s">
        <v>54</v>
      </c>
      <c r="R4" s="145"/>
      <c r="S4" s="146" t="s">
        <v>55</v>
      </c>
      <c r="T4" s="147"/>
    </row>
    <row r="5" spans="2:20" ht="19.5" customHeight="1">
      <c r="B5" s="56" t="s">
        <v>56</v>
      </c>
      <c r="C5" s="58"/>
      <c r="D5" s="119" t="s">
        <v>29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2" t="s">
        <v>57</v>
      </c>
      <c r="R5" s="123"/>
      <c r="S5" s="124" t="s">
        <v>58</v>
      </c>
      <c r="T5" s="125"/>
    </row>
    <row r="6" spans="2:20" ht="19.5" customHeight="1" thickBot="1">
      <c r="B6" s="59" t="s">
        <v>59</v>
      </c>
      <c r="C6" s="60"/>
      <c r="D6" s="126" t="s">
        <v>85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Keramika Chlumčany M</v>
      </c>
      <c r="D7" s="66" t="str">
        <f>D5</f>
        <v>SK Jupiter M</v>
      </c>
      <c r="E7" s="129" t="s">
        <v>61</v>
      </c>
      <c r="F7" s="130"/>
      <c r="G7" s="130"/>
      <c r="H7" s="130"/>
      <c r="I7" s="130"/>
      <c r="J7" s="130"/>
      <c r="K7" s="130"/>
      <c r="L7" s="130"/>
      <c r="M7" s="131"/>
      <c r="N7" s="132" t="s">
        <v>62</v>
      </c>
      <c r="O7" s="133"/>
      <c r="P7" s="132" t="s">
        <v>63</v>
      </c>
      <c r="Q7" s="133"/>
      <c r="R7" s="132" t="s">
        <v>64</v>
      </c>
      <c r="S7" s="133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67</v>
      </c>
      <c r="D9" s="79" t="s">
        <v>68</v>
      </c>
      <c r="E9" s="80">
        <v>10</v>
      </c>
      <c r="F9" s="81" t="s">
        <v>69</v>
      </c>
      <c r="G9" s="82">
        <v>21</v>
      </c>
      <c r="H9" s="80">
        <v>8</v>
      </c>
      <c r="I9" s="81" t="s">
        <v>69</v>
      </c>
      <c r="J9" s="82">
        <v>21</v>
      </c>
      <c r="K9" s="80"/>
      <c r="L9" s="81" t="s">
        <v>69</v>
      </c>
      <c r="M9" s="82"/>
      <c r="N9" s="83">
        <f>E9+H9+K9</f>
        <v>18</v>
      </c>
      <c r="O9" s="84">
        <f>G9+J9+M9</f>
        <v>42</v>
      </c>
      <c r="P9" s="85">
        <f>IF(E9&gt;G9,1,0)+IF(H9&gt;J9,1,0)+IF(K9&gt;M9,1,0)</f>
        <v>0</v>
      </c>
      <c r="Q9" s="86">
        <f>IF(E9&lt;G9,1,0)+IF(H9&lt;J9,1,0)+IF(K9&lt;M9,1,0)</f>
        <v>2</v>
      </c>
      <c r="R9" s="87">
        <f aca="true" t="shared" si="0" ref="R9:S12">IF(P9=2,1,0)</f>
        <v>0</v>
      </c>
      <c r="S9" s="88">
        <f t="shared" si="0"/>
        <v>1</v>
      </c>
      <c r="T9" s="89"/>
    </row>
    <row r="10" spans="2:20" ht="30" customHeight="1">
      <c r="B10" s="77" t="s">
        <v>70</v>
      </c>
      <c r="C10" s="78" t="s">
        <v>71</v>
      </c>
      <c r="D10" s="78" t="s">
        <v>72</v>
      </c>
      <c r="E10" s="80">
        <v>16</v>
      </c>
      <c r="F10" s="86" t="s">
        <v>69</v>
      </c>
      <c r="G10" s="82">
        <v>21</v>
      </c>
      <c r="H10" s="80">
        <v>18</v>
      </c>
      <c r="I10" s="86" t="s">
        <v>69</v>
      </c>
      <c r="J10" s="82">
        <v>21</v>
      </c>
      <c r="K10" s="80"/>
      <c r="L10" s="86" t="s">
        <v>69</v>
      </c>
      <c r="M10" s="82"/>
      <c r="N10" s="83">
        <f>E10+H10+K10</f>
        <v>34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73</v>
      </c>
      <c r="C11" s="78" t="s">
        <v>74</v>
      </c>
      <c r="D11" s="78" t="s">
        <v>75</v>
      </c>
      <c r="E11" s="80">
        <v>12</v>
      </c>
      <c r="F11" s="86" t="s">
        <v>69</v>
      </c>
      <c r="G11" s="82">
        <v>21</v>
      </c>
      <c r="H11" s="80">
        <v>5</v>
      </c>
      <c r="I11" s="86" t="s">
        <v>69</v>
      </c>
      <c r="J11" s="82">
        <v>21</v>
      </c>
      <c r="K11" s="80"/>
      <c r="L11" s="86" t="s">
        <v>69</v>
      </c>
      <c r="M11" s="82"/>
      <c r="N11" s="83">
        <f>E11+H11+K11</f>
        <v>17</v>
      </c>
      <c r="O11" s="84">
        <f>G11+J11+M11</f>
        <v>42</v>
      </c>
      <c r="P11" s="85">
        <f>IF(E11&gt;G11,1,0)+IF(H11&gt;J11,1,0)+IF(K11&gt;M11,1,0)</f>
        <v>0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76</v>
      </c>
      <c r="C12" s="78" t="s">
        <v>77</v>
      </c>
      <c r="D12" s="78" t="s">
        <v>78</v>
      </c>
      <c r="E12" s="80">
        <v>14</v>
      </c>
      <c r="F12" s="86" t="s">
        <v>69</v>
      </c>
      <c r="G12" s="82">
        <v>21</v>
      </c>
      <c r="H12" s="80">
        <v>21</v>
      </c>
      <c r="I12" s="86" t="s">
        <v>69</v>
      </c>
      <c r="J12" s="82">
        <v>14</v>
      </c>
      <c r="K12" s="80">
        <v>17</v>
      </c>
      <c r="L12" s="86" t="s">
        <v>69</v>
      </c>
      <c r="M12" s="82">
        <v>21</v>
      </c>
      <c r="N12" s="83">
        <f>E12+H12+K12</f>
        <v>52</v>
      </c>
      <c r="O12" s="84">
        <f>G12+J12+M12</f>
        <v>56</v>
      </c>
      <c r="P12" s="85">
        <f>IF(E12&gt;G12,1,0)+IF(H12&gt;J12,1,0)+IF(K12&gt;M12,1,0)</f>
        <v>1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79</v>
      </c>
      <c r="C13" s="117" t="str">
        <f>IF(R13&gt;S13,D4,IF(S13&gt;R13,D5,"remíza"))</f>
        <v>SK Jupiter M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92">
        <f aca="true" t="shared" si="1" ref="N13:S13">SUM(N9:N12)</f>
        <v>121</v>
      </c>
      <c r="O13" s="93">
        <f t="shared" si="1"/>
        <v>182</v>
      </c>
      <c r="P13" s="92">
        <f t="shared" si="1"/>
        <v>1</v>
      </c>
      <c r="Q13" s="94">
        <f t="shared" si="1"/>
        <v>8</v>
      </c>
      <c r="R13" s="92">
        <f t="shared" si="1"/>
        <v>0</v>
      </c>
      <c r="S13" s="93">
        <f t="shared" si="1"/>
        <v>4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2" customWidth="1"/>
    <col min="2" max="2" width="19.75390625" style="32" customWidth="1"/>
    <col min="3" max="3" width="1.75390625" style="32" customWidth="1"/>
    <col min="4" max="4" width="19.75390625" style="32" customWidth="1"/>
    <col min="5" max="5" width="5.875" style="32" customWidth="1"/>
    <col min="6" max="6" width="2.125" style="32" customWidth="1"/>
    <col min="7" max="7" width="19.75390625" style="32" customWidth="1"/>
    <col min="8" max="8" width="1.75390625" style="32" customWidth="1"/>
    <col min="9" max="9" width="19.75390625" style="32" customWidth="1"/>
    <col min="10" max="10" width="5.875" style="32" customWidth="1"/>
    <col min="11" max="11" width="1.875" style="32" customWidth="1"/>
    <col min="12" max="16384" width="9.125" style="32" customWidth="1"/>
  </cols>
  <sheetData>
    <row r="2" spans="2:9" ht="23.25">
      <c r="B2" s="112" t="s">
        <v>35</v>
      </c>
      <c r="C2" s="112"/>
      <c r="D2" s="112"/>
      <c r="E2" s="112"/>
      <c r="F2" s="112"/>
      <c r="G2" s="112"/>
      <c r="H2" s="112"/>
      <c r="I2" s="112"/>
    </row>
    <row r="3" spans="2:6" ht="12" customHeight="1">
      <c r="B3" s="40"/>
      <c r="C3" s="40"/>
      <c r="D3" s="40"/>
      <c r="E3" s="40"/>
      <c r="F3" s="40"/>
    </row>
    <row r="4" spans="2:9" ht="16.5" customHeight="1">
      <c r="B4" s="113" t="s">
        <v>36</v>
      </c>
      <c r="C4" s="113"/>
      <c r="D4" s="113"/>
      <c r="E4" s="113"/>
      <c r="F4" s="113"/>
      <c r="G4" s="113"/>
      <c r="H4" s="113"/>
      <c r="I4" s="113"/>
    </row>
    <row r="5" spans="2:6" ht="12" customHeight="1">
      <c r="B5" s="41"/>
      <c r="C5" s="41"/>
      <c r="D5" s="41"/>
      <c r="E5" s="41"/>
      <c r="F5" s="41"/>
    </row>
    <row r="6" spans="2:9" ht="12" customHeight="1">
      <c r="B6" s="114" t="s">
        <v>16</v>
      </c>
      <c r="C6" s="114"/>
      <c r="D6" s="114"/>
      <c r="E6" s="43"/>
      <c r="G6" s="114" t="s">
        <v>17</v>
      </c>
      <c r="H6" s="114"/>
      <c r="I6" s="114"/>
    </row>
    <row r="7" spans="2:10" ht="12" customHeight="1">
      <c r="B7" s="44" t="s">
        <v>37</v>
      </c>
      <c r="C7" s="39" t="s">
        <v>18</v>
      </c>
      <c r="D7" s="32" t="s">
        <v>31</v>
      </c>
      <c r="E7" s="50" t="s">
        <v>45</v>
      </c>
      <c r="G7" s="44" t="s">
        <v>37</v>
      </c>
      <c r="H7" s="39" t="s">
        <v>18</v>
      </c>
      <c r="I7" s="45" t="s">
        <v>29</v>
      </c>
      <c r="J7" s="50" t="s">
        <v>44</v>
      </c>
    </row>
    <row r="8" spans="2:10" ht="12">
      <c r="B8" s="44" t="s">
        <v>30</v>
      </c>
      <c r="C8" s="39" t="s">
        <v>18</v>
      </c>
      <c r="D8" s="45" t="s">
        <v>29</v>
      </c>
      <c r="E8" s="50" t="s">
        <v>45</v>
      </c>
      <c r="G8" s="44" t="s">
        <v>31</v>
      </c>
      <c r="H8" s="39" t="s">
        <v>18</v>
      </c>
      <c r="I8" s="45" t="s">
        <v>30</v>
      </c>
      <c r="J8" s="50" t="s">
        <v>46</v>
      </c>
    </row>
    <row r="9" spans="2:9" ht="12">
      <c r="B9" s="44"/>
      <c r="C9" s="39"/>
      <c r="D9" s="45"/>
      <c r="E9" s="46"/>
      <c r="G9" s="115"/>
      <c r="H9" s="115"/>
      <c r="I9" s="115"/>
    </row>
    <row r="10" spans="2:9" ht="16.5" customHeight="1">
      <c r="B10" s="113" t="s">
        <v>38</v>
      </c>
      <c r="C10" s="113"/>
      <c r="D10" s="113"/>
      <c r="E10" s="113"/>
      <c r="F10" s="113"/>
      <c r="G10" s="113"/>
      <c r="H10" s="113"/>
      <c r="I10" s="113"/>
    </row>
    <row r="11" spans="2:6" ht="12" customHeight="1">
      <c r="B11" s="41"/>
      <c r="C11" s="41"/>
      <c r="D11" s="41"/>
      <c r="E11" s="41"/>
      <c r="F11" s="41"/>
    </row>
    <row r="12" spans="2:9" ht="12" customHeight="1">
      <c r="B12" s="114" t="s">
        <v>16</v>
      </c>
      <c r="C12" s="114"/>
      <c r="D12" s="114"/>
      <c r="E12" s="43"/>
      <c r="G12" s="114" t="s">
        <v>17</v>
      </c>
      <c r="H12" s="114"/>
      <c r="I12" s="114"/>
    </row>
    <row r="13" spans="2:9" ht="12">
      <c r="B13" s="116" t="s">
        <v>39</v>
      </c>
      <c r="C13" s="116"/>
      <c r="D13" s="116"/>
      <c r="E13" s="46"/>
      <c r="G13" s="116" t="s">
        <v>39</v>
      </c>
      <c r="H13" s="116"/>
      <c r="I13" s="116"/>
    </row>
    <row r="14" spans="2:9" ht="12">
      <c r="B14" s="116"/>
      <c r="C14" s="116"/>
      <c r="D14" s="116"/>
      <c r="E14" s="46"/>
      <c r="G14" s="116"/>
      <c r="H14" s="116"/>
      <c r="I14" s="116"/>
    </row>
    <row r="15" spans="2:11" ht="12.75" customHeight="1">
      <c r="B15" s="52"/>
      <c r="C15" s="52"/>
      <c r="D15" s="115"/>
      <c r="E15" s="115"/>
      <c r="F15" s="115"/>
      <c r="G15" s="115"/>
      <c r="H15" s="52"/>
      <c r="I15" s="52"/>
      <c r="K15" s="48"/>
    </row>
    <row r="16" spans="2:9" ht="16.5" customHeight="1">
      <c r="B16" s="113" t="s">
        <v>40</v>
      </c>
      <c r="C16" s="113"/>
      <c r="D16" s="113"/>
      <c r="E16" s="113"/>
      <c r="F16" s="113"/>
      <c r="G16" s="113"/>
      <c r="H16" s="113"/>
      <c r="I16" s="113"/>
    </row>
    <row r="17" spans="2:6" ht="12" customHeight="1">
      <c r="B17" s="41"/>
      <c r="C17" s="41"/>
      <c r="D17" s="41"/>
      <c r="E17" s="41"/>
      <c r="F17" s="41"/>
    </row>
    <row r="18" spans="2:9" ht="12" customHeight="1">
      <c r="B18" s="114" t="s">
        <v>16</v>
      </c>
      <c r="C18" s="114"/>
      <c r="D18" s="114"/>
      <c r="E18" s="43"/>
      <c r="G18" s="114" t="s">
        <v>17</v>
      </c>
      <c r="H18" s="114"/>
      <c r="I18" s="114"/>
    </row>
    <row r="19" spans="2:10" ht="12">
      <c r="B19" s="44" t="s">
        <v>29</v>
      </c>
      <c r="C19" s="39" t="s">
        <v>18</v>
      </c>
      <c r="D19" s="32" t="s">
        <v>31</v>
      </c>
      <c r="E19" s="50" t="s">
        <v>44</v>
      </c>
      <c r="G19" s="44" t="s">
        <v>29</v>
      </c>
      <c r="H19" s="39" t="s">
        <v>18</v>
      </c>
      <c r="I19" s="45" t="s">
        <v>30</v>
      </c>
      <c r="J19" s="50" t="s">
        <v>46</v>
      </c>
    </row>
    <row r="20" spans="2:11" ht="12">
      <c r="B20" s="44" t="s">
        <v>30</v>
      </c>
      <c r="C20" s="39" t="s">
        <v>18</v>
      </c>
      <c r="D20" s="45" t="s">
        <v>37</v>
      </c>
      <c r="E20" s="50" t="s">
        <v>153</v>
      </c>
      <c r="G20" s="44" t="s">
        <v>31</v>
      </c>
      <c r="H20" s="39" t="s">
        <v>18</v>
      </c>
      <c r="I20" s="45" t="s">
        <v>37</v>
      </c>
      <c r="J20" s="50" t="s">
        <v>46</v>
      </c>
      <c r="K20" s="39"/>
    </row>
    <row r="21" spans="2:9" ht="12">
      <c r="B21" s="44"/>
      <c r="C21" s="39"/>
      <c r="D21" s="45"/>
      <c r="E21" s="49"/>
      <c r="G21" s="115"/>
      <c r="H21" s="115"/>
      <c r="I21" s="115"/>
    </row>
    <row r="22" spans="2:9" ht="15.75">
      <c r="B22" s="113" t="s">
        <v>41</v>
      </c>
      <c r="C22" s="113"/>
      <c r="D22" s="113"/>
      <c r="E22" s="113"/>
      <c r="F22" s="113"/>
      <c r="G22" s="113"/>
      <c r="H22" s="113"/>
      <c r="I22" s="113"/>
    </row>
    <row r="23" spans="2:6" ht="12" customHeight="1">
      <c r="B23" s="41"/>
      <c r="C23" s="41"/>
      <c r="D23" s="41"/>
      <c r="E23" s="41"/>
      <c r="F23" s="41"/>
    </row>
    <row r="24" spans="2:9" ht="12">
      <c r="B24" s="114" t="s">
        <v>16</v>
      </c>
      <c r="C24" s="114"/>
      <c r="D24" s="114"/>
      <c r="E24" s="43"/>
      <c r="G24" s="114" t="s">
        <v>17</v>
      </c>
      <c r="H24" s="114"/>
      <c r="I24" s="114"/>
    </row>
    <row r="25" spans="2:9" ht="12">
      <c r="B25" s="116" t="s">
        <v>39</v>
      </c>
      <c r="C25" s="116"/>
      <c r="D25" s="116"/>
      <c r="E25" s="46"/>
      <c r="G25" s="116" t="s">
        <v>39</v>
      </c>
      <c r="H25" s="116"/>
      <c r="I25" s="116"/>
    </row>
    <row r="26" spans="2:9" ht="12">
      <c r="B26" s="116"/>
      <c r="C26" s="116"/>
      <c r="D26" s="116"/>
      <c r="E26" s="46"/>
      <c r="G26" s="116"/>
      <c r="H26" s="116"/>
      <c r="I26" s="116"/>
    </row>
    <row r="27" spans="2:9" ht="12.75" customHeight="1">
      <c r="B27" s="44"/>
      <c r="C27" s="39"/>
      <c r="D27" s="115"/>
      <c r="E27" s="115"/>
      <c r="F27" s="115"/>
      <c r="G27" s="115"/>
      <c r="H27" s="39"/>
      <c r="I27" s="45"/>
    </row>
    <row r="28" spans="2:9" ht="16.5" customHeight="1">
      <c r="B28" s="113" t="s">
        <v>42</v>
      </c>
      <c r="C28" s="113"/>
      <c r="D28" s="113"/>
      <c r="E28" s="113"/>
      <c r="F28" s="113"/>
      <c r="G28" s="113"/>
      <c r="H28" s="113"/>
      <c r="I28" s="113"/>
    </row>
    <row r="29" spans="2:6" ht="12" customHeight="1">
      <c r="B29" s="41"/>
      <c r="C29" s="41"/>
      <c r="D29" s="41"/>
      <c r="E29" s="41"/>
      <c r="F29" s="41"/>
    </row>
    <row r="30" spans="2:9" ht="12" customHeight="1">
      <c r="B30" s="114" t="s">
        <v>16</v>
      </c>
      <c r="C30" s="114"/>
      <c r="D30" s="114"/>
      <c r="E30" s="43"/>
      <c r="G30" s="114" t="s">
        <v>17</v>
      </c>
      <c r="H30" s="114"/>
      <c r="I30" s="114"/>
    </row>
    <row r="31" spans="2:9" ht="12">
      <c r="B31" s="44" t="s">
        <v>29</v>
      </c>
      <c r="C31" s="39" t="s">
        <v>18</v>
      </c>
      <c r="D31" s="45" t="s">
        <v>37</v>
      </c>
      <c r="G31" s="44" t="s">
        <v>31</v>
      </c>
      <c r="H31" s="39" t="s">
        <v>18</v>
      </c>
      <c r="I31" s="45" t="s">
        <v>29</v>
      </c>
    </row>
    <row r="32" spans="2:9" ht="12">
      <c r="B32" s="44" t="s">
        <v>30</v>
      </c>
      <c r="C32" s="39" t="s">
        <v>18</v>
      </c>
      <c r="D32" s="32" t="s">
        <v>31</v>
      </c>
      <c r="E32" s="45"/>
      <c r="G32" s="44" t="s">
        <v>37</v>
      </c>
      <c r="H32" s="39" t="s">
        <v>18</v>
      </c>
      <c r="I32" s="45" t="s">
        <v>30</v>
      </c>
    </row>
    <row r="33" spans="2:9" ht="12">
      <c r="B33" s="44"/>
      <c r="C33" s="39"/>
      <c r="D33" s="45"/>
      <c r="E33" s="45"/>
      <c r="G33" s="44"/>
      <c r="H33" s="39"/>
      <c r="I33" s="45"/>
    </row>
    <row r="34" spans="2:9" ht="15.75">
      <c r="B34" s="113" t="s">
        <v>43</v>
      </c>
      <c r="C34" s="113"/>
      <c r="D34" s="113"/>
      <c r="E34" s="113"/>
      <c r="F34" s="113"/>
      <c r="G34" s="113"/>
      <c r="H34" s="113"/>
      <c r="I34" s="113"/>
    </row>
    <row r="35" spans="2:6" ht="12" customHeight="1">
      <c r="B35" s="41"/>
      <c r="C35" s="41"/>
      <c r="D35" s="41"/>
      <c r="E35" s="41"/>
      <c r="F35" s="41"/>
    </row>
    <row r="36" spans="2:11" ht="12" customHeight="1">
      <c r="B36" s="114" t="s">
        <v>19</v>
      </c>
      <c r="C36" s="114"/>
      <c r="D36" s="114"/>
      <c r="E36" s="114"/>
      <c r="F36" s="114"/>
      <c r="G36" s="114" t="s">
        <v>20</v>
      </c>
      <c r="H36" s="114"/>
      <c r="I36" s="114"/>
      <c r="J36" s="42"/>
      <c r="K36" s="42"/>
    </row>
    <row r="37" spans="2:10" ht="12" customHeight="1">
      <c r="B37" s="44" t="s">
        <v>21</v>
      </c>
      <c r="C37" s="39" t="s">
        <v>18</v>
      </c>
      <c r="D37" s="32" t="s">
        <v>22</v>
      </c>
      <c r="G37" s="44" t="s">
        <v>23</v>
      </c>
      <c r="H37" s="39" t="s">
        <v>18</v>
      </c>
      <c r="I37" s="45" t="s">
        <v>24</v>
      </c>
      <c r="J37" s="45"/>
    </row>
    <row r="38" spans="2:10" ht="11.25" customHeight="1">
      <c r="B38" s="44" t="s">
        <v>25</v>
      </c>
      <c r="C38" s="39" t="s">
        <v>18</v>
      </c>
      <c r="D38" s="45" t="s">
        <v>26</v>
      </c>
      <c r="E38" s="46"/>
      <c r="G38" s="48" t="s">
        <v>27</v>
      </c>
      <c r="H38" s="39" t="s">
        <v>18</v>
      </c>
      <c r="I38" s="47" t="s">
        <v>28</v>
      </c>
      <c r="J38" s="47"/>
    </row>
    <row r="39" spans="2:5" ht="12">
      <c r="B39" s="44"/>
      <c r="C39" s="39"/>
      <c r="D39" s="45"/>
      <c r="E39" s="46"/>
    </row>
  </sheetData>
  <sheetProtection password="CC26" sheet="1"/>
  <mergeCells count="28">
    <mergeCell ref="B34:I34"/>
    <mergeCell ref="B36:D36"/>
    <mergeCell ref="E36:F36"/>
    <mergeCell ref="G36:I36"/>
    <mergeCell ref="B25:D26"/>
    <mergeCell ref="G25:I26"/>
    <mergeCell ref="D27:G27"/>
    <mergeCell ref="B28:I28"/>
    <mergeCell ref="B30:D30"/>
    <mergeCell ref="G30:I30"/>
    <mergeCell ref="B18:D18"/>
    <mergeCell ref="G18:I18"/>
    <mergeCell ref="G21:I21"/>
    <mergeCell ref="B22:I22"/>
    <mergeCell ref="B24:D24"/>
    <mergeCell ref="G24:I24"/>
    <mergeCell ref="B12:D12"/>
    <mergeCell ref="G12:I12"/>
    <mergeCell ref="B13:D14"/>
    <mergeCell ref="G13:I14"/>
    <mergeCell ref="D15:G15"/>
    <mergeCell ref="B16:I16"/>
    <mergeCell ref="B2:I2"/>
    <mergeCell ref="B4:I4"/>
    <mergeCell ref="B6:D6"/>
    <mergeCell ref="G6:I6"/>
    <mergeCell ref="G9:I9"/>
    <mergeCell ref="B10:I10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19.5" customHeight="1" thickBot="1">
      <c r="B3" s="54" t="s">
        <v>48</v>
      </c>
      <c r="C3" s="55"/>
      <c r="D3" s="135" t="s">
        <v>49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50</v>
      </c>
      <c r="R3" s="139"/>
      <c r="S3" s="135" t="s">
        <v>51</v>
      </c>
      <c r="T3" s="140"/>
    </row>
    <row r="4" spans="2:20" ht="19.5" customHeight="1" thickTop="1">
      <c r="B4" s="56" t="s">
        <v>52</v>
      </c>
      <c r="C4" s="57"/>
      <c r="D4" s="141" t="s">
        <v>29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4" t="s">
        <v>54</v>
      </c>
      <c r="R4" s="145"/>
      <c r="S4" s="146" t="s">
        <v>116</v>
      </c>
      <c r="T4" s="147"/>
    </row>
    <row r="5" spans="2:20" ht="19.5" customHeight="1">
      <c r="B5" s="56" t="s">
        <v>56</v>
      </c>
      <c r="C5" s="58"/>
      <c r="D5" s="119" t="s">
        <v>30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2" t="s">
        <v>57</v>
      </c>
      <c r="R5" s="123"/>
      <c r="S5" s="124" t="s">
        <v>125</v>
      </c>
      <c r="T5" s="125"/>
    </row>
    <row r="6" spans="2:20" ht="19.5" customHeight="1" thickBot="1">
      <c r="B6" s="59" t="s">
        <v>59</v>
      </c>
      <c r="C6" s="60"/>
      <c r="D6" s="126" t="s">
        <v>117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61"/>
      <c r="R6" s="62"/>
      <c r="S6" s="63">
        <v>2</v>
      </c>
      <c r="T6" s="64" t="s">
        <v>60</v>
      </c>
    </row>
    <row r="7" spans="2:20" ht="24.75" customHeight="1">
      <c r="B7" s="65"/>
      <c r="C7" s="66" t="str">
        <f>D4</f>
        <v>SK Jupiter M</v>
      </c>
      <c r="D7" s="66" t="str">
        <f>D5</f>
        <v>TJ Slavoj Plzeň M</v>
      </c>
      <c r="E7" s="129" t="s">
        <v>61</v>
      </c>
      <c r="F7" s="130"/>
      <c r="G7" s="130"/>
      <c r="H7" s="130"/>
      <c r="I7" s="130"/>
      <c r="J7" s="130"/>
      <c r="K7" s="130"/>
      <c r="L7" s="130"/>
      <c r="M7" s="131"/>
      <c r="N7" s="132" t="s">
        <v>62</v>
      </c>
      <c r="O7" s="133"/>
      <c r="P7" s="132" t="s">
        <v>63</v>
      </c>
      <c r="Q7" s="133"/>
      <c r="R7" s="132" t="s">
        <v>64</v>
      </c>
      <c r="S7" s="133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118</v>
      </c>
      <c r="D9" s="79" t="s">
        <v>119</v>
      </c>
      <c r="E9" s="80">
        <v>21</v>
      </c>
      <c r="F9" s="81" t="s">
        <v>69</v>
      </c>
      <c r="G9" s="82">
        <v>12</v>
      </c>
      <c r="H9" s="80">
        <v>21</v>
      </c>
      <c r="I9" s="81" t="s">
        <v>69</v>
      </c>
      <c r="J9" s="82">
        <v>17</v>
      </c>
      <c r="K9" s="80"/>
      <c r="L9" s="81" t="s">
        <v>69</v>
      </c>
      <c r="M9" s="82"/>
      <c r="N9" s="83">
        <f>E9+H9+K9</f>
        <v>42</v>
      </c>
      <c r="O9" s="84">
        <f>G9+J9+M9</f>
        <v>29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70</v>
      </c>
      <c r="C10" s="78" t="s">
        <v>120</v>
      </c>
      <c r="D10" s="78" t="s">
        <v>121</v>
      </c>
      <c r="E10" s="80">
        <v>21</v>
      </c>
      <c r="F10" s="86" t="s">
        <v>69</v>
      </c>
      <c r="G10" s="82">
        <v>12</v>
      </c>
      <c r="H10" s="80">
        <v>21</v>
      </c>
      <c r="I10" s="86" t="s">
        <v>69</v>
      </c>
      <c r="J10" s="82">
        <v>13</v>
      </c>
      <c r="K10" s="80"/>
      <c r="L10" s="86" t="s">
        <v>69</v>
      </c>
      <c r="M10" s="82"/>
      <c r="N10" s="83">
        <f>E10+H10+K10</f>
        <v>42</v>
      </c>
      <c r="O10" s="84">
        <f>G10+J10+M10</f>
        <v>25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73</v>
      </c>
      <c r="C11" s="78" t="s">
        <v>75</v>
      </c>
      <c r="D11" s="78" t="s">
        <v>122</v>
      </c>
      <c r="E11" s="80">
        <v>9</v>
      </c>
      <c r="F11" s="86" t="s">
        <v>69</v>
      </c>
      <c r="G11" s="82">
        <v>21</v>
      </c>
      <c r="H11" s="80">
        <v>21</v>
      </c>
      <c r="I11" s="86" t="s">
        <v>69</v>
      </c>
      <c r="J11" s="82">
        <v>16</v>
      </c>
      <c r="K11" s="80">
        <v>21</v>
      </c>
      <c r="L11" s="86" t="s">
        <v>69</v>
      </c>
      <c r="M11" s="82">
        <v>18</v>
      </c>
      <c r="N11" s="83">
        <f>E11+H11+K11</f>
        <v>51</v>
      </c>
      <c r="O11" s="84">
        <f>G11+J11+M11</f>
        <v>55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76</v>
      </c>
      <c r="C12" s="78" t="s">
        <v>123</v>
      </c>
      <c r="D12" s="78" t="s">
        <v>124</v>
      </c>
      <c r="E12" s="80">
        <v>21</v>
      </c>
      <c r="F12" s="86" t="s">
        <v>69</v>
      </c>
      <c r="G12" s="82">
        <v>14</v>
      </c>
      <c r="H12" s="80">
        <v>21</v>
      </c>
      <c r="I12" s="86" t="s">
        <v>69</v>
      </c>
      <c r="J12" s="82">
        <v>9</v>
      </c>
      <c r="K12" s="80"/>
      <c r="L12" s="86" t="s">
        <v>69</v>
      </c>
      <c r="M12" s="82"/>
      <c r="N12" s="83">
        <f>E12+H12+K12</f>
        <v>42</v>
      </c>
      <c r="O12" s="84">
        <f>G12+J12+M12</f>
        <v>23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79</v>
      </c>
      <c r="C13" s="117" t="str">
        <f>IF(R13&gt;S13,D4,IF(S13&gt;R13,D5,"remíza"))</f>
        <v>SK Jupiter M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92">
        <f aca="true" t="shared" si="1" ref="N13:S13">SUM(N9:N12)</f>
        <v>177</v>
      </c>
      <c r="O13" s="93">
        <f t="shared" si="1"/>
        <v>132</v>
      </c>
      <c r="P13" s="92">
        <f t="shared" si="1"/>
        <v>8</v>
      </c>
      <c r="Q13" s="94">
        <f t="shared" si="1"/>
        <v>1</v>
      </c>
      <c r="R13" s="92">
        <f t="shared" si="1"/>
        <v>4</v>
      </c>
      <c r="S13" s="93">
        <f t="shared" si="1"/>
        <v>0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19.5" customHeight="1" thickBot="1">
      <c r="B3" s="54" t="s">
        <v>48</v>
      </c>
      <c r="C3" s="55"/>
      <c r="D3" s="135" t="s">
        <v>49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50</v>
      </c>
      <c r="R3" s="139"/>
      <c r="S3" s="135" t="s">
        <v>51</v>
      </c>
      <c r="T3" s="140"/>
    </row>
    <row r="4" spans="2:20" ht="19.5" customHeight="1" thickTop="1">
      <c r="B4" s="56" t="s">
        <v>52</v>
      </c>
      <c r="C4" s="57"/>
      <c r="D4" s="141" t="s">
        <v>31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4" t="s">
        <v>54</v>
      </c>
      <c r="R4" s="145"/>
      <c r="S4" s="146" t="s">
        <v>136</v>
      </c>
      <c r="T4" s="147"/>
    </row>
    <row r="5" spans="2:20" ht="19.5" customHeight="1">
      <c r="B5" s="56" t="s">
        <v>56</v>
      </c>
      <c r="C5" s="58"/>
      <c r="D5" s="119" t="s">
        <v>29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2" t="s">
        <v>57</v>
      </c>
      <c r="R5" s="123"/>
      <c r="S5" s="124" t="s">
        <v>135</v>
      </c>
      <c r="T5" s="125"/>
    </row>
    <row r="6" spans="2:20" ht="19.5" customHeight="1" thickBot="1">
      <c r="B6" s="59" t="s">
        <v>59</v>
      </c>
      <c r="C6" s="60"/>
      <c r="D6" s="126" t="s">
        <v>117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61"/>
      <c r="R6" s="62"/>
      <c r="S6" s="63" t="s">
        <v>13</v>
      </c>
      <c r="T6" s="64" t="s">
        <v>60</v>
      </c>
    </row>
    <row r="7" spans="2:20" ht="24.75" customHeight="1">
      <c r="B7" s="65"/>
      <c r="C7" s="66" t="str">
        <f>D4</f>
        <v>TJ Bílá Hora M</v>
      </c>
      <c r="D7" s="66" t="str">
        <f>D5</f>
        <v>SK Jupiter M</v>
      </c>
      <c r="E7" s="129" t="s">
        <v>61</v>
      </c>
      <c r="F7" s="130"/>
      <c r="G7" s="130"/>
      <c r="H7" s="130"/>
      <c r="I7" s="130"/>
      <c r="J7" s="130"/>
      <c r="K7" s="130"/>
      <c r="L7" s="130"/>
      <c r="M7" s="131"/>
      <c r="N7" s="132" t="s">
        <v>62</v>
      </c>
      <c r="O7" s="133"/>
      <c r="P7" s="132" t="s">
        <v>63</v>
      </c>
      <c r="Q7" s="133"/>
      <c r="R7" s="132" t="s">
        <v>64</v>
      </c>
      <c r="S7" s="133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137</v>
      </c>
      <c r="D9" s="79" t="s">
        <v>138</v>
      </c>
      <c r="E9" s="80">
        <v>21</v>
      </c>
      <c r="F9" s="81" t="s">
        <v>69</v>
      </c>
      <c r="G9" s="82">
        <v>17</v>
      </c>
      <c r="H9" s="80">
        <v>9</v>
      </c>
      <c r="I9" s="81" t="s">
        <v>69</v>
      </c>
      <c r="J9" s="82">
        <v>21</v>
      </c>
      <c r="K9" s="80">
        <v>21</v>
      </c>
      <c r="L9" s="81" t="s">
        <v>69</v>
      </c>
      <c r="M9" s="82">
        <v>16</v>
      </c>
      <c r="N9" s="83">
        <f>E9+H9+K9</f>
        <v>51</v>
      </c>
      <c r="O9" s="84">
        <f>G9+J9+M9</f>
        <v>54</v>
      </c>
      <c r="P9" s="85">
        <f>IF(E9&gt;G9,1,0)+IF(H9&gt;J9,1,0)+IF(K9&gt;M9,1,0)</f>
        <v>2</v>
      </c>
      <c r="Q9" s="86">
        <f>IF(E9&lt;G9,1,0)+IF(H9&lt;J9,1,0)+IF(K9&lt;M9,1,0)</f>
        <v>1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70</v>
      </c>
      <c r="C10" s="78" t="s">
        <v>102</v>
      </c>
      <c r="D10" s="78" t="s">
        <v>120</v>
      </c>
      <c r="E10" s="80">
        <v>21</v>
      </c>
      <c r="F10" s="86" t="s">
        <v>69</v>
      </c>
      <c r="G10" s="82">
        <v>17</v>
      </c>
      <c r="H10" s="80">
        <v>21</v>
      </c>
      <c r="I10" s="86" t="s">
        <v>69</v>
      </c>
      <c r="J10" s="82">
        <v>18</v>
      </c>
      <c r="K10" s="80"/>
      <c r="L10" s="86" t="s">
        <v>69</v>
      </c>
      <c r="M10" s="82"/>
      <c r="N10" s="83">
        <f>E10+H10+K10</f>
        <v>42</v>
      </c>
      <c r="O10" s="84">
        <f>G10+J10+M10</f>
        <v>35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73</v>
      </c>
      <c r="C11" s="78" t="s">
        <v>139</v>
      </c>
      <c r="D11" s="78" t="s">
        <v>140</v>
      </c>
      <c r="E11" s="80">
        <v>21</v>
      </c>
      <c r="F11" s="86" t="s">
        <v>69</v>
      </c>
      <c r="G11" s="82">
        <v>17</v>
      </c>
      <c r="H11" s="80">
        <v>19</v>
      </c>
      <c r="I11" s="86" t="s">
        <v>69</v>
      </c>
      <c r="J11" s="82">
        <v>21</v>
      </c>
      <c r="K11" s="80">
        <v>21</v>
      </c>
      <c r="L11" s="86" t="s">
        <v>69</v>
      </c>
      <c r="M11" s="82">
        <v>14</v>
      </c>
      <c r="N11" s="83">
        <f>E11+H11+K11</f>
        <v>61</v>
      </c>
      <c r="O11" s="84">
        <f>G11+J11+M11</f>
        <v>52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76</v>
      </c>
      <c r="C12" s="78" t="s">
        <v>106</v>
      </c>
      <c r="D12" s="78" t="s">
        <v>141</v>
      </c>
      <c r="E12" s="80">
        <v>17</v>
      </c>
      <c r="F12" s="86" t="s">
        <v>69</v>
      </c>
      <c r="G12" s="82">
        <v>21</v>
      </c>
      <c r="H12" s="80">
        <v>21</v>
      </c>
      <c r="I12" s="86" t="s">
        <v>69</v>
      </c>
      <c r="J12" s="82">
        <v>19</v>
      </c>
      <c r="K12" s="80">
        <v>21</v>
      </c>
      <c r="L12" s="86" t="s">
        <v>69</v>
      </c>
      <c r="M12" s="82">
        <v>12</v>
      </c>
      <c r="N12" s="83">
        <f>E12+H12+K12</f>
        <v>59</v>
      </c>
      <c r="O12" s="84">
        <f>G12+J12+M12</f>
        <v>52</v>
      </c>
      <c r="P12" s="85">
        <f>IF(E12&gt;G12,1,0)+IF(H12&gt;J12,1,0)+IF(K12&gt;M12,1,0)</f>
        <v>2</v>
      </c>
      <c r="Q12" s="86">
        <f>IF(E12&lt;G12,1,0)+IF(H12&lt;J12,1,0)+IF(K12&lt;M12,1,0)</f>
        <v>1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79</v>
      </c>
      <c r="C13" s="117" t="str">
        <f>IF(R13&gt;S13,D4,IF(S13&gt;R13,D5,"remíza"))</f>
        <v>TJ Bílá Hora M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92">
        <f aca="true" t="shared" si="1" ref="N13:S13">SUM(N9:N12)</f>
        <v>213</v>
      </c>
      <c r="O13" s="93">
        <f t="shared" si="1"/>
        <v>193</v>
      </c>
      <c r="P13" s="92">
        <f t="shared" si="1"/>
        <v>8</v>
      </c>
      <c r="Q13" s="94">
        <f t="shared" si="1"/>
        <v>3</v>
      </c>
      <c r="R13" s="92">
        <f t="shared" si="1"/>
        <v>4</v>
      </c>
      <c r="S13" s="93">
        <f t="shared" si="1"/>
        <v>0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48" t="s">
        <v>47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9.5" customHeight="1" thickBot="1">
      <c r="B3" s="149" t="s">
        <v>48</v>
      </c>
      <c r="C3" s="150"/>
      <c r="D3" s="151" t="s">
        <v>49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 t="s">
        <v>50</v>
      </c>
      <c r="R3" s="152"/>
      <c r="S3" s="153" t="s">
        <v>51</v>
      </c>
      <c r="T3" s="153"/>
    </row>
    <row r="4" spans="2:20" ht="19.5" customHeight="1" thickTop="1">
      <c r="B4" s="154" t="s">
        <v>52</v>
      </c>
      <c r="C4" s="155"/>
      <c r="D4" s="156" t="s">
        <v>31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 t="s">
        <v>54</v>
      </c>
      <c r="R4" s="157"/>
      <c r="S4" s="158" t="s">
        <v>126</v>
      </c>
      <c r="T4" s="158"/>
    </row>
    <row r="5" spans="2:20" ht="19.5" customHeight="1">
      <c r="B5" s="154" t="s">
        <v>56</v>
      </c>
      <c r="C5" s="159"/>
      <c r="D5" s="160" t="s">
        <v>32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1" t="s">
        <v>57</v>
      </c>
      <c r="R5" s="161"/>
      <c r="S5" s="162" t="s">
        <v>135</v>
      </c>
      <c r="T5" s="162"/>
    </row>
    <row r="6" spans="2:20" ht="19.5" customHeight="1" thickBot="1">
      <c r="B6" s="163" t="s">
        <v>59</v>
      </c>
      <c r="C6" s="164"/>
      <c r="D6" s="165" t="s">
        <v>127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7"/>
      <c r="S6" s="168" t="s">
        <v>13</v>
      </c>
      <c r="T6" s="169" t="s">
        <v>60</v>
      </c>
    </row>
    <row r="7" spans="2:20" ht="24.75" customHeight="1">
      <c r="B7" s="170"/>
      <c r="C7" s="171" t="str">
        <f>D4</f>
        <v>TJ Bílá Hora M</v>
      </c>
      <c r="D7" s="171" t="str">
        <f>D5</f>
        <v>Keramika Chlumčany M</v>
      </c>
      <c r="E7" s="172" t="s">
        <v>61</v>
      </c>
      <c r="F7" s="172"/>
      <c r="G7" s="172"/>
      <c r="H7" s="172"/>
      <c r="I7" s="172"/>
      <c r="J7" s="172"/>
      <c r="K7" s="172"/>
      <c r="L7" s="172"/>
      <c r="M7" s="172"/>
      <c r="N7" s="173" t="s">
        <v>62</v>
      </c>
      <c r="O7" s="173"/>
      <c r="P7" s="173" t="s">
        <v>63</v>
      </c>
      <c r="Q7" s="173"/>
      <c r="R7" s="173" t="s">
        <v>64</v>
      </c>
      <c r="S7" s="173"/>
      <c r="T7" s="174" t="s">
        <v>65</v>
      </c>
    </row>
    <row r="8" spans="2:20" ht="9.75" customHeight="1" thickBot="1">
      <c r="B8" s="175"/>
      <c r="C8" s="176"/>
      <c r="D8" s="177"/>
      <c r="E8" s="178">
        <v>1</v>
      </c>
      <c r="F8" s="178"/>
      <c r="G8" s="178"/>
      <c r="H8" s="178">
        <v>2</v>
      </c>
      <c r="I8" s="178"/>
      <c r="J8" s="178"/>
      <c r="K8" s="178">
        <v>3</v>
      </c>
      <c r="L8" s="178"/>
      <c r="M8" s="178"/>
      <c r="N8" s="179"/>
      <c r="O8" s="180"/>
      <c r="P8" s="179"/>
      <c r="Q8" s="180"/>
      <c r="R8" s="179"/>
      <c r="S8" s="180"/>
      <c r="T8" s="181"/>
    </row>
    <row r="9" spans="2:20" ht="30" customHeight="1" thickTop="1">
      <c r="B9" s="182" t="s">
        <v>66</v>
      </c>
      <c r="C9" s="183" t="s">
        <v>128</v>
      </c>
      <c r="D9" s="184" t="s">
        <v>129</v>
      </c>
      <c r="E9" s="185">
        <v>21</v>
      </c>
      <c r="F9" s="186" t="s">
        <v>69</v>
      </c>
      <c r="G9" s="187">
        <v>12</v>
      </c>
      <c r="H9" s="185">
        <v>21</v>
      </c>
      <c r="I9" s="186" t="s">
        <v>69</v>
      </c>
      <c r="J9" s="187">
        <v>18</v>
      </c>
      <c r="K9" s="185"/>
      <c r="L9" s="186" t="s">
        <v>69</v>
      </c>
      <c r="M9" s="187"/>
      <c r="N9" s="188">
        <f>E9+H9+K9</f>
        <v>42</v>
      </c>
      <c r="O9" s="189">
        <f>G9+J9+M9</f>
        <v>30</v>
      </c>
      <c r="P9" s="190">
        <f>IF(E9&gt;G9,1,0)+IF(H9&gt;J9,1,0)+IF(K9&gt;M9,1,0)</f>
        <v>2</v>
      </c>
      <c r="Q9" s="191">
        <f>IF(E9&lt;G9,1,0)+IF(H9&lt;J9,1,0)+IF(K9&lt;M9,1,0)</f>
        <v>0</v>
      </c>
      <c r="R9" s="192">
        <f aca="true" t="shared" si="0" ref="R9:S12">IF(P9=2,1,0)</f>
        <v>1</v>
      </c>
      <c r="S9" s="193">
        <f t="shared" si="0"/>
        <v>0</v>
      </c>
      <c r="T9" s="194"/>
    </row>
    <row r="10" spans="2:20" ht="30" customHeight="1">
      <c r="B10" s="182" t="s">
        <v>70</v>
      </c>
      <c r="C10" s="183" t="s">
        <v>102</v>
      </c>
      <c r="D10" s="183" t="s">
        <v>130</v>
      </c>
      <c r="E10" s="185">
        <v>21</v>
      </c>
      <c r="F10" s="191" t="s">
        <v>69</v>
      </c>
      <c r="G10" s="187">
        <v>19</v>
      </c>
      <c r="H10" s="185">
        <v>21</v>
      </c>
      <c r="I10" s="191" t="s">
        <v>69</v>
      </c>
      <c r="J10" s="187">
        <v>16</v>
      </c>
      <c r="K10" s="185"/>
      <c r="L10" s="191" t="s">
        <v>69</v>
      </c>
      <c r="M10" s="187"/>
      <c r="N10" s="188">
        <f>E10+H10+K10</f>
        <v>42</v>
      </c>
      <c r="O10" s="189">
        <f>G10+J10+M10</f>
        <v>35</v>
      </c>
      <c r="P10" s="190">
        <f>IF(E10&gt;G10,1,0)+IF(H10&gt;J10,1,0)+IF(K10&gt;M10,1,0)</f>
        <v>2</v>
      </c>
      <c r="Q10" s="191">
        <f>IF(E10&lt;G10,1,0)+IF(H10&lt;J10,1,0)+IF(K10&lt;M10,1,0)</f>
        <v>0</v>
      </c>
      <c r="R10" s="195">
        <f t="shared" si="0"/>
        <v>1</v>
      </c>
      <c r="S10" s="193">
        <f t="shared" si="0"/>
        <v>0</v>
      </c>
      <c r="T10" s="194"/>
    </row>
    <row r="11" spans="2:20" ht="30" customHeight="1">
      <c r="B11" s="182" t="s">
        <v>73</v>
      </c>
      <c r="C11" s="183" t="s">
        <v>131</v>
      </c>
      <c r="D11" s="183" t="s">
        <v>132</v>
      </c>
      <c r="E11" s="185">
        <v>21</v>
      </c>
      <c r="F11" s="191" t="s">
        <v>69</v>
      </c>
      <c r="G11" s="187">
        <v>6</v>
      </c>
      <c r="H11" s="185">
        <v>21</v>
      </c>
      <c r="I11" s="191" t="s">
        <v>69</v>
      </c>
      <c r="J11" s="187">
        <v>13</v>
      </c>
      <c r="K11" s="185"/>
      <c r="L11" s="191" t="s">
        <v>69</v>
      </c>
      <c r="M11" s="187"/>
      <c r="N11" s="188">
        <f>E11+H11+K11</f>
        <v>42</v>
      </c>
      <c r="O11" s="189">
        <f>G11+J11+M11</f>
        <v>19</v>
      </c>
      <c r="P11" s="190">
        <f>IF(E11&gt;G11,1,0)+IF(H11&gt;J11,1,0)+IF(K11&gt;M11,1,0)</f>
        <v>2</v>
      </c>
      <c r="Q11" s="191">
        <f>IF(E11&lt;G11,1,0)+IF(H11&lt;J11,1,0)+IF(K11&lt;M11,1,0)</f>
        <v>0</v>
      </c>
      <c r="R11" s="195">
        <f t="shared" si="0"/>
        <v>1</v>
      </c>
      <c r="S11" s="193">
        <f t="shared" si="0"/>
        <v>0</v>
      </c>
      <c r="T11" s="194"/>
    </row>
    <row r="12" spans="2:20" ht="30" customHeight="1" thickBot="1">
      <c r="B12" s="182" t="s">
        <v>76</v>
      </c>
      <c r="C12" s="183" t="s">
        <v>133</v>
      </c>
      <c r="D12" s="183" t="s">
        <v>134</v>
      </c>
      <c r="E12" s="185">
        <v>21</v>
      </c>
      <c r="F12" s="191" t="s">
        <v>69</v>
      </c>
      <c r="G12" s="187">
        <v>18</v>
      </c>
      <c r="H12" s="185">
        <v>21</v>
      </c>
      <c r="I12" s="191" t="s">
        <v>69</v>
      </c>
      <c r="J12" s="187">
        <v>11</v>
      </c>
      <c r="K12" s="185"/>
      <c r="L12" s="191" t="s">
        <v>69</v>
      </c>
      <c r="M12" s="187"/>
      <c r="N12" s="188">
        <f>E12+H12+K12</f>
        <v>42</v>
      </c>
      <c r="O12" s="189">
        <f>G12+J12+M12</f>
        <v>29</v>
      </c>
      <c r="P12" s="190">
        <f>IF(E12&gt;G12,1,0)+IF(H12&gt;J12,1,0)+IF(K12&gt;M12,1,0)</f>
        <v>2</v>
      </c>
      <c r="Q12" s="191">
        <f>IF(E12&lt;G12,1,0)+IF(H12&lt;J12,1,0)+IF(K12&lt;M12,1,0)</f>
        <v>0</v>
      </c>
      <c r="R12" s="195">
        <f t="shared" si="0"/>
        <v>1</v>
      </c>
      <c r="S12" s="193">
        <f t="shared" si="0"/>
        <v>0</v>
      </c>
      <c r="T12" s="194"/>
    </row>
    <row r="13" spans="2:20" ht="34.5" customHeight="1" thickBot="1">
      <c r="B13" s="196" t="s">
        <v>79</v>
      </c>
      <c r="C13" s="197" t="str">
        <f>IF(R13&gt;S13,D4,IF(S13&gt;R13,D5,"remíza"))</f>
        <v>TJ Bílá Hora M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8">
        <f aca="true" t="shared" si="1" ref="N13:S13">SUM(N9:N12)</f>
        <v>168</v>
      </c>
      <c r="O13" s="199">
        <f t="shared" si="1"/>
        <v>113</v>
      </c>
      <c r="P13" s="198">
        <f t="shared" si="1"/>
        <v>8</v>
      </c>
      <c r="Q13" s="200">
        <f t="shared" si="1"/>
        <v>0</v>
      </c>
      <c r="R13" s="198">
        <f t="shared" si="1"/>
        <v>4</v>
      </c>
      <c r="S13" s="199">
        <f t="shared" si="1"/>
        <v>0</v>
      </c>
      <c r="T13" s="201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202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2:20" ht="36" customHeight="1">
      <c r="B18" s="10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19.5" customHeight="1" thickBot="1">
      <c r="B3" s="54" t="s">
        <v>48</v>
      </c>
      <c r="C3" s="55"/>
      <c r="D3" s="135" t="s">
        <v>143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50</v>
      </c>
      <c r="R3" s="139"/>
      <c r="S3" s="135" t="s">
        <v>144</v>
      </c>
      <c r="T3" s="140"/>
    </row>
    <row r="4" spans="2:20" ht="19.5" customHeight="1" thickTop="1">
      <c r="B4" s="56" t="s">
        <v>52</v>
      </c>
      <c r="C4" s="57"/>
      <c r="D4" s="141" t="s">
        <v>30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4" t="s">
        <v>54</v>
      </c>
      <c r="R4" s="145"/>
      <c r="S4" s="146" t="s">
        <v>146</v>
      </c>
      <c r="T4" s="147"/>
    </row>
    <row r="5" spans="2:20" ht="19.5" customHeight="1">
      <c r="B5" s="56" t="s">
        <v>56</v>
      </c>
      <c r="C5" s="58"/>
      <c r="D5" s="119" t="s">
        <v>32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2" t="s">
        <v>57</v>
      </c>
      <c r="R5" s="123"/>
      <c r="S5" s="124" t="s">
        <v>145</v>
      </c>
      <c r="T5" s="125"/>
    </row>
    <row r="6" spans="2:20" ht="19.5" customHeight="1" thickBot="1">
      <c r="B6" s="59" t="s">
        <v>59</v>
      </c>
      <c r="C6" s="60"/>
      <c r="D6" s="126" t="s">
        <v>147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61"/>
      <c r="R6" s="62"/>
      <c r="S6" s="63" t="s">
        <v>13</v>
      </c>
      <c r="T6" s="64" t="s">
        <v>60</v>
      </c>
    </row>
    <row r="7" spans="2:20" ht="24.75" customHeight="1">
      <c r="B7" s="65"/>
      <c r="C7" s="66" t="str">
        <f>D4</f>
        <v>TJ Slavoj Plzeň M</v>
      </c>
      <c r="D7" s="66" t="str">
        <f>D5</f>
        <v>Keramika Chlumčany M</v>
      </c>
      <c r="E7" s="129" t="s">
        <v>61</v>
      </c>
      <c r="F7" s="130"/>
      <c r="G7" s="130"/>
      <c r="H7" s="130"/>
      <c r="I7" s="130"/>
      <c r="J7" s="130"/>
      <c r="K7" s="130"/>
      <c r="L7" s="130"/>
      <c r="M7" s="131"/>
      <c r="N7" s="132" t="s">
        <v>62</v>
      </c>
      <c r="O7" s="133"/>
      <c r="P7" s="132" t="s">
        <v>63</v>
      </c>
      <c r="Q7" s="133"/>
      <c r="R7" s="132" t="s">
        <v>64</v>
      </c>
      <c r="S7" s="133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148</v>
      </c>
      <c r="D9" s="79" t="s">
        <v>149</v>
      </c>
      <c r="E9" s="80">
        <v>21</v>
      </c>
      <c r="F9" s="81" t="s">
        <v>69</v>
      </c>
      <c r="G9" s="82">
        <v>11</v>
      </c>
      <c r="H9" s="80">
        <v>21</v>
      </c>
      <c r="I9" s="81" t="s">
        <v>69</v>
      </c>
      <c r="J9" s="82">
        <v>5</v>
      </c>
      <c r="K9" s="80"/>
      <c r="L9" s="81" t="s">
        <v>69</v>
      </c>
      <c r="M9" s="82"/>
      <c r="N9" s="83">
        <f>E9+H9+K9</f>
        <v>42</v>
      </c>
      <c r="O9" s="84">
        <f>G9+J9+M9</f>
        <v>16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70</v>
      </c>
      <c r="C10" s="78" t="s">
        <v>103</v>
      </c>
      <c r="D10" s="78" t="s">
        <v>130</v>
      </c>
      <c r="E10" s="80">
        <v>16</v>
      </c>
      <c r="F10" s="86" t="s">
        <v>69</v>
      </c>
      <c r="G10" s="82">
        <v>21</v>
      </c>
      <c r="H10" s="80">
        <v>18</v>
      </c>
      <c r="I10" s="86" t="s">
        <v>69</v>
      </c>
      <c r="J10" s="82">
        <v>21</v>
      </c>
      <c r="K10" s="80"/>
      <c r="L10" s="86" t="s">
        <v>69</v>
      </c>
      <c r="M10" s="82"/>
      <c r="N10" s="83">
        <f>E10+H10+K10</f>
        <v>34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73</v>
      </c>
      <c r="C11" s="78" t="s">
        <v>105</v>
      </c>
      <c r="D11" s="78" t="s">
        <v>150</v>
      </c>
      <c r="E11" s="80">
        <v>19</v>
      </c>
      <c r="F11" s="86" t="s">
        <v>69</v>
      </c>
      <c r="G11" s="82">
        <v>21</v>
      </c>
      <c r="H11" s="80">
        <v>21</v>
      </c>
      <c r="I11" s="86" t="s">
        <v>69</v>
      </c>
      <c r="J11" s="82">
        <v>10</v>
      </c>
      <c r="K11" s="80">
        <v>21</v>
      </c>
      <c r="L11" s="86" t="s">
        <v>69</v>
      </c>
      <c r="M11" s="82">
        <v>15</v>
      </c>
      <c r="N11" s="83">
        <f>E11+H11+K11</f>
        <v>61</v>
      </c>
      <c r="O11" s="84">
        <f>G11+J11+M11</f>
        <v>46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76</v>
      </c>
      <c r="C12" s="78" t="s">
        <v>151</v>
      </c>
      <c r="D12" s="78" t="s">
        <v>152</v>
      </c>
      <c r="E12" s="80">
        <v>21</v>
      </c>
      <c r="F12" s="86" t="s">
        <v>69</v>
      </c>
      <c r="G12" s="82">
        <v>11</v>
      </c>
      <c r="H12" s="80">
        <v>21</v>
      </c>
      <c r="I12" s="86" t="s">
        <v>69</v>
      </c>
      <c r="J12" s="82">
        <v>13</v>
      </c>
      <c r="K12" s="80"/>
      <c r="L12" s="86" t="s">
        <v>69</v>
      </c>
      <c r="M12" s="82"/>
      <c r="N12" s="83">
        <f>E12+H12+K12</f>
        <v>42</v>
      </c>
      <c r="O12" s="84">
        <f>G12+J12+M12</f>
        <v>24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79</v>
      </c>
      <c r="C13" s="117" t="str">
        <f>IF(R13&gt;S13,D4,IF(S13&gt;R13,D5,"remíza"))</f>
        <v>TJ Slavoj Plzeň M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92">
        <f aca="true" t="shared" si="1" ref="N13:S13">SUM(N9:N12)</f>
        <v>179</v>
      </c>
      <c r="O13" s="93">
        <f t="shared" si="1"/>
        <v>128</v>
      </c>
      <c r="P13" s="92">
        <f t="shared" si="1"/>
        <v>6</v>
      </c>
      <c r="Q13" s="94">
        <f t="shared" si="1"/>
        <v>3</v>
      </c>
      <c r="R13" s="92">
        <f t="shared" si="1"/>
        <v>3</v>
      </c>
      <c r="S13" s="93">
        <f t="shared" si="1"/>
        <v>1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19.5" customHeight="1" thickBot="1">
      <c r="B3" s="54" t="s">
        <v>48</v>
      </c>
      <c r="C3" s="55"/>
      <c r="D3" s="135" t="s">
        <v>49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50</v>
      </c>
      <c r="R3" s="139"/>
      <c r="S3" s="135" t="s">
        <v>51</v>
      </c>
      <c r="T3" s="140"/>
    </row>
    <row r="4" spans="2:20" ht="19.5" customHeight="1" thickTop="1">
      <c r="B4" s="56" t="s">
        <v>52</v>
      </c>
      <c r="C4" s="57"/>
      <c r="D4" s="141" t="s">
        <v>31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4" t="s">
        <v>54</v>
      </c>
      <c r="R4" s="145"/>
      <c r="S4" s="146" t="s">
        <v>97</v>
      </c>
      <c r="T4" s="147"/>
    </row>
    <row r="5" spans="2:20" ht="19.5" customHeight="1">
      <c r="B5" s="56" t="s">
        <v>56</v>
      </c>
      <c r="C5" s="58"/>
      <c r="D5" s="119" t="s">
        <v>30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2" t="s">
        <v>57</v>
      </c>
      <c r="R5" s="123"/>
      <c r="S5" s="124" t="s">
        <v>109</v>
      </c>
      <c r="T5" s="125"/>
    </row>
    <row r="6" spans="2:20" ht="19.5" customHeight="1" thickBot="1">
      <c r="B6" s="59" t="s">
        <v>59</v>
      </c>
      <c r="C6" s="60"/>
      <c r="D6" s="126" t="s">
        <v>98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Bílá Hora M</v>
      </c>
      <c r="D7" s="66" t="str">
        <f>D5</f>
        <v>TJ Slavoj Plzeň M</v>
      </c>
      <c r="E7" s="129" t="s">
        <v>61</v>
      </c>
      <c r="F7" s="130"/>
      <c r="G7" s="130"/>
      <c r="H7" s="130"/>
      <c r="I7" s="130"/>
      <c r="J7" s="130"/>
      <c r="K7" s="130"/>
      <c r="L7" s="130"/>
      <c r="M7" s="131"/>
      <c r="N7" s="132" t="s">
        <v>62</v>
      </c>
      <c r="O7" s="133"/>
      <c r="P7" s="132" t="s">
        <v>63</v>
      </c>
      <c r="Q7" s="133"/>
      <c r="R7" s="132" t="s">
        <v>64</v>
      </c>
      <c r="S7" s="133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99</v>
      </c>
      <c r="D9" s="79" t="s">
        <v>100</v>
      </c>
      <c r="E9" s="80">
        <v>14</v>
      </c>
      <c r="F9" s="81" t="s">
        <v>69</v>
      </c>
      <c r="G9" s="82">
        <v>21</v>
      </c>
      <c r="H9" s="80">
        <v>21</v>
      </c>
      <c r="I9" s="81" t="s">
        <v>69</v>
      </c>
      <c r="J9" s="82">
        <v>17</v>
      </c>
      <c r="K9" s="80">
        <v>21</v>
      </c>
      <c r="L9" s="81" t="s">
        <v>69</v>
      </c>
      <c r="M9" s="82">
        <v>16</v>
      </c>
      <c r="N9" s="83">
        <f>E9+H9+K9</f>
        <v>56</v>
      </c>
      <c r="O9" s="84">
        <f>G9+J9+M9</f>
        <v>54</v>
      </c>
      <c r="P9" s="85">
        <f>IF(E9&gt;G9,1,0)+IF(H9&gt;J9,1,0)+IF(K9&gt;M9,1,0)</f>
        <v>2</v>
      </c>
      <c r="Q9" s="86">
        <f>IF(E9&lt;G9,1,0)+IF(H9&lt;J9,1,0)+IF(K9&lt;M9,1,0)</f>
        <v>1</v>
      </c>
      <c r="R9" s="87">
        <f aca="true" t="shared" si="0" ref="R9:S12">IF(P9=2,1,0)</f>
        <v>1</v>
      </c>
      <c r="S9" s="88">
        <f t="shared" si="0"/>
        <v>0</v>
      </c>
      <c r="T9" s="89" t="s">
        <v>101</v>
      </c>
    </row>
    <row r="10" spans="2:20" ht="30" customHeight="1">
      <c r="B10" s="77" t="s">
        <v>70</v>
      </c>
      <c r="C10" s="78" t="s">
        <v>102</v>
      </c>
      <c r="D10" s="78" t="s">
        <v>103</v>
      </c>
      <c r="E10" s="80">
        <v>21</v>
      </c>
      <c r="F10" s="86" t="s">
        <v>69</v>
      </c>
      <c r="G10" s="82">
        <v>17</v>
      </c>
      <c r="H10" s="80">
        <v>21</v>
      </c>
      <c r="I10" s="86" t="s">
        <v>69</v>
      </c>
      <c r="J10" s="82">
        <v>18</v>
      </c>
      <c r="K10" s="80"/>
      <c r="L10" s="86" t="s">
        <v>69</v>
      </c>
      <c r="M10" s="82"/>
      <c r="N10" s="83">
        <f>E10+H10+K10</f>
        <v>42</v>
      </c>
      <c r="O10" s="84">
        <f>G10+J10+M10</f>
        <v>35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 t="s">
        <v>101</v>
      </c>
    </row>
    <row r="11" spans="2:20" ht="30" customHeight="1">
      <c r="B11" s="77" t="s">
        <v>73</v>
      </c>
      <c r="C11" s="78" t="s">
        <v>104</v>
      </c>
      <c r="D11" s="78" t="s">
        <v>105</v>
      </c>
      <c r="E11" s="80">
        <v>21</v>
      </c>
      <c r="F11" s="86" t="s">
        <v>69</v>
      </c>
      <c r="G11" s="82">
        <v>17</v>
      </c>
      <c r="H11" s="80">
        <v>21</v>
      </c>
      <c r="I11" s="86" t="s">
        <v>69</v>
      </c>
      <c r="J11" s="82">
        <v>15</v>
      </c>
      <c r="K11" s="80"/>
      <c r="L11" s="86" t="s">
        <v>69</v>
      </c>
      <c r="M11" s="82"/>
      <c r="N11" s="83">
        <f>E11+H11+K11</f>
        <v>42</v>
      </c>
      <c r="O11" s="84">
        <f>G11+J11+M11</f>
        <v>32</v>
      </c>
      <c r="P11" s="85">
        <f>IF(E11&gt;G11,1,0)+IF(H11&gt;J11,1,0)+IF(K11&gt;M11,1,0)</f>
        <v>2</v>
      </c>
      <c r="Q11" s="86">
        <f>IF(E11&lt;G11,1,0)+IF(H11&lt;J11,1,0)+IF(K11&lt;M11,1,0)</f>
        <v>0</v>
      </c>
      <c r="R11" s="90">
        <f t="shared" si="0"/>
        <v>1</v>
      </c>
      <c r="S11" s="88">
        <f t="shared" si="0"/>
        <v>0</v>
      </c>
      <c r="T11" s="89" t="s">
        <v>102</v>
      </c>
    </row>
    <row r="12" spans="2:20" ht="30" customHeight="1" thickBot="1">
      <c r="B12" s="77" t="s">
        <v>76</v>
      </c>
      <c r="C12" s="78" t="s">
        <v>106</v>
      </c>
      <c r="D12" s="78" t="s">
        <v>107</v>
      </c>
      <c r="E12" s="80">
        <v>21</v>
      </c>
      <c r="F12" s="86" t="s">
        <v>69</v>
      </c>
      <c r="G12" s="82">
        <v>11</v>
      </c>
      <c r="H12" s="80">
        <v>21</v>
      </c>
      <c r="I12" s="86" t="s">
        <v>69</v>
      </c>
      <c r="J12" s="82">
        <v>16</v>
      </c>
      <c r="K12" s="80"/>
      <c r="L12" s="86" t="s">
        <v>69</v>
      </c>
      <c r="M12" s="82"/>
      <c r="N12" s="83">
        <f>E12+H12+K12</f>
        <v>42</v>
      </c>
      <c r="O12" s="84">
        <f>G12+J12+M12</f>
        <v>27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 t="s">
        <v>108</v>
      </c>
    </row>
    <row r="13" spans="2:20" ht="34.5" customHeight="1" thickBot="1">
      <c r="B13" s="91" t="s">
        <v>79</v>
      </c>
      <c r="C13" s="117" t="str">
        <f>IF(R13&gt;S13,D4,IF(S13&gt;R13,D5,"remíza"))</f>
        <v>TJ Bílá Hora M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92">
        <f aca="true" t="shared" si="1" ref="N13:S13">SUM(N9:N12)</f>
        <v>182</v>
      </c>
      <c r="O13" s="93">
        <f t="shared" si="1"/>
        <v>148</v>
      </c>
      <c r="P13" s="92">
        <f t="shared" si="1"/>
        <v>8</v>
      </c>
      <c r="Q13" s="94">
        <f t="shared" si="1"/>
        <v>1</v>
      </c>
      <c r="R13" s="92">
        <f t="shared" si="1"/>
        <v>4</v>
      </c>
      <c r="S13" s="93">
        <f t="shared" si="1"/>
        <v>0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19.5" customHeight="1" thickBot="1">
      <c r="B3" s="54" t="s">
        <v>48</v>
      </c>
      <c r="C3" s="55"/>
      <c r="D3" s="135" t="s">
        <v>49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50</v>
      </c>
      <c r="R3" s="139"/>
      <c r="S3" s="135" t="s">
        <v>51</v>
      </c>
      <c r="T3" s="140"/>
    </row>
    <row r="4" spans="2:20" ht="19.5" customHeight="1" thickTop="1">
      <c r="B4" s="56" t="s">
        <v>52</v>
      </c>
      <c r="C4" s="57"/>
      <c r="D4" s="141" t="s">
        <v>30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4" t="s">
        <v>54</v>
      </c>
      <c r="R4" s="145"/>
      <c r="S4" s="146" t="s">
        <v>86</v>
      </c>
      <c r="T4" s="147"/>
    </row>
    <row r="5" spans="2:20" ht="19.5" customHeight="1">
      <c r="B5" s="56" t="s">
        <v>56</v>
      </c>
      <c r="C5" s="58"/>
      <c r="D5" s="119" t="s">
        <v>29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2" t="s">
        <v>57</v>
      </c>
      <c r="R5" s="123"/>
      <c r="S5" s="124" t="s">
        <v>87</v>
      </c>
      <c r="T5" s="125"/>
    </row>
    <row r="6" spans="2:20" ht="19.5" customHeight="1" thickBot="1">
      <c r="B6" s="59" t="s">
        <v>59</v>
      </c>
      <c r="C6" s="60"/>
      <c r="D6" s="126" t="s">
        <v>88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Slavoj Plzeň M</v>
      </c>
      <c r="D7" s="66" t="str">
        <f>D5</f>
        <v>SK Jupiter M</v>
      </c>
      <c r="E7" s="129" t="s">
        <v>61</v>
      </c>
      <c r="F7" s="130"/>
      <c r="G7" s="130"/>
      <c r="H7" s="130"/>
      <c r="I7" s="130"/>
      <c r="J7" s="130"/>
      <c r="K7" s="130"/>
      <c r="L7" s="130"/>
      <c r="M7" s="131"/>
      <c r="N7" s="132" t="s">
        <v>62</v>
      </c>
      <c r="O7" s="133"/>
      <c r="P7" s="132" t="s">
        <v>63</v>
      </c>
      <c r="Q7" s="133"/>
      <c r="R7" s="132" t="s">
        <v>64</v>
      </c>
      <c r="S7" s="133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89</v>
      </c>
      <c r="D9" s="79" t="s">
        <v>90</v>
      </c>
      <c r="E9" s="80">
        <v>21</v>
      </c>
      <c r="F9" s="81" t="s">
        <v>69</v>
      </c>
      <c r="G9" s="82">
        <v>14</v>
      </c>
      <c r="H9" s="80">
        <v>21</v>
      </c>
      <c r="I9" s="81" t="s">
        <v>69</v>
      </c>
      <c r="J9" s="82">
        <v>9</v>
      </c>
      <c r="K9" s="80"/>
      <c r="L9" s="81" t="s">
        <v>69</v>
      </c>
      <c r="M9" s="82"/>
      <c r="N9" s="83">
        <f>E9+H9+K9</f>
        <v>42</v>
      </c>
      <c r="O9" s="84">
        <f>G9+J9+M9</f>
        <v>23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70</v>
      </c>
      <c r="C10" s="78" t="s">
        <v>91</v>
      </c>
      <c r="D10" s="78" t="s">
        <v>92</v>
      </c>
      <c r="E10" s="80">
        <v>21</v>
      </c>
      <c r="F10" s="86" t="s">
        <v>69</v>
      </c>
      <c r="G10" s="82">
        <v>15</v>
      </c>
      <c r="H10" s="80">
        <v>21</v>
      </c>
      <c r="I10" s="86" t="s">
        <v>69</v>
      </c>
      <c r="J10" s="82">
        <v>17</v>
      </c>
      <c r="K10" s="80"/>
      <c r="L10" s="86" t="s">
        <v>69</v>
      </c>
      <c r="M10" s="82"/>
      <c r="N10" s="83">
        <f>E10+H10+K10</f>
        <v>42</v>
      </c>
      <c r="O10" s="84">
        <f>G10+J10+M10</f>
        <v>32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73</v>
      </c>
      <c r="C11" s="78" t="s">
        <v>93</v>
      </c>
      <c r="D11" s="78" t="s">
        <v>94</v>
      </c>
      <c r="E11" s="80">
        <v>12</v>
      </c>
      <c r="F11" s="86" t="s">
        <v>69</v>
      </c>
      <c r="G11" s="82">
        <v>21</v>
      </c>
      <c r="H11" s="80">
        <v>21</v>
      </c>
      <c r="I11" s="86" t="s">
        <v>69</v>
      </c>
      <c r="J11" s="82">
        <v>17</v>
      </c>
      <c r="K11" s="80">
        <v>17</v>
      </c>
      <c r="L11" s="86" t="s">
        <v>69</v>
      </c>
      <c r="M11" s="82">
        <v>21</v>
      </c>
      <c r="N11" s="83">
        <f>E11+H11+K11</f>
        <v>50</v>
      </c>
      <c r="O11" s="84">
        <f>G11+J11+M11</f>
        <v>59</v>
      </c>
      <c r="P11" s="85">
        <f>IF(E11&gt;G11,1,0)+IF(H11&gt;J11,1,0)+IF(K11&gt;M11,1,0)</f>
        <v>1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76</v>
      </c>
      <c r="C12" s="78" t="s">
        <v>95</v>
      </c>
      <c r="D12" s="78" t="s">
        <v>96</v>
      </c>
      <c r="E12" s="80">
        <v>8</v>
      </c>
      <c r="F12" s="86" t="s">
        <v>69</v>
      </c>
      <c r="G12" s="82">
        <v>21</v>
      </c>
      <c r="H12" s="80">
        <v>19</v>
      </c>
      <c r="I12" s="86" t="s">
        <v>69</v>
      </c>
      <c r="J12" s="82">
        <v>21</v>
      </c>
      <c r="K12" s="80"/>
      <c r="L12" s="86" t="s">
        <v>69</v>
      </c>
      <c r="M12" s="82"/>
      <c r="N12" s="83">
        <f>E12+H12+K12</f>
        <v>27</v>
      </c>
      <c r="O12" s="84">
        <f>G12+J12+M12</f>
        <v>42</v>
      </c>
      <c r="P12" s="85">
        <f>IF(E12&gt;G12,1,0)+IF(H12&gt;J12,1,0)+IF(K12&gt;M12,1,0)</f>
        <v>0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79</v>
      </c>
      <c r="C13" s="117" t="str">
        <f>IF(R13&gt;S13,D4,IF(S13&gt;R13,D5,"remíza"))</f>
        <v>remíza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92">
        <f aca="true" t="shared" si="1" ref="N13:S13">SUM(N9:N12)</f>
        <v>161</v>
      </c>
      <c r="O13" s="93">
        <f t="shared" si="1"/>
        <v>156</v>
      </c>
      <c r="P13" s="92">
        <f t="shared" si="1"/>
        <v>5</v>
      </c>
      <c r="Q13" s="94">
        <f t="shared" si="1"/>
        <v>4</v>
      </c>
      <c r="R13" s="92">
        <f t="shared" si="1"/>
        <v>2</v>
      </c>
      <c r="S13" s="93">
        <f t="shared" si="1"/>
        <v>2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19.5" customHeight="1" thickBot="1">
      <c r="B3" s="54" t="s">
        <v>48</v>
      </c>
      <c r="C3" s="55"/>
      <c r="D3" s="135" t="s">
        <v>49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50</v>
      </c>
      <c r="R3" s="139"/>
      <c r="S3" s="135" t="s">
        <v>51</v>
      </c>
      <c r="T3" s="140"/>
    </row>
    <row r="4" spans="2:20" ht="19.5" customHeight="1" thickTop="1">
      <c r="B4" s="56" t="s">
        <v>52</v>
      </c>
      <c r="C4" s="57"/>
      <c r="D4" s="141" t="s">
        <v>53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4" t="s">
        <v>54</v>
      </c>
      <c r="R4" s="145"/>
      <c r="S4" s="146" t="s">
        <v>55</v>
      </c>
      <c r="T4" s="147"/>
    </row>
    <row r="5" spans="2:20" ht="19.5" customHeight="1">
      <c r="B5" s="56" t="s">
        <v>56</v>
      </c>
      <c r="C5" s="58"/>
      <c r="D5" s="119" t="s">
        <v>31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22" t="s">
        <v>57</v>
      </c>
      <c r="R5" s="123"/>
      <c r="S5" s="124" t="s">
        <v>58</v>
      </c>
      <c r="T5" s="125"/>
    </row>
    <row r="6" spans="2:20" ht="19.5" customHeight="1" thickBot="1">
      <c r="B6" s="59" t="s">
        <v>59</v>
      </c>
      <c r="C6" s="60"/>
      <c r="D6" s="126" t="s">
        <v>85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Keramika Chlumčany M</v>
      </c>
      <c r="D7" s="66" t="str">
        <f>D5</f>
        <v>TJ Bílá Hora M</v>
      </c>
      <c r="E7" s="129" t="s">
        <v>61</v>
      </c>
      <c r="F7" s="130"/>
      <c r="G7" s="130"/>
      <c r="H7" s="130"/>
      <c r="I7" s="130"/>
      <c r="J7" s="130"/>
      <c r="K7" s="130"/>
      <c r="L7" s="130"/>
      <c r="M7" s="131"/>
      <c r="N7" s="132" t="s">
        <v>62</v>
      </c>
      <c r="O7" s="133"/>
      <c r="P7" s="132" t="s">
        <v>63</v>
      </c>
      <c r="Q7" s="133"/>
      <c r="R7" s="132" t="s">
        <v>64</v>
      </c>
      <c r="S7" s="133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110</v>
      </c>
      <c r="D9" s="79" t="s">
        <v>111</v>
      </c>
      <c r="E9" s="80">
        <v>19</v>
      </c>
      <c r="F9" s="81" t="s">
        <v>69</v>
      </c>
      <c r="G9" s="82">
        <v>21</v>
      </c>
      <c r="H9" s="80">
        <v>17</v>
      </c>
      <c r="I9" s="81" t="s">
        <v>69</v>
      </c>
      <c r="J9" s="82">
        <v>21</v>
      </c>
      <c r="K9" s="80"/>
      <c r="L9" s="81" t="s">
        <v>69</v>
      </c>
      <c r="M9" s="82"/>
      <c r="N9" s="83">
        <f>E9+H9+K9</f>
        <v>36</v>
      </c>
      <c r="O9" s="84">
        <f>G9+J9+M9</f>
        <v>42</v>
      </c>
      <c r="P9" s="85">
        <f>IF(E9&gt;G9,1,0)+IF(H9&gt;J9,1,0)+IF(K9&gt;M9,1,0)</f>
        <v>0</v>
      </c>
      <c r="Q9" s="86">
        <f>IF(E9&lt;G9,1,0)+IF(H9&lt;J9,1,0)+IF(K9&lt;M9,1,0)</f>
        <v>2</v>
      </c>
      <c r="R9" s="87">
        <f aca="true" t="shared" si="0" ref="R9:S12">IF(P9=2,1,0)</f>
        <v>0</v>
      </c>
      <c r="S9" s="88">
        <f t="shared" si="0"/>
        <v>1</v>
      </c>
      <c r="T9" s="89"/>
    </row>
    <row r="10" spans="2:20" ht="30" customHeight="1">
      <c r="B10" s="77" t="s">
        <v>70</v>
      </c>
      <c r="C10" s="78" t="s">
        <v>112</v>
      </c>
      <c r="D10" s="78" t="s">
        <v>102</v>
      </c>
      <c r="E10" s="80">
        <v>19</v>
      </c>
      <c r="F10" s="86" t="s">
        <v>69</v>
      </c>
      <c r="G10" s="82">
        <v>21</v>
      </c>
      <c r="H10" s="80">
        <v>9</v>
      </c>
      <c r="I10" s="86" t="s">
        <v>69</v>
      </c>
      <c r="J10" s="82">
        <v>21</v>
      </c>
      <c r="K10" s="80"/>
      <c r="L10" s="86" t="s">
        <v>69</v>
      </c>
      <c r="M10" s="82"/>
      <c r="N10" s="83">
        <f>E10+H10+K10</f>
        <v>28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73</v>
      </c>
      <c r="C11" s="78" t="s">
        <v>74</v>
      </c>
      <c r="D11" s="78" t="s">
        <v>113</v>
      </c>
      <c r="E11" s="80">
        <v>9</v>
      </c>
      <c r="F11" s="86" t="s">
        <v>69</v>
      </c>
      <c r="G11" s="82">
        <v>21</v>
      </c>
      <c r="H11" s="80">
        <v>21</v>
      </c>
      <c r="I11" s="86" t="s">
        <v>69</v>
      </c>
      <c r="J11" s="82">
        <v>11</v>
      </c>
      <c r="K11" s="80">
        <v>21</v>
      </c>
      <c r="L11" s="86" t="s">
        <v>69</v>
      </c>
      <c r="M11" s="82">
        <v>19</v>
      </c>
      <c r="N11" s="83">
        <f>E11+H11+K11</f>
        <v>51</v>
      </c>
      <c r="O11" s="84">
        <f>G11+J11+M11</f>
        <v>51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76</v>
      </c>
      <c r="C12" s="78" t="s">
        <v>114</v>
      </c>
      <c r="D12" s="78" t="s">
        <v>115</v>
      </c>
      <c r="E12" s="80">
        <v>21</v>
      </c>
      <c r="F12" s="86" t="s">
        <v>69</v>
      </c>
      <c r="G12" s="82">
        <v>18</v>
      </c>
      <c r="H12" s="80">
        <v>21</v>
      </c>
      <c r="I12" s="86" t="s">
        <v>69</v>
      </c>
      <c r="J12" s="82">
        <v>16</v>
      </c>
      <c r="K12" s="80"/>
      <c r="L12" s="86" t="s">
        <v>69</v>
      </c>
      <c r="M12" s="82"/>
      <c r="N12" s="83">
        <f>E12+H12+K12</f>
        <v>42</v>
      </c>
      <c r="O12" s="84">
        <f>G12+J12+M12</f>
        <v>34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79</v>
      </c>
      <c r="C13" s="117" t="str">
        <f>IF(R13&gt;S13,D4,IF(S13&gt;R13,D5,"remíza"))</f>
        <v>remíza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92">
        <f aca="true" t="shared" si="1" ref="N13:S13">SUM(N9:N12)</f>
        <v>157</v>
      </c>
      <c r="O13" s="93">
        <f t="shared" si="1"/>
        <v>169</v>
      </c>
      <c r="P13" s="92">
        <f t="shared" si="1"/>
        <v>4</v>
      </c>
      <c r="Q13" s="94">
        <f t="shared" si="1"/>
        <v>5</v>
      </c>
      <c r="R13" s="92">
        <f t="shared" si="1"/>
        <v>2</v>
      </c>
      <c r="S13" s="93">
        <f t="shared" si="1"/>
        <v>2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ZBS</cp:lastModifiedBy>
  <cp:lastPrinted>2022-10-15T09:28:56Z</cp:lastPrinted>
  <dcterms:created xsi:type="dcterms:W3CDTF">1996-11-18T12:18:44Z</dcterms:created>
  <dcterms:modified xsi:type="dcterms:W3CDTF">2022-12-20T00:51:36Z</dcterms:modified>
  <cp:category/>
  <cp:version/>
  <cp:contentType/>
  <cp:contentStatus/>
</cp:coreProperties>
</file>