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372" windowHeight="4656" tabRatio="713" activeTab="0"/>
  </bookViews>
  <sheets>
    <sheet name="TABULKA-2.liga_Z" sheetId="1" r:id="rId1"/>
    <sheet name="rozpis_2.liga_Z" sheetId="2" r:id="rId2"/>
    <sheet name="3.k.Nej_Dou" sheetId="3" r:id="rId3"/>
    <sheet name="3.k.USK_Nej" sheetId="4" r:id="rId4"/>
    <sheet name="3.k.USK_BKV" sheetId="5" r:id="rId5"/>
    <sheet name="3.k.Dou_BKV" sheetId="6" r:id="rId6"/>
    <sheet name="2.k.Nej_BKV" sheetId="7" r:id="rId7"/>
    <sheet name="2.k.BKV_Dou" sheetId="8" r:id="rId8"/>
    <sheet name="2.k.USK_Dou" sheetId="9" r:id="rId9"/>
    <sheet name="2.k.Nej_USK" sheetId="10" r:id="rId10"/>
    <sheet name="1.k.Dou_USK" sheetId="11" r:id="rId11"/>
    <sheet name="1.k.BKV_Nej" sheetId="12" r:id="rId12"/>
    <sheet name="1.k.Dou_Nej" sheetId="13" r:id="rId13"/>
    <sheet name="1.k.BKV_USK" sheetId="14" r:id="rId14"/>
  </sheets>
  <externalReferences>
    <externalReference r:id="rId17"/>
  </externalReferences>
  <definedNames>
    <definedName name="_xlnm.Print_Area" localSheetId="11">'1.k.BKV_Nej'!$B$2:$T$27</definedName>
    <definedName name="_xlnm.Print_Area" localSheetId="13">'1.k.BKV_USK'!$B$2:$T$27</definedName>
    <definedName name="_xlnm.Print_Area" localSheetId="12">'1.k.Dou_Nej'!$B$2:$T$27</definedName>
    <definedName name="_xlnm.Print_Area" localSheetId="10">'1.k.Dou_USK'!$B$2:$T$27</definedName>
    <definedName name="_xlnm.Print_Area" localSheetId="7">'2.k.BKV_Dou'!$B$2:$T$27</definedName>
    <definedName name="_xlnm.Print_Area" localSheetId="6">'2.k.Nej_BKV'!$B$2:$T$27</definedName>
    <definedName name="_xlnm.Print_Area" localSheetId="9">'2.k.Nej_USK'!$B$2:$T$27</definedName>
    <definedName name="_xlnm.Print_Area" localSheetId="8">'2.k.USK_Dou'!$B$2:$T$27</definedName>
    <definedName name="_xlnm.Print_Area" localSheetId="5">'3.k.Dou_BKV'!$B$2:$T$27</definedName>
    <definedName name="_xlnm.Print_Area" localSheetId="2">'3.k.Nej_Dou'!$B$2:$T$27</definedName>
    <definedName name="_xlnm.Print_Area" localSheetId="4">'3.k.USK_BKV'!$B$2:$T$27</definedName>
    <definedName name="_xlnm.Print_Area" localSheetId="3">'3.k.USK_Nej'!$B$2:$T$27</definedName>
  </definedNames>
  <calcPr fullCalcOnLoad="1"/>
</workbook>
</file>

<file path=xl/sharedStrings.xml><?xml version="1.0" encoding="utf-8"?>
<sst xmlns="http://schemas.openxmlformats.org/spreadsheetml/2006/main" count="1107" uniqueCount="212">
  <si>
    <t>1.</t>
  </si>
  <si>
    <t>BKV Plzeň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</si>
  <si>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</si>
  <si>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</si>
  <si>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</si>
  <si>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</si>
  <si>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</si>
  <si>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</si>
  <si>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</si>
  <si>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</si>
  <si>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</si>
  <si>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</si>
  <si>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</si>
  <si>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výhry  v základu</t>
  </si>
  <si>
    <t>prohry v prodl.</t>
  </si>
  <si>
    <t>výhry  v prodl.</t>
  </si>
  <si>
    <t>prohry v základu</t>
  </si>
  <si>
    <t>dopolední utkání - začátek 9:00</t>
  </si>
  <si>
    <t>odpolední utkání - začátek 15:00</t>
  </si>
  <si>
    <t>-</t>
  </si>
  <si>
    <t>USK Plzeň</t>
  </si>
  <si>
    <t>TJ Jiskra Nejdek</t>
  </si>
  <si>
    <t>4.</t>
  </si>
  <si>
    <t>odpolední utkání - začátek ??? - finale</t>
  </si>
  <si>
    <t>poražený 1x4</t>
  </si>
  <si>
    <t>poražený 2x3</t>
  </si>
  <si>
    <t>vítěz 1x4</t>
  </si>
  <si>
    <t>vítěz 2x3</t>
  </si>
  <si>
    <t>V O L N O</t>
  </si>
  <si>
    <t>ZÁPIS O UTKÁNÍ SMÍŠENÝCH DRUŽSTEV</t>
  </si>
  <si>
    <t>Název soutěže:</t>
  </si>
  <si>
    <t>2. liga Západ  družstev - dospělí - ZpčBaS</t>
  </si>
  <si>
    <t>Sezona:</t>
  </si>
  <si>
    <t>Družstvo "A"</t>
  </si>
  <si>
    <t>Datum:</t>
  </si>
  <si>
    <t>Družstvo "B"</t>
  </si>
  <si>
    <t>Místo:</t>
  </si>
  <si>
    <t>Vrchní rozhodčí: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</si>
  <si>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</si>
  <si>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</si>
  <si>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</si>
  <si>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</si>
  <si>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</si>
  <si>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</si>
  <si>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</si>
  <si>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:</t>
  </si>
  <si>
    <t>Königsmarková</t>
  </si>
  <si>
    <t>2.čtyřhra mužů</t>
  </si>
  <si>
    <t>Kural, Popilka</t>
  </si>
  <si>
    <t>Pohanka P.</t>
  </si>
  <si>
    <t>čtyřhra žen</t>
  </si>
  <si>
    <t>Drudík</t>
  </si>
  <si>
    <t>1.čtyřhra mužů</t>
  </si>
  <si>
    <t>Pohanka P., Pohanka T.</t>
  </si>
  <si>
    <t>Paleček, Plundrich</t>
  </si>
  <si>
    <t>3.dvouhra mužů</t>
  </si>
  <si>
    <t>2.dvouhra mužů</t>
  </si>
  <si>
    <t>Plundrich</t>
  </si>
  <si>
    <t>dvouhra   žen</t>
  </si>
  <si>
    <t>Kabátová</t>
  </si>
  <si>
    <t>1.dvouhra mužů</t>
  </si>
  <si>
    <t>Pohanka T.</t>
  </si>
  <si>
    <t>Kural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</si>
  <si>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</si>
  <si>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</si>
  <si>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</si>
  <si>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</si>
  <si>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</si>
  <si>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</si>
  <si>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Soukup, Königsmarková</t>
  </si>
  <si>
    <t>Lutsak</t>
  </si>
  <si>
    <t>Pohanka T., Soukup</t>
  </si>
  <si>
    <t>Štěříková</t>
  </si>
  <si>
    <t>Šilhan O.</t>
  </si>
  <si>
    <t>2. liga Západ - družstev dospělých - 2023/2024</t>
  </si>
  <si>
    <r>
      <t xml:space="preserve">tabulka po </t>
    </r>
    <r>
      <rPr>
        <b/>
        <sz val="12"/>
        <rFont val="Arial"/>
        <family val="2"/>
      </rPr>
      <t>1. kole - 29.10.2023</t>
    </r>
  </si>
  <si>
    <t>2. liga Západ - družstev dospělých - 2023 / 2024</t>
  </si>
  <si>
    <t>1. kolo - 29.10.2023  (neděle)</t>
  </si>
  <si>
    <t>TJ Sokol Doubravka</t>
  </si>
  <si>
    <t>Play OFF - 6.4.2024</t>
  </si>
  <si>
    <t>2023/2024</t>
  </si>
  <si>
    <t>TJ Jisrka Nejdek</t>
  </si>
  <si>
    <t>Brož</t>
  </si>
  <si>
    <t>Bršťák</t>
  </si>
  <si>
    <t>Přinda</t>
  </si>
  <si>
    <t>Gutwirthová</t>
  </si>
  <si>
    <t>Růžička</t>
  </si>
  <si>
    <t>Steiner</t>
  </si>
  <si>
    <t>Nesveda</t>
  </si>
  <si>
    <t>Plzeň - Hala Krašovská</t>
  </si>
  <si>
    <t>Krejsa Jakub</t>
  </si>
  <si>
    <t>29.10.2023</t>
  </si>
  <si>
    <t>Krejsa, Brožová</t>
  </si>
  <si>
    <t>Švimberský, Přinda</t>
  </si>
  <si>
    <t>Gutwirthová, Fuchsová</t>
  </si>
  <si>
    <t>Krejsa, Brož</t>
  </si>
  <si>
    <t>Nesveda, O. Šilhan</t>
  </si>
  <si>
    <t>Nováková, Šteříková</t>
  </si>
  <si>
    <t>Bršťák, Brunn</t>
  </si>
  <si>
    <t>O. Šilhan, Růžička</t>
  </si>
  <si>
    <t>2 .smíšená čtyřhra</t>
  </si>
  <si>
    <t>Přinda, Gutwirthová</t>
  </si>
  <si>
    <t>Nesveda, Nováková</t>
  </si>
  <si>
    <t>5 : 4</t>
  </si>
  <si>
    <t>Švimberský, Brožová</t>
  </si>
  <si>
    <t>Krejsa, Přinda</t>
  </si>
  <si>
    <t>Steiner, Švimberský</t>
  </si>
  <si>
    <t>Loudová, Lodrová</t>
  </si>
  <si>
    <t>Paleček, Lodrová</t>
  </si>
  <si>
    <t>Steiner Ondřej</t>
  </si>
  <si>
    <t>2 : 6</t>
  </si>
  <si>
    <t>29. 10. 2023</t>
  </si>
  <si>
    <t>Soňa Königsmarková</t>
  </si>
  <si>
    <t>Soukup, Rožánková</t>
  </si>
  <si>
    <t>Soukup, Macháček</t>
  </si>
  <si>
    <t>Drudík, Kural</t>
  </si>
  <si>
    <t xml:space="preserve">Důrová, Königsmarková </t>
  </si>
  <si>
    <t>Lodrová, Loudová</t>
  </si>
  <si>
    <t>Paleček, Popilka</t>
  </si>
  <si>
    <t>Macháček</t>
  </si>
  <si>
    <t>1 : 7</t>
  </si>
  <si>
    <t>Šilhan O., Růžička</t>
  </si>
  <si>
    <t>Pohanka P., Macháček</t>
  </si>
  <si>
    <t>Šilhan M., Lutsak</t>
  </si>
  <si>
    <t>Štěříková, Nováková</t>
  </si>
  <si>
    <t>Šilhan M.</t>
  </si>
  <si>
    <t>Důrová</t>
  </si>
  <si>
    <t>5 : 3</t>
  </si>
  <si>
    <t>x. kolo - 26.11.2023 (neděle)</t>
  </si>
  <si>
    <t>2. kolo - 16.12.2023</t>
  </si>
  <si>
    <t>x. kolo - 6.1.2024</t>
  </si>
  <si>
    <t>3. kolo - 24.2.2024</t>
  </si>
  <si>
    <t>2022/2023</t>
  </si>
  <si>
    <t>16.12.2023</t>
  </si>
  <si>
    <t>Plzeň</t>
  </si>
  <si>
    <t>Knopp Tomáš</t>
  </si>
  <si>
    <t>Růžička / Šilhan</t>
  </si>
  <si>
    <t>Kural / Loudová</t>
  </si>
  <si>
    <t>scr.</t>
  </si>
  <si>
    <t>Paleček / Popilka</t>
  </si>
  <si>
    <t>Růžička / Pazderová</t>
  </si>
  <si>
    <t>Kabátová / Loudová</t>
  </si>
  <si>
    <t>Nesveda / Kamaryt</t>
  </si>
  <si>
    <t>Drudík / Plundrich</t>
  </si>
  <si>
    <t>Kamaryt</t>
  </si>
  <si>
    <t xml:space="preserve">Drudík </t>
  </si>
  <si>
    <t>Šilhan</t>
  </si>
  <si>
    <t>Pazderová</t>
  </si>
  <si>
    <t xml:space="preserve">Kural </t>
  </si>
  <si>
    <r>
      <t xml:space="preserve">tabulka po </t>
    </r>
    <r>
      <rPr>
        <b/>
        <sz val="12"/>
        <rFont val="Arial"/>
        <family val="2"/>
      </rPr>
      <t>2. kole - 16.12.2023</t>
    </r>
  </si>
  <si>
    <t>Popilka - Loudová</t>
  </si>
  <si>
    <t>Krejsa - Brožová</t>
  </si>
  <si>
    <t>Kural - Popilka</t>
  </si>
  <si>
    <t>Švimberský - Přinda</t>
  </si>
  <si>
    <t>Kabátová - Loudová</t>
  </si>
  <si>
    <t>Drudík - Plundrich</t>
  </si>
  <si>
    <t>Krejsa - Steiner</t>
  </si>
  <si>
    <t>Švimberský</t>
  </si>
  <si>
    <t>Brožová</t>
  </si>
  <si>
    <t>Loudová</t>
  </si>
  <si>
    <t>Jakub Krejsa</t>
  </si>
  <si>
    <t>16. 12. 2023</t>
  </si>
  <si>
    <t>Důrová, Königsmarková</t>
  </si>
  <si>
    <t>Gutwirthová, Brožová</t>
  </si>
  <si>
    <t>Pohanka T., Pohanka P.</t>
  </si>
  <si>
    <t>Krejsa, Steiner</t>
  </si>
  <si>
    <t>Krejsa</t>
  </si>
  <si>
    <t>7 : 1</t>
  </si>
  <si>
    <t>Růžička, Pazderová</t>
  </si>
  <si>
    <t>Nesveda, Kamaryt</t>
  </si>
  <si>
    <t>3 : 5</t>
  </si>
  <si>
    <t>konečná tabulka po základní části (3. kolo) - 24.2.2024</t>
  </si>
  <si>
    <t>24.2.2024</t>
  </si>
  <si>
    <t>Švimberský Fuchsová</t>
  </si>
  <si>
    <t>Soukup Königsmarková</t>
  </si>
  <si>
    <t>Brož Hegner</t>
  </si>
  <si>
    <t>Macháček Pohanka T.</t>
  </si>
  <si>
    <t>Fuchsová Brožová</t>
  </si>
  <si>
    <t>Königsmarková Důrová</t>
  </si>
  <si>
    <t>Švimberský Přinda</t>
  </si>
  <si>
    <t>Soukup Pohanka P.</t>
  </si>
  <si>
    <t>Hegner</t>
  </si>
  <si>
    <t>Vocelková Anna</t>
  </si>
  <si>
    <t>Paleček - Vocelková</t>
  </si>
  <si>
    <t>Soukup - Konigsmarková</t>
  </si>
  <si>
    <t>Drudík - Popilka</t>
  </si>
  <si>
    <t>Pohanka T. - Macháček</t>
  </si>
  <si>
    <t>Kabátová - Vocelková</t>
  </si>
  <si>
    <t>Důrová - Konigsmarková</t>
  </si>
  <si>
    <t>Paleček - Plundrich</t>
  </si>
  <si>
    <t>Pohanka P. - Soukup</t>
  </si>
  <si>
    <t>Popilka</t>
  </si>
  <si>
    <t>Dvouhra mužů</t>
  </si>
  <si>
    <t>Paleček</t>
  </si>
  <si>
    <t xml:space="preserve">Soukup </t>
  </si>
  <si>
    <t>Nesveda - Nováková</t>
  </si>
  <si>
    <t xml:space="preserve">Nováková - Růžička </t>
  </si>
  <si>
    <t>Lutsak - Veselík</t>
  </si>
  <si>
    <t>Bruun</t>
  </si>
  <si>
    <t>dopolední utkání - začátek 9:00 - semi</t>
  </si>
  <si>
    <t>Nejdek</t>
  </si>
  <si>
    <t>Tomáš Přinda</t>
  </si>
  <si>
    <t>Šilhan O. / Nováková</t>
  </si>
  <si>
    <t>Šimberský / Brožová</t>
  </si>
  <si>
    <t>Přinda / Brož</t>
  </si>
  <si>
    <t>Růžička / Nováková</t>
  </si>
  <si>
    <t>Brožová / Fuchsová</t>
  </si>
  <si>
    <t>Nesveda / Veselík</t>
  </si>
  <si>
    <t>Šimberský / Hegner</t>
  </si>
  <si>
    <t>Brunn</t>
  </si>
  <si>
    <t>Fuchsová</t>
  </si>
  <si>
    <t>6 :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</si>
</sst>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9" fillId="0" borderId="0" xfId="49">
      <alignment/>
      <protection/>
    </xf>
    <xf numFmtId="14" fontId="9" fillId="0" borderId="10" xfId="49" applyNumberFormat="1" applyFill="1" applyBorder="1" applyAlignment="1">
      <alignment horizontal="center"/>
      <protection/>
    </xf>
    <xf numFmtId="0" fontId="16" fillId="0" borderId="11" xfId="49" applyFont="1" applyBorder="1" applyAlignment="1">
      <alignment horizontal="right" wrapText="1"/>
      <protection/>
    </xf>
    <xf numFmtId="0" fontId="15" fillId="0" borderId="12" xfId="49" applyFont="1" applyBorder="1" applyAlignment="1">
      <alignment horizontal="right" wrapText="1"/>
      <protection/>
    </xf>
    <xf numFmtId="0" fontId="17" fillId="0" borderId="11" xfId="49" applyFont="1" applyBorder="1" applyAlignment="1">
      <alignment horizontal="center" wrapText="1"/>
      <protection/>
    </xf>
    <xf numFmtId="0" fontId="17" fillId="12" borderId="13" xfId="49" applyFont="1" applyFill="1" applyBorder="1" applyAlignment="1">
      <alignment horizontal="center" wrapText="1"/>
      <protection/>
    </xf>
    <xf numFmtId="0" fontId="17" fillId="0" borderId="13" xfId="49" applyFont="1" applyBorder="1" applyAlignment="1">
      <alignment horizontal="center" wrapText="1"/>
      <protection/>
    </xf>
    <xf numFmtId="0" fontId="17" fillId="0" borderId="14" xfId="49" applyFont="1" applyBorder="1" applyAlignment="1">
      <alignment horizontal="center" wrapText="1"/>
      <protection/>
    </xf>
    <xf numFmtId="0" fontId="17" fillId="0" borderId="15" xfId="49" applyFont="1" applyBorder="1" applyAlignment="1">
      <alignment horizontal="center" wrapText="1"/>
      <protection/>
    </xf>
    <xf numFmtId="0" fontId="18" fillId="12" borderId="16" xfId="49" applyFont="1" applyFill="1" applyBorder="1" applyAlignment="1">
      <alignment horizontal="center" wrapText="1"/>
      <protection/>
    </xf>
    <xf numFmtId="0" fontId="13" fillId="0" borderId="17" xfId="49" applyFont="1" applyFill="1" applyBorder="1" applyAlignment="1">
      <alignment horizontal="center" vertical="center"/>
      <protection/>
    </xf>
    <xf numFmtId="0" fontId="9" fillId="0" borderId="17" xfId="49" applyFill="1" applyBorder="1" applyAlignment="1">
      <alignment horizontal="center" vertical="center"/>
      <protection/>
    </xf>
    <xf numFmtId="0" fontId="13" fillId="12" borderId="18" xfId="49" applyFont="1" applyFill="1" applyBorder="1" applyAlignment="1">
      <alignment horizontal="center" vertical="center"/>
      <protection/>
    </xf>
    <xf numFmtId="0" fontId="19" fillId="0" borderId="19" xfId="49" applyFont="1" applyFill="1" applyBorder="1" applyAlignment="1" applyProtection="1">
      <alignment horizontal="center" vertical="center"/>
      <protection hidden="1"/>
    </xf>
    <xf numFmtId="0" fontId="14" fillId="12" borderId="20" xfId="49" applyFont="1" applyFill="1" applyBorder="1" applyAlignment="1" applyProtection="1">
      <alignment horizontal="center" vertical="center"/>
      <protection hidden="1"/>
    </xf>
    <xf numFmtId="0" fontId="13" fillId="12" borderId="21" xfId="49" applyFont="1" applyFill="1" applyBorder="1" applyAlignment="1">
      <alignment horizontal="center" vertical="center"/>
      <protection/>
    </xf>
    <xf numFmtId="0" fontId="19" fillId="0" borderId="22" xfId="49" applyFont="1" applyFill="1" applyBorder="1" applyAlignment="1" applyProtection="1">
      <alignment horizontal="center" vertical="center"/>
      <protection hidden="1"/>
    </xf>
    <xf numFmtId="0" fontId="19" fillId="0" borderId="23" xfId="49" applyFont="1" applyFill="1" applyBorder="1" applyAlignment="1" applyProtection="1">
      <alignment horizontal="center" vertical="center"/>
      <protection hidden="1"/>
    </xf>
    <xf numFmtId="0" fontId="13" fillId="12" borderId="24" xfId="49" applyFont="1" applyFill="1" applyBorder="1" applyAlignment="1">
      <alignment horizontal="center" vertical="center"/>
      <protection/>
    </xf>
    <xf numFmtId="0" fontId="13" fillId="12" borderId="25" xfId="49" applyFont="1" applyFill="1" applyBorder="1" applyAlignment="1">
      <alignment horizontal="center" vertical="center"/>
      <protection/>
    </xf>
    <xf numFmtId="0" fontId="14" fillId="12" borderId="26" xfId="49" applyFont="1" applyFill="1" applyBorder="1" applyAlignment="1" applyProtection="1">
      <alignment horizontal="center" vertical="center"/>
      <protection hidden="1"/>
    </xf>
    <xf numFmtId="0" fontId="14" fillId="0" borderId="0" xfId="49" applyFont="1" applyFill="1" applyBorder="1" applyAlignment="1">
      <alignment horizontal="center" vertical="center"/>
      <protection/>
    </xf>
    <xf numFmtId="0" fontId="13" fillId="12" borderId="27" xfId="49" applyFont="1" applyFill="1" applyBorder="1" applyAlignment="1">
      <alignment horizontal="center" vertical="center"/>
      <protection/>
    </xf>
    <xf numFmtId="0" fontId="19" fillId="0" borderId="28" xfId="49" applyFont="1" applyFill="1" applyBorder="1" applyAlignment="1" applyProtection="1">
      <alignment horizontal="center" vertical="center"/>
      <protection hidden="1"/>
    </xf>
    <xf numFmtId="0" fontId="13" fillId="12" borderId="29" xfId="49" applyFont="1" applyFill="1" applyBorder="1" applyAlignment="1">
      <alignment horizontal="center" vertical="center"/>
      <protection/>
    </xf>
    <xf numFmtId="0" fontId="13" fillId="12" borderId="28" xfId="49" applyFont="1" applyFill="1" applyBorder="1" applyAlignment="1">
      <alignment horizontal="center" vertical="center"/>
      <protection/>
    </xf>
    <xf numFmtId="0" fontId="13" fillId="12" borderId="30" xfId="49" applyFont="1" applyFill="1" applyBorder="1" applyAlignment="1">
      <alignment horizontal="center" vertical="center"/>
      <protection/>
    </xf>
    <xf numFmtId="0" fontId="13" fillId="12" borderId="31" xfId="49" applyFont="1" applyFill="1" applyBorder="1" applyAlignment="1">
      <alignment horizontal="center" vertical="center"/>
      <protection/>
    </xf>
    <xf numFmtId="0" fontId="13" fillId="12" borderId="32" xfId="49" applyFont="1" applyFill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9" fillId="0" borderId="33" xfId="49" applyFill="1" applyBorder="1" applyAlignment="1">
      <alignment horizontal="center" vertical="center"/>
      <protection/>
    </xf>
    <xf numFmtId="0" fontId="9" fillId="0" borderId="17" xfId="49" applyBorder="1" applyAlignment="1">
      <alignment horizontal="center" vertical="center"/>
      <protection/>
    </xf>
    <xf numFmtId="0" fontId="19" fillId="0" borderId="30" xfId="49" applyFont="1" applyFill="1" applyBorder="1" applyAlignment="1" applyProtection="1">
      <alignment horizontal="center" vertical="center"/>
      <protection hidden="1"/>
    </xf>
    <xf numFmtId="0" fontId="19" fillId="0" borderId="28" xfId="49" applyFont="1" applyBorder="1" applyAlignment="1" applyProtection="1">
      <alignment horizontal="center" vertical="center"/>
      <protection hidden="1"/>
    </xf>
    <xf numFmtId="0" fontId="19" fillId="0" borderId="34" xfId="49" applyFont="1" applyFill="1" applyBorder="1" applyAlignment="1" applyProtection="1">
      <alignment horizontal="center" vertical="center"/>
      <protection hidden="1"/>
    </xf>
    <xf numFmtId="0" fontId="19" fillId="0" borderId="35" xfId="49" applyFont="1" applyFill="1" applyBorder="1" applyAlignment="1" applyProtection="1">
      <alignment horizontal="center" vertical="center"/>
      <protection hidden="1"/>
    </xf>
    <xf numFmtId="0" fontId="19" fillId="0" borderId="19" xfId="49" applyFont="1" applyBorder="1" applyAlignment="1" applyProtection="1">
      <alignment horizontal="center" vertical="center"/>
      <protection hidden="1"/>
    </xf>
    <xf numFmtId="0" fontId="19" fillId="0" borderId="22" xfId="49" applyFont="1" applyBorder="1" applyAlignment="1" applyProtection="1">
      <alignment horizontal="center" vertical="center"/>
      <protection hidden="1"/>
    </xf>
    <xf numFmtId="0" fontId="19" fillId="0" borderId="36" xfId="49" applyFont="1" applyFill="1" applyBorder="1" applyAlignment="1" applyProtection="1">
      <alignment horizontal="center" vertical="center"/>
      <protection hidden="1"/>
    </xf>
    <xf numFmtId="0" fontId="19" fillId="0" borderId="23" xfId="49" applyFont="1" applyBorder="1" applyAlignment="1" applyProtection="1">
      <alignment horizontal="center" vertical="center"/>
      <protection hidden="1"/>
    </xf>
    <xf numFmtId="0" fontId="19" fillId="0" borderId="37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2" fillId="0" borderId="38" xfId="59" applyFont="1" applyBorder="1" applyAlignment="1">
      <alignment vertical="center"/>
      <protection/>
    </xf>
    <xf numFmtId="0" fontId="9" fillId="0" borderId="39" xfId="0" applyFont="1" applyBorder="1" applyAlignment="1">
      <alignment vertical="center"/>
    </xf>
    <xf numFmtId="0" fontId="12" fillId="0" borderId="40" xfId="59" applyFont="1" applyBorder="1" applyAlignment="1">
      <alignment vertical="center"/>
      <protection/>
    </xf>
    <xf numFmtId="44" fontId="14" fillId="0" borderId="41" xfId="39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12" fillId="0" borderId="42" xfId="59" applyFont="1" applyBorder="1" applyAlignment="1">
      <alignment vertical="center"/>
      <protection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vertical="center"/>
    </xf>
    <xf numFmtId="0" fontId="14" fillId="0" borderId="46" xfId="63" applyFont="1" applyBorder="1">
      <alignment horizontal="center" vertical="center"/>
      <protection/>
    </xf>
    <xf numFmtId="0" fontId="14" fillId="0" borderId="47" xfId="63" applyFont="1" applyBorder="1">
      <alignment horizontal="center" vertical="center"/>
      <protection/>
    </xf>
    <xf numFmtId="0" fontId="15" fillId="0" borderId="48" xfId="38" applyFont="1" applyBorder="1" applyAlignment="1">
      <alignment horizontal="center" vertical="center"/>
      <protection/>
    </xf>
    <xf numFmtId="0" fontId="14" fillId="0" borderId="49" xfId="63" applyFont="1" applyBorder="1">
      <alignment horizontal="center" vertical="center"/>
      <protection/>
    </xf>
    <xf numFmtId="44" fontId="14" fillId="0" borderId="50" xfId="39" applyFont="1" applyBorder="1">
      <alignment horizontal="center"/>
    </xf>
    <xf numFmtId="0" fontId="14" fillId="0" borderId="50" xfId="63" applyFont="1" applyBorder="1">
      <alignment horizontal="center" vertical="center"/>
      <protection/>
    </xf>
    <xf numFmtId="0" fontId="27" fillId="0" borderId="50" xfId="38" applyFont="1" applyBorder="1" applyAlignment="1">
      <alignment horizontal="centerContinuous" vertical="center"/>
      <protection/>
    </xf>
    <xf numFmtId="0" fontId="27" fillId="0" borderId="51" xfId="38" applyFont="1" applyBorder="1" applyAlignment="1">
      <alignment horizontal="centerContinuous" vertical="center"/>
      <protection/>
    </xf>
    <xf numFmtId="0" fontId="27" fillId="0" borderId="52" xfId="38" applyFont="1" applyBorder="1" applyAlignment="1">
      <alignment horizontal="centerContinuous" vertical="center"/>
      <protection/>
    </xf>
    <xf numFmtId="0" fontId="9" fillId="0" borderId="51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41" xfId="0" applyFont="1" applyBorder="1" applyAlignment="1" applyProtection="1">
      <alignment horizontal="left" vertical="center" indent="1"/>
      <protection locked="0"/>
    </xf>
    <xf numFmtId="0" fontId="9" fillId="0" borderId="41" xfId="63" applyFont="1" applyBorder="1" applyAlignment="1" applyProtection="1">
      <alignment horizontal="left" vertical="center" indent="1"/>
      <protection locked="0"/>
    </xf>
    <xf numFmtId="0" fontId="12" fillId="0" borderId="29" xfId="65" applyFont="1" applyBorder="1" applyProtection="1">
      <alignment horizontal="center" vertical="center"/>
      <protection locked="0"/>
    </xf>
    <xf numFmtId="0" fontId="12" fillId="0" borderId="54" xfId="65" applyFont="1" applyBorder="1">
      <alignment horizontal="center" vertical="center"/>
      <protection/>
    </xf>
    <xf numFmtId="0" fontId="12" fillId="0" borderId="41" xfId="65" applyFont="1" applyBorder="1" applyProtection="1">
      <alignment horizontal="center" vertical="center"/>
      <protection locked="0"/>
    </xf>
    <xf numFmtId="0" fontId="12" fillId="0" borderId="55" xfId="65" applyFont="1" applyBorder="1" applyProtection="1">
      <alignment horizontal="center" vertical="center"/>
      <protection hidden="1"/>
    </xf>
    <xf numFmtId="0" fontId="12" fillId="0" borderId="41" xfId="65" applyFont="1" applyBorder="1" applyProtection="1">
      <alignment horizontal="center" vertical="center"/>
      <protection hidden="1"/>
    </xf>
    <xf numFmtId="0" fontId="12" fillId="0" borderId="55" xfId="65" applyFont="1" applyBorder="1">
      <alignment horizontal="center" vertical="center"/>
      <protection/>
    </xf>
    <xf numFmtId="0" fontId="12" fillId="0" borderId="29" xfId="65" applyFont="1" applyBorder="1">
      <alignment horizontal="center" vertical="center"/>
      <protection/>
    </xf>
    <xf numFmtId="0" fontId="12" fillId="0" borderId="56" xfId="65" applyFont="1" applyBorder="1">
      <alignment horizontal="center" vertical="center"/>
      <protection/>
    </xf>
    <xf numFmtId="0" fontId="12" fillId="0" borderId="41" xfId="65" applyFont="1" applyBorder="1">
      <alignment horizontal="center" vertical="center"/>
      <protection/>
    </xf>
    <xf numFmtId="0" fontId="9" fillId="0" borderId="57" xfId="0" applyFont="1" applyBorder="1" applyAlignment="1" applyProtection="1">
      <alignment horizontal="left" vertical="center" indent="1"/>
      <protection locked="0"/>
    </xf>
    <xf numFmtId="0" fontId="12" fillId="0" borderId="58" xfId="65" applyFont="1" applyBorder="1">
      <alignment horizontal="center" vertical="center"/>
      <protection/>
    </xf>
    <xf numFmtId="0" fontId="9" fillId="33" borderId="41" xfId="0" applyFont="1" applyFill="1" applyBorder="1" applyAlignment="1" applyProtection="1">
      <alignment horizontal="left" vertical="center" indent="1"/>
      <protection locked="0"/>
    </xf>
    <xf numFmtId="0" fontId="12" fillId="33" borderId="29" xfId="65" applyFont="1" applyFill="1" applyBorder="1" applyProtection="1">
      <alignment horizontal="center" vertical="center"/>
      <protection locked="0"/>
    </xf>
    <xf numFmtId="0" fontId="12" fillId="33" borderId="29" xfId="65" applyFont="1" applyFill="1" applyBorder="1">
      <alignment horizontal="center" vertical="center"/>
      <protection/>
    </xf>
    <xf numFmtId="0" fontId="12" fillId="33" borderId="41" xfId="65" applyFont="1" applyFill="1" applyBorder="1" applyProtection="1">
      <alignment horizontal="center" vertical="center"/>
      <protection locked="0"/>
    </xf>
    <xf numFmtId="0" fontId="12" fillId="33" borderId="55" xfId="65" applyFont="1" applyFill="1" applyBorder="1" applyProtection="1">
      <alignment horizontal="center" vertical="center"/>
      <protection hidden="1"/>
    </xf>
    <xf numFmtId="0" fontId="12" fillId="33" borderId="41" xfId="65" applyFont="1" applyFill="1" applyBorder="1" applyProtection="1">
      <alignment horizontal="center" vertical="center"/>
      <protection hidden="1"/>
    </xf>
    <xf numFmtId="0" fontId="12" fillId="33" borderId="55" xfId="65" applyFont="1" applyFill="1" applyBorder="1">
      <alignment horizontal="center" vertical="center"/>
      <protection/>
    </xf>
    <xf numFmtId="0" fontId="12" fillId="33" borderId="58" xfId="65" applyFont="1" applyFill="1" applyBorder="1">
      <alignment horizontal="center" vertical="center"/>
      <protection/>
    </xf>
    <xf numFmtId="0" fontId="12" fillId="33" borderId="41" xfId="65" applyFont="1" applyFill="1" applyBorder="1">
      <alignment horizontal="center" vertical="center"/>
      <protection/>
    </xf>
    <xf numFmtId="0" fontId="9" fillId="33" borderId="57" xfId="0" applyFont="1" applyFill="1" applyBorder="1" applyAlignment="1" applyProtection="1">
      <alignment horizontal="left" vertical="center" indent="1"/>
      <protection locked="0"/>
    </xf>
    <xf numFmtId="0" fontId="28" fillId="2" borderId="59" xfId="64" applyFont="1" applyFill="1" applyBorder="1">
      <alignment vertical="center"/>
      <protection/>
    </xf>
    <xf numFmtId="0" fontId="14" fillId="0" borderId="60" xfId="63" applyFont="1" applyBorder="1" applyProtection="1">
      <alignment horizontal="center" vertical="center"/>
      <protection hidden="1"/>
    </xf>
    <xf numFmtId="0" fontId="14" fillId="0" borderId="13" xfId="63" applyFont="1" applyBorder="1" applyProtection="1">
      <alignment horizontal="center" vertical="center"/>
      <protection hidden="1"/>
    </xf>
    <xf numFmtId="0" fontId="14" fillId="0" borderId="61" xfId="63" applyFont="1" applyBorder="1" applyProtection="1">
      <alignment horizontal="center" vertical="center"/>
      <protection hidden="1"/>
    </xf>
    <xf numFmtId="0" fontId="9" fillId="0" borderId="62" xfId="0" applyFont="1" applyBorder="1" applyAlignment="1">
      <alignment horizontal="left" vertical="center" indent="1"/>
    </xf>
    <xf numFmtId="0" fontId="2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65" applyFont="1">
      <alignment horizontal="center" vertical="center"/>
      <protection/>
    </xf>
    <xf numFmtId="0" fontId="9" fillId="0" borderId="0" xfId="59" applyFont="1">
      <alignment/>
      <protection/>
    </xf>
    <xf numFmtId="0" fontId="13" fillId="0" borderId="0" xfId="59" applyFont="1">
      <alignment/>
      <protection/>
    </xf>
    <xf numFmtId="0" fontId="9" fillId="0" borderId="63" xfId="0" applyFont="1" applyBorder="1" applyAlignment="1" applyProtection="1">
      <alignment/>
      <protection locked="0"/>
    </xf>
    <xf numFmtId="0" fontId="12" fillId="0" borderId="0" xfId="59" applyFont="1">
      <alignment/>
      <protection/>
    </xf>
    <xf numFmtId="0" fontId="9" fillId="0" borderId="64" xfId="0" applyFont="1" applyBorder="1" applyAlignment="1" applyProtection="1">
      <alignment/>
      <protection locked="0"/>
    </xf>
    <xf numFmtId="0" fontId="27" fillId="0" borderId="0" xfId="59" applyFont="1">
      <alignment/>
      <protection/>
    </xf>
    <xf numFmtId="0" fontId="31" fillId="0" borderId="0" xfId="0" applyFont="1" applyAlignment="1">
      <alignment/>
    </xf>
    <xf numFmtId="0" fontId="31" fillId="0" borderId="0" xfId="59" applyFont="1">
      <alignment/>
      <protection/>
    </xf>
    <xf numFmtId="49" fontId="15" fillId="0" borderId="0" xfId="54" applyNumberFormat="1" applyFont="1" applyAlignment="1">
      <alignment horizontal="center"/>
      <protection/>
    </xf>
    <xf numFmtId="0" fontId="14" fillId="0" borderId="65" xfId="49" applyFont="1" applyFill="1" applyBorder="1" applyAlignment="1">
      <alignment horizontal="center" vertical="center"/>
      <protection/>
    </xf>
    <xf numFmtId="0" fontId="14" fillId="0" borderId="66" xfId="49" applyFont="1" applyFill="1" applyBorder="1" applyAlignment="1">
      <alignment horizontal="center" vertical="center"/>
      <protection/>
    </xf>
    <xf numFmtId="0" fontId="13" fillId="0" borderId="33" xfId="49" applyFont="1" applyBorder="1" applyAlignment="1">
      <alignment horizontal="center" vertical="center"/>
      <protection/>
    </xf>
    <xf numFmtId="0" fontId="20" fillId="0" borderId="0" xfId="54" applyFont="1" applyFill="1" applyAlignment="1">
      <alignment horizontal="center"/>
      <protection/>
    </xf>
    <xf numFmtId="0" fontId="15" fillId="0" borderId="0" xfId="54" applyFont="1" applyFill="1">
      <alignment/>
      <protection/>
    </xf>
    <xf numFmtId="0" fontId="21" fillId="0" borderId="0" xfId="54" applyFont="1" applyFill="1" applyAlignment="1">
      <alignment horizontal="center"/>
      <protection/>
    </xf>
    <xf numFmtId="14" fontId="22" fillId="0" borderId="0" xfId="54" applyNumberFormat="1" applyFont="1" applyFill="1" applyAlignment="1">
      <alignment horizontal="center"/>
      <protection/>
    </xf>
    <xf numFmtId="14" fontId="22" fillId="0" borderId="0" xfId="54" applyNumberFormat="1" applyFont="1" applyFill="1" applyAlignment="1">
      <alignment/>
      <protection/>
    </xf>
    <xf numFmtId="0" fontId="15" fillId="0" borderId="0" xfId="54" applyFont="1" applyFill="1" applyAlignment="1">
      <alignment horizontal="right"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Alignment="1">
      <alignment horizontal="left"/>
      <protection/>
    </xf>
    <xf numFmtId="0" fontId="24" fillId="0" borderId="0" xfId="54" applyFont="1" applyFill="1">
      <alignment/>
      <protection/>
    </xf>
    <xf numFmtId="0" fontId="15" fillId="0" borderId="0" xfId="54" applyFont="1" applyFill="1" applyBorder="1" applyAlignment="1">
      <alignment horizontal="left"/>
      <protection/>
    </xf>
    <xf numFmtId="0" fontId="24" fillId="0" borderId="0" xfId="54" applyFont="1" applyFill="1" applyAlignment="1">
      <alignment/>
      <protection/>
    </xf>
    <xf numFmtId="0" fontId="24" fillId="0" borderId="0" xfId="54" applyFont="1" applyFill="1" applyBorder="1" applyAlignment="1">
      <alignment/>
      <protection/>
    </xf>
    <xf numFmtId="0" fontId="15" fillId="0" borderId="0" xfId="54" applyFont="1" applyFill="1" applyBorder="1">
      <alignment/>
      <protection/>
    </xf>
    <xf numFmtId="0" fontId="65" fillId="0" borderId="0" xfId="54" applyFont="1" applyFill="1" applyAlignment="1">
      <alignment/>
      <protection/>
    </xf>
    <xf numFmtId="0" fontId="23" fillId="0" borderId="0" xfId="54" applyFont="1" applyFill="1" applyBorder="1" applyAlignment="1">
      <alignment horizontal="right"/>
      <protection/>
    </xf>
    <xf numFmtId="0" fontId="15" fillId="0" borderId="0" xfId="54" applyFont="1" applyFill="1" applyBorder="1" applyAlignment="1">
      <alignment horizontal="right"/>
      <protection/>
    </xf>
    <xf numFmtId="0" fontId="24" fillId="0" borderId="0" xfId="54" applyFont="1" applyFill="1" applyAlignment="1">
      <alignment horizontal="left"/>
      <protection/>
    </xf>
    <xf numFmtId="0" fontId="15" fillId="0" borderId="0" xfId="54" applyFont="1" applyFill="1" applyAlignment="1">
      <alignment/>
      <protection/>
    </xf>
    <xf numFmtId="0" fontId="23" fillId="0" borderId="0" xfId="54" applyFont="1" applyFill="1" applyAlignment="1">
      <alignment horizontal="right"/>
      <protection/>
    </xf>
    <xf numFmtId="0" fontId="23" fillId="0" borderId="0" xfId="54" applyFont="1" applyFill="1" applyAlignment="1">
      <alignment horizontal="left"/>
      <protection/>
    </xf>
    <xf numFmtId="0" fontId="15" fillId="0" borderId="44" xfId="67" applyFont="1" applyBorder="1" applyAlignment="1">
      <alignment horizontal="center" vertical="center"/>
      <protection/>
    </xf>
    <xf numFmtId="0" fontId="15" fillId="0" borderId="67" xfId="38" applyFont="1" applyBorder="1" applyAlignment="1">
      <alignment horizontal="center" vertical="center" wrapText="1"/>
      <protection/>
    </xf>
    <xf numFmtId="0" fontId="15" fillId="33" borderId="67" xfId="38" applyFont="1" applyFill="1" applyBorder="1" applyAlignment="1" applyProtection="1">
      <alignment horizontal="center" vertical="center" wrapText="1"/>
      <protection locked="0"/>
    </xf>
    <xf numFmtId="0" fontId="30" fillId="0" borderId="0" xfId="38" applyFont="1" applyBorder="1" applyAlignment="1">
      <alignment horizontal="centerContinuous" vertical="center"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1" xfId="0" applyFont="1" applyBorder="1" applyAlignment="1" applyProtection="1" quotePrefix="1">
      <alignment horizontal="left" vertical="center" indent="1"/>
      <protection locked="0"/>
    </xf>
    <xf numFmtId="0" fontId="9" fillId="33" borderId="41" xfId="0" applyFont="1" applyFill="1" applyBorder="1" applyAlignment="1" applyProtection="1" quotePrefix="1">
      <alignment horizontal="left" vertical="center" indent="1"/>
      <protection locked="0"/>
    </xf>
    <xf numFmtId="0" fontId="13" fillId="0" borderId="0" xfId="49" applyFont="1" applyBorder="1" applyAlignment="1">
      <alignment horizontal="center" vertical="center"/>
      <protection/>
    </xf>
    <xf numFmtId="0" fontId="9" fillId="0" borderId="0" xfId="49" applyFill="1" applyBorder="1" applyAlignment="1">
      <alignment horizontal="center" vertical="center"/>
      <protection/>
    </xf>
    <xf numFmtId="0" fontId="19" fillId="0" borderId="0" xfId="49" applyFont="1" applyFill="1" applyBorder="1" applyAlignment="1" applyProtection="1">
      <alignment horizontal="center" vertical="center"/>
      <protection hidden="1"/>
    </xf>
    <xf numFmtId="0" fontId="13" fillId="0" borderId="0" xfId="49" applyFont="1" applyFill="1" applyBorder="1" applyAlignment="1">
      <alignment horizontal="center" vertical="center"/>
      <protection/>
    </xf>
    <xf numFmtId="0" fontId="14" fillId="0" borderId="0" xfId="49" applyFont="1" applyFill="1" applyBorder="1" applyAlignment="1" applyProtection="1">
      <alignment horizontal="center" vertical="center"/>
      <protection hidden="1"/>
    </xf>
    <xf numFmtId="0" fontId="20" fillId="0" borderId="0" xfId="49" applyFont="1" applyAlignment="1">
      <alignment horizontal="center" vertical="center"/>
      <protection/>
    </xf>
    <xf numFmtId="0" fontId="14" fillId="0" borderId="0" xfId="49" applyFont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21" fillId="0" borderId="0" xfId="54" applyFont="1" applyFill="1" applyAlignment="1">
      <alignment horizontal="center"/>
      <protection/>
    </xf>
    <xf numFmtId="14" fontId="22" fillId="0" borderId="0" xfId="54" applyNumberFormat="1" applyFont="1" applyFill="1" applyAlignment="1">
      <alignment horizontal="center"/>
      <protection/>
    </xf>
    <xf numFmtId="0" fontId="23" fillId="0" borderId="0" xfId="54" applyFont="1" applyFill="1" applyAlignment="1">
      <alignment horizontal="center" vertical="center"/>
      <protection/>
    </xf>
    <xf numFmtId="0" fontId="65" fillId="0" borderId="0" xfId="54" applyFont="1" applyFill="1" applyAlignment="1">
      <alignment horizontal="center"/>
      <protection/>
    </xf>
    <xf numFmtId="0" fontId="20" fillId="0" borderId="0" xfId="54" applyFont="1" applyFill="1" applyAlignment="1">
      <alignment horizontal="center"/>
      <protection/>
    </xf>
    <xf numFmtId="0" fontId="25" fillId="0" borderId="10" xfId="64" applyFont="1" applyBorder="1" applyAlignment="1">
      <alignment horizontal="center" vertical="center"/>
      <protection/>
    </xf>
    <xf numFmtId="0" fontId="13" fillId="0" borderId="68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69" xfId="0" applyFont="1" applyBorder="1" applyAlignment="1" applyProtection="1">
      <alignment horizontal="left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9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left" vertical="center"/>
      <protection/>
    </xf>
    <xf numFmtId="0" fontId="14" fillId="0" borderId="71" xfId="67" applyFont="1" applyBorder="1" applyAlignment="1" applyProtection="1">
      <alignment horizontal="left" vertical="center"/>
      <protection locked="0"/>
    </xf>
    <xf numFmtId="0" fontId="14" fillId="0" borderId="54" xfId="67" applyFont="1" applyBorder="1" applyAlignment="1" applyProtection="1">
      <alignment horizontal="left" vertical="center"/>
      <protection locked="0"/>
    </xf>
    <xf numFmtId="0" fontId="14" fillId="0" borderId="72" xfId="67" applyFont="1" applyBorder="1" applyAlignment="1" applyProtection="1">
      <alignment horizontal="left" vertical="center"/>
      <protection locked="0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49" fontId="9" fillId="0" borderId="71" xfId="0" applyNumberFormat="1" applyFont="1" applyBorder="1" applyAlignment="1" applyProtection="1">
      <alignment horizontal="left" vertical="center"/>
      <protection locked="0"/>
    </xf>
    <xf numFmtId="49" fontId="9" fillId="0" borderId="73" xfId="0" applyNumberFormat="1" applyFont="1" applyBorder="1" applyAlignment="1" applyProtection="1">
      <alignment horizontal="left" vertical="center"/>
      <protection locked="0"/>
    </xf>
    <xf numFmtId="0" fontId="25" fillId="2" borderId="74" xfId="0" applyFont="1" applyFill="1" applyBorder="1" applyAlignment="1" applyProtection="1">
      <alignment horizontal="left" vertical="center"/>
      <protection hidden="1"/>
    </xf>
    <xf numFmtId="0" fontId="25" fillId="2" borderId="62" xfId="0" applyFont="1" applyFill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75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26" fillId="0" borderId="35" xfId="67" applyFont="1" applyBorder="1" applyAlignment="1" applyProtection="1">
      <alignment horizontal="left" vertical="center"/>
      <protection locked="0"/>
    </xf>
    <xf numFmtId="0" fontId="26" fillId="0" borderId="30" xfId="67" applyFont="1" applyBorder="1" applyAlignment="1" applyProtection="1">
      <alignment horizontal="left" vertical="center"/>
      <protection locked="0"/>
    </xf>
    <xf numFmtId="0" fontId="26" fillId="0" borderId="76" xfId="67" applyFont="1" applyBorder="1" applyAlignment="1" applyProtection="1">
      <alignment horizontal="left" vertical="center"/>
      <protection locked="0"/>
    </xf>
    <xf numFmtId="0" fontId="15" fillId="0" borderId="77" xfId="38" applyFont="1" applyBorder="1" applyAlignment="1">
      <alignment horizontal="center" vertical="center"/>
      <protection/>
    </xf>
    <xf numFmtId="0" fontId="15" fillId="0" borderId="78" xfId="38" applyFont="1" applyBorder="1" applyAlignment="1">
      <alignment horizontal="center" vertical="center"/>
      <protection/>
    </xf>
    <xf numFmtId="0" fontId="15" fillId="0" borderId="79" xfId="38" applyFont="1" applyBorder="1" applyAlignment="1">
      <alignment horizontal="center" vertical="center"/>
      <protection/>
    </xf>
    <xf numFmtId="0" fontId="15" fillId="0" borderId="80" xfId="38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13" fillId="0" borderId="17" xfId="49" applyFont="1" applyBorder="1" applyAlignment="1">
      <alignment horizontal="center" vertical="center"/>
      <protection/>
    </xf>
    <xf numFmtId="0" fontId="13" fillId="0" borderId="33" xfId="49" applyFont="1" applyFill="1" applyBorder="1" applyAlignment="1">
      <alignment horizontal="center" vertical="center"/>
      <protection/>
    </xf>
    <xf numFmtId="0" fontId="19" fillId="0" borderId="30" xfId="49" applyFont="1" applyBorder="1" applyAlignment="1" applyProtection="1">
      <alignment horizontal="center" vertical="center"/>
      <protection hidden="1"/>
    </xf>
    <xf numFmtId="0" fontId="19" fillId="0" borderId="34" xfId="49" applyFont="1" applyBorder="1" applyAlignment="1" applyProtection="1">
      <alignment horizontal="center" vertical="center"/>
      <protection hidden="1"/>
    </xf>
    <xf numFmtId="0" fontId="19" fillId="0" borderId="35" xfId="49" applyFont="1" applyBorder="1" applyAlignment="1" applyProtection="1">
      <alignment horizontal="center" vertical="center"/>
      <protection hidden="1"/>
    </xf>
    <xf numFmtId="0" fontId="19" fillId="0" borderId="36" xfId="49" applyFont="1" applyBorder="1" applyAlignment="1" applyProtection="1">
      <alignment horizontal="center" vertical="center"/>
      <protection hidden="1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jdek_-_Doub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 web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tabSelected="1" zoomScalePageLayoutView="0" workbookViewId="0" topLeftCell="A1">
      <selection activeCell="A1" sqref="A1"/>
    </sheetView>
  </sheetViews>
  <sheetFormatPr defaultColWidth="9.125" defaultRowHeight="12.75"/>
  <cols>
    <col min="1" max="1" width="1.875" style="1" customWidth="1"/>
    <col min="2" max="2" width="3.125" style="1" customWidth="1"/>
    <col min="3" max="3" width="30.50390625" style="1" customWidth="1"/>
    <col min="4" max="4" width="8.50390625" style="1" customWidth="1"/>
    <col min="5" max="8" width="7.50390625" style="1" customWidth="1"/>
    <col min="9" max="14" width="8.625" style="1" customWidth="1"/>
    <col min="15" max="15" width="7.50390625" style="1" customWidth="1"/>
    <col min="16" max="16" width="3.625" style="1" customWidth="1"/>
    <col min="17" max="16384" width="9.125" style="1" customWidth="1"/>
  </cols>
  <sheetData>
    <row r="2" spans="2:15" ht="25.5" customHeight="1">
      <c r="B2" s="141" t="s">
        <v>74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15" ht="18.75" customHeight="1">
      <c r="B3" s="142" t="s">
        <v>171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1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3.25" customHeight="1" thickBot="1">
      <c r="B5" s="3"/>
      <c r="C5" s="4" t="s">
        <v>2</v>
      </c>
      <c r="D5" s="5" t="s">
        <v>3</v>
      </c>
      <c r="E5" s="6" t="s">
        <v>13</v>
      </c>
      <c r="F5" s="6" t="s">
        <v>15</v>
      </c>
      <c r="G5" s="6" t="s">
        <v>14</v>
      </c>
      <c r="H5" s="6" t="s">
        <v>16</v>
      </c>
      <c r="I5" s="7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9" t="s">
        <v>9</v>
      </c>
      <c r="O5" s="10" t="s">
        <v>10</v>
      </c>
    </row>
    <row r="6" spans="2:15" ht="23.25" customHeight="1">
      <c r="B6" s="11" t="s">
        <v>0</v>
      </c>
      <c r="C6" s="106" t="s">
        <v>20</v>
      </c>
      <c r="D6" s="12">
        <v>6</v>
      </c>
      <c r="E6" s="28">
        <v>4</v>
      </c>
      <c r="F6" s="25">
        <v>2</v>
      </c>
      <c r="G6" s="23">
        <v>0</v>
      </c>
      <c r="H6" s="13">
        <v>0</v>
      </c>
      <c r="I6" s="24">
        <v>34</v>
      </c>
      <c r="J6" s="41">
        <v>16</v>
      </c>
      <c r="K6" s="14">
        <f>'1.k.Dou_USK'!Q18+'1.k.BKV_USK'!Q18+'2.k.USK_Dou'!P18+'2.k.Nej_USK'!Q18+'3.k.USK_Nej'!P18+'3.k.USK_BKV'!P18</f>
        <v>74</v>
      </c>
      <c r="L6" s="17">
        <f>'1.k.Dou_USK'!P18+'1.k.BKV_USK'!P18+'2.k.USK_Dou'!Q18+'2.k.Nej_USK'!P18+'3.k.USK_Nej'!Q18+'3.k.USK_BKV'!Q18</f>
        <v>38</v>
      </c>
      <c r="M6" s="14">
        <f>'1.k.Dou_USK'!O18+'1.k.BKV_USK'!O18+'2.k.USK_Dou'!N18+'2.k.Nej_USK'!O18+'3.k.USK_Nej'!N18+'3.k.USK_BKV'!N18</f>
        <v>2160</v>
      </c>
      <c r="N6" s="18">
        <f>'1.k.Dou_USK'!N18+'1.k.BKV_USK'!N18+'2.k.USK_Dou'!O18+'2.k.Nej_USK'!N18+'3.k.USK_Nej'!O18+'3.k.USK_BKV'!O18</f>
        <v>1725</v>
      </c>
      <c r="O6" s="15">
        <f>E6*4+F6*3+G6*2+H6*1</f>
        <v>22</v>
      </c>
    </row>
    <row r="7" spans="2:15" ht="23.25" customHeight="1">
      <c r="B7" s="11" t="s">
        <v>11</v>
      </c>
      <c r="C7" s="106" t="s">
        <v>1</v>
      </c>
      <c r="D7" s="12">
        <v>6</v>
      </c>
      <c r="E7" s="28">
        <v>4</v>
      </c>
      <c r="F7" s="26">
        <v>0</v>
      </c>
      <c r="G7" s="16">
        <v>1</v>
      </c>
      <c r="H7" s="13">
        <v>1</v>
      </c>
      <c r="I7" s="24">
        <v>29</v>
      </c>
      <c r="J7" s="17">
        <v>20</v>
      </c>
      <c r="K7" s="14">
        <f>'1.k.BKV_Nej'!P18+'1.k.BKV_USK'!P18+'2.k.Nej_BKV'!Q18+'2.k.BKV_Dou'!P18+'3.k.Dou_BKV'!Q18+'3.k.USK_BKV'!Q18</f>
        <v>65</v>
      </c>
      <c r="L7" s="17">
        <f>'1.k.BKV_Nej'!Q18+'1.k.BKV_USK'!Q18+'2.k.Nej_BKV'!P18+'2.k.BKV_Dou'!Q18+'3.k.Dou_BKV'!P18+'3.k.USK_BKV'!P18</f>
        <v>46</v>
      </c>
      <c r="M7" s="14">
        <f>'1.k.BKV_Nej'!N18+'1.k.BKV_USK'!N18+'2.k.Nej_BKV'!O18+'2.k.BKV_Dou'!N18+'3.k.Dou_BKV'!O18+'3.k.USK_BKV'!O18</f>
        <v>2029</v>
      </c>
      <c r="N7" s="18">
        <f>'1.k.BKV_Nej'!O18+'1.k.BKV_USK'!O18+'2.k.Nej_BKV'!N18+'2.k.BKV_Dou'!O18+'3.k.Dou_BKV'!N18+'3.k.USK_BKV'!N18</f>
        <v>1867</v>
      </c>
      <c r="O7" s="15">
        <f>E7*4+F7*3+G7*2+H7*1</f>
        <v>19</v>
      </c>
    </row>
    <row r="8" spans="2:15" ht="23.25" customHeight="1">
      <c r="B8" s="180" t="s">
        <v>12</v>
      </c>
      <c r="C8" s="106" t="s">
        <v>21</v>
      </c>
      <c r="D8" s="12">
        <v>6</v>
      </c>
      <c r="E8" s="28">
        <v>1</v>
      </c>
      <c r="F8" s="26">
        <v>0</v>
      </c>
      <c r="G8" s="16">
        <v>1</v>
      </c>
      <c r="H8" s="13">
        <v>4</v>
      </c>
      <c r="I8" s="24">
        <v>21</v>
      </c>
      <c r="J8" s="17">
        <v>28</v>
      </c>
      <c r="K8" s="14">
        <f>'1.k.BKV_Nej'!Q18+'1.k.Dou_Nej'!Q18+'2.k.Nej_BKV'!P18+'2.k.Nej_USK'!P18+'3.k.Nej_Dou'!P18+'3.k.USK_Nej'!Q18</f>
        <v>48</v>
      </c>
      <c r="L8" s="17">
        <f>'1.k.BKV_Nej'!P18+'1.k.Dou_Nej'!P18+'2.k.Nej_BKV'!Q18+'2.k.Nej_USK'!Q18+'3.k.Nej_Dou'!Q18+'3.k.USK_Nej'!P18</f>
        <v>63</v>
      </c>
      <c r="M8" s="14">
        <f>'1.k.BKV_Nej'!O18+'1.k.Dou_Nej'!O18+'2.k.Nej_BKV'!N18+'2.k.Nej_USK'!N18+'3.k.Nej_Dou'!N18+'3.k.USK_Nej'!O18</f>
        <v>1814</v>
      </c>
      <c r="N8" s="18">
        <f>'1.k.BKV_Nej'!N18+'1.k.Dou_Nej'!N18+'2.k.Nej_BKV'!O18+'2.k.Nej_USK'!O18+'3.k.Nej_Dou'!O18+'3.k.USK_Nej'!N18</f>
        <v>2033</v>
      </c>
      <c r="O8" s="15">
        <f>E8*4+F8*3+G8*2+H8*1</f>
        <v>10</v>
      </c>
    </row>
    <row r="9" spans="2:15" ht="23.25" customHeight="1" thickBot="1">
      <c r="B9" s="181" t="s">
        <v>22</v>
      </c>
      <c r="C9" s="105" t="s">
        <v>78</v>
      </c>
      <c r="D9" s="31">
        <v>6</v>
      </c>
      <c r="E9" s="29">
        <v>0</v>
      </c>
      <c r="F9" s="27">
        <v>1</v>
      </c>
      <c r="G9" s="19">
        <v>1</v>
      </c>
      <c r="H9" s="20">
        <v>4</v>
      </c>
      <c r="I9" s="182">
        <v>15</v>
      </c>
      <c r="J9" s="183">
        <v>35</v>
      </c>
      <c r="K9" s="184">
        <f>'1.k.Dou_USK'!P18+'1.k.Dou_Nej'!P18+'2.k.BKV_Dou'!Q18+'2.k.USK_Dou'!Q18+'3.k.Nej_Dou'!Q18+'3.k.Dou_BKV'!P18</f>
        <v>34</v>
      </c>
      <c r="L9" s="183">
        <f>'1.k.Dou_USK'!Q18+'1.k.Dou_Nej'!Q18+'2.k.BKV_Dou'!P18+'2.k.USK_Dou'!P18+'3.k.Nej_Dou'!P18+'3.k.Dou_BKV'!Q18</f>
        <v>74</v>
      </c>
      <c r="M9" s="184">
        <f>'1.k.Dou_USK'!N18+'1.k.Dou_Nej'!N18+'2.k.BKV_Dou'!O18+'2.k.USK_Dou'!O18+'3.k.Nej_Dou'!O18+'3.k.Dou_BKV'!N18</f>
        <v>1643</v>
      </c>
      <c r="N9" s="185">
        <f>'1.k.Dou_USK'!O18+'1.k.Dou_Nej'!O18+'2.k.BKV_Dou'!N18+'2.k.USK_Dou'!N18+'3.k.Nej_Dou'!N18+'3.k.Dou_BKV'!O18</f>
        <v>2021</v>
      </c>
      <c r="O9" s="21">
        <f>E9*4+F9*3+G9*2+H9*1</f>
        <v>9</v>
      </c>
    </row>
    <row r="10" spans="2:15" ht="12" customHeight="1">
      <c r="B10" s="136"/>
      <c r="C10" s="22"/>
      <c r="D10" s="137"/>
      <c r="E10" s="139"/>
      <c r="F10" s="139"/>
      <c r="G10" s="139"/>
      <c r="H10" s="139"/>
      <c r="I10" s="138"/>
      <c r="J10" s="138"/>
      <c r="K10" s="138"/>
      <c r="L10" s="138"/>
      <c r="M10" s="138"/>
      <c r="N10" s="138"/>
      <c r="O10" s="140"/>
    </row>
    <row r="11" spans="2:15" ht="23.25" customHeight="1">
      <c r="B11" s="143" t="s">
        <v>149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2:15" ht="12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23.25" customHeight="1" thickBot="1">
      <c r="B13" s="3"/>
      <c r="C13" s="4" t="s">
        <v>2</v>
      </c>
      <c r="D13" s="5" t="s">
        <v>3</v>
      </c>
      <c r="E13" s="6" t="s">
        <v>13</v>
      </c>
      <c r="F13" s="6" t="s">
        <v>15</v>
      </c>
      <c r="G13" s="6" t="s">
        <v>14</v>
      </c>
      <c r="H13" s="6" t="s">
        <v>16</v>
      </c>
      <c r="I13" s="7" t="s">
        <v>4</v>
      </c>
      <c r="J13" s="8" t="s">
        <v>5</v>
      </c>
      <c r="K13" s="8" t="s">
        <v>6</v>
      </c>
      <c r="L13" s="8" t="s">
        <v>7</v>
      </c>
      <c r="M13" s="8" t="s">
        <v>8</v>
      </c>
      <c r="N13" s="9" t="s">
        <v>9</v>
      </c>
      <c r="O13" s="10" t="s">
        <v>10</v>
      </c>
    </row>
    <row r="14" spans="2:15" ht="23.25" customHeight="1">
      <c r="B14" s="11" t="s">
        <v>0</v>
      </c>
      <c r="C14" s="106" t="s">
        <v>20</v>
      </c>
      <c r="D14" s="12">
        <v>4</v>
      </c>
      <c r="E14" s="28">
        <v>3</v>
      </c>
      <c r="F14" s="25">
        <v>1</v>
      </c>
      <c r="G14" s="23">
        <v>0</v>
      </c>
      <c r="H14" s="13">
        <v>0</v>
      </c>
      <c r="I14" s="24">
        <v>24</v>
      </c>
      <c r="J14" s="41">
        <v>9</v>
      </c>
      <c r="K14" s="14">
        <v>52</v>
      </c>
      <c r="L14" s="17">
        <v>22</v>
      </c>
      <c r="M14" s="14">
        <v>1426</v>
      </c>
      <c r="N14" s="18">
        <v>1117</v>
      </c>
      <c r="O14" s="15">
        <f>E14*4+F14*3+G14*2+H14*1</f>
        <v>15</v>
      </c>
    </row>
    <row r="15" spans="2:15" ht="23.25" customHeight="1">
      <c r="B15" s="11" t="s">
        <v>11</v>
      </c>
      <c r="C15" s="106" t="s">
        <v>1</v>
      </c>
      <c r="D15" s="12">
        <v>4</v>
      </c>
      <c r="E15" s="28">
        <v>3</v>
      </c>
      <c r="F15" s="26">
        <v>0</v>
      </c>
      <c r="G15" s="16">
        <v>0</v>
      </c>
      <c r="H15" s="13">
        <v>1</v>
      </c>
      <c r="I15" s="24">
        <v>18</v>
      </c>
      <c r="J15" s="17">
        <v>14</v>
      </c>
      <c r="K15" s="14">
        <v>43</v>
      </c>
      <c r="L15" s="17">
        <v>30</v>
      </c>
      <c r="M15" s="14">
        <v>1333</v>
      </c>
      <c r="N15" s="18">
        <v>1212</v>
      </c>
      <c r="O15" s="15">
        <f>E15*4+F15*3+G15*2+H15*1</f>
        <v>13</v>
      </c>
    </row>
    <row r="16" spans="2:15" ht="23.25" customHeight="1">
      <c r="B16" s="11" t="s">
        <v>12</v>
      </c>
      <c r="C16" s="106" t="s">
        <v>78</v>
      </c>
      <c r="D16" s="12">
        <v>4</v>
      </c>
      <c r="E16" s="28">
        <v>0</v>
      </c>
      <c r="F16" s="26">
        <v>1</v>
      </c>
      <c r="G16" s="16">
        <v>1</v>
      </c>
      <c r="H16" s="13">
        <v>2</v>
      </c>
      <c r="I16" s="34">
        <v>12</v>
      </c>
      <c r="J16" s="38">
        <v>22</v>
      </c>
      <c r="K16" s="37">
        <v>25</v>
      </c>
      <c r="L16" s="38">
        <v>48</v>
      </c>
      <c r="M16" s="37">
        <v>1109</v>
      </c>
      <c r="N16" s="40">
        <v>1365</v>
      </c>
      <c r="O16" s="15">
        <f>E16*4+F16*3+G16*2+H16*1</f>
        <v>7</v>
      </c>
    </row>
    <row r="17" spans="2:15" ht="23.25" customHeight="1" thickBot="1">
      <c r="B17" s="107" t="s">
        <v>22</v>
      </c>
      <c r="C17" s="105" t="s">
        <v>21</v>
      </c>
      <c r="D17" s="31">
        <v>4</v>
      </c>
      <c r="E17" s="29">
        <v>0</v>
      </c>
      <c r="F17" s="27">
        <v>0</v>
      </c>
      <c r="G17" s="19">
        <v>1</v>
      </c>
      <c r="H17" s="20">
        <v>3</v>
      </c>
      <c r="I17" s="33">
        <v>12</v>
      </c>
      <c r="J17" s="35">
        <v>21</v>
      </c>
      <c r="K17" s="36">
        <v>28</v>
      </c>
      <c r="L17" s="35">
        <v>48</v>
      </c>
      <c r="M17" s="36">
        <v>1246</v>
      </c>
      <c r="N17" s="39">
        <v>1420</v>
      </c>
      <c r="O17" s="21">
        <f>E17*4+F17*3+G17*2+H17*1</f>
        <v>5</v>
      </c>
    </row>
    <row r="18" ht="12.75" customHeight="1">
      <c r="C18" s="22"/>
    </row>
    <row r="19" spans="2:15" ht="18" customHeight="1">
      <c r="B19" s="143" t="s">
        <v>75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ht="13.5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22.5" customHeight="1" thickBot="1">
      <c r="B21" s="3"/>
      <c r="C21" s="4" t="s">
        <v>2</v>
      </c>
      <c r="D21" s="5" t="s">
        <v>3</v>
      </c>
      <c r="E21" s="6" t="s">
        <v>13</v>
      </c>
      <c r="F21" s="6" t="s">
        <v>15</v>
      </c>
      <c r="G21" s="6" t="s">
        <v>14</v>
      </c>
      <c r="H21" s="6" t="s">
        <v>16</v>
      </c>
      <c r="I21" s="7" t="s">
        <v>4</v>
      </c>
      <c r="J21" s="8" t="s">
        <v>5</v>
      </c>
      <c r="K21" s="8" t="s">
        <v>6</v>
      </c>
      <c r="L21" s="8" t="s">
        <v>7</v>
      </c>
      <c r="M21" s="8" t="s">
        <v>8</v>
      </c>
      <c r="N21" s="9" t="s">
        <v>9</v>
      </c>
      <c r="O21" s="10" t="s">
        <v>10</v>
      </c>
    </row>
    <row r="22" spans="2:15" ht="22.5" customHeight="1">
      <c r="B22" s="11" t="s">
        <v>0</v>
      </c>
      <c r="C22" s="106" t="s">
        <v>20</v>
      </c>
      <c r="D22" s="12">
        <v>2</v>
      </c>
      <c r="E22" s="28">
        <v>2</v>
      </c>
      <c r="F22" s="25">
        <v>0</v>
      </c>
      <c r="G22" s="23">
        <v>0</v>
      </c>
      <c r="H22" s="13">
        <v>0</v>
      </c>
      <c r="I22" s="24">
        <v>13</v>
      </c>
      <c r="J22" s="41">
        <v>3</v>
      </c>
      <c r="K22" s="14">
        <v>27</v>
      </c>
      <c r="L22" s="17">
        <v>9</v>
      </c>
      <c r="M22" s="14">
        <v>699</v>
      </c>
      <c r="N22" s="18">
        <v>578</v>
      </c>
      <c r="O22" s="15">
        <f>E22*4+F22*3+G22*2+H22*1</f>
        <v>8</v>
      </c>
    </row>
    <row r="23" spans="2:15" ht="22.5" customHeight="1">
      <c r="B23" s="11" t="s">
        <v>11</v>
      </c>
      <c r="C23" s="106" t="s">
        <v>1</v>
      </c>
      <c r="D23" s="12">
        <v>2</v>
      </c>
      <c r="E23" s="28">
        <v>1</v>
      </c>
      <c r="F23" s="26">
        <v>0</v>
      </c>
      <c r="G23" s="16">
        <v>0</v>
      </c>
      <c r="H23" s="13">
        <v>1</v>
      </c>
      <c r="I23" s="24">
        <v>6</v>
      </c>
      <c r="J23" s="17">
        <v>10</v>
      </c>
      <c r="K23" s="14">
        <v>17</v>
      </c>
      <c r="L23" s="17">
        <v>21</v>
      </c>
      <c r="M23" s="14">
        <v>670</v>
      </c>
      <c r="N23" s="18">
        <v>690</v>
      </c>
      <c r="O23" s="15">
        <f>E23*4+F23*3+G23*2+H23*1</f>
        <v>5</v>
      </c>
    </row>
    <row r="24" spans="2:15" ht="22.5" customHeight="1">
      <c r="B24" s="11" t="s">
        <v>12</v>
      </c>
      <c r="C24" s="106" t="s">
        <v>78</v>
      </c>
      <c r="D24" s="32">
        <v>2</v>
      </c>
      <c r="E24" s="28">
        <v>0</v>
      </c>
      <c r="F24" s="26">
        <v>1</v>
      </c>
      <c r="G24" s="16">
        <v>0</v>
      </c>
      <c r="H24" s="13">
        <v>1</v>
      </c>
      <c r="I24" s="34">
        <v>7</v>
      </c>
      <c r="J24" s="38">
        <v>10</v>
      </c>
      <c r="K24" s="37">
        <v>14</v>
      </c>
      <c r="L24" s="38">
        <v>23</v>
      </c>
      <c r="M24" s="37">
        <v>613</v>
      </c>
      <c r="N24" s="40">
        <v>690</v>
      </c>
      <c r="O24" s="15">
        <f>E24*4+F24*3+G24*2+H24*1</f>
        <v>4</v>
      </c>
    </row>
    <row r="25" spans="2:15" ht="22.5" customHeight="1" thickBot="1">
      <c r="B25" s="107" t="s">
        <v>22</v>
      </c>
      <c r="C25" s="105" t="s">
        <v>21</v>
      </c>
      <c r="D25" s="31">
        <v>2</v>
      </c>
      <c r="E25" s="29">
        <v>0</v>
      </c>
      <c r="F25" s="27">
        <v>0</v>
      </c>
      <c r="G25" s="19">
        <v>1</v>
      </c>
      <c r="H25" s="20">
        <v>1</v>
      </c>
      <c r="I25" s="33">
        <v>7</v>
      </c>
      <c r="J25" s="35">
        <v>10</v>
      </c>
      <c r="K25" s="36">
        <v>17</v>
      </c>
      <c r="L25" s="35">
        <v>22</v>
      </c>
      <c r="M25" s="36">
        <v>681</v>
      </c>
      <c r="N25" s="39">
        <v>705</v>
      </c>
      <c r="O25" s="21">
        <f>E25*4+F25*3+G25*2+H25*1</f>
        <v>3</v>
      </c>
    </row>
  </sheetData>
  <sheetProtection password="CC26" sheet="1"/>
  <mergeCells count="4">
    <mergeCell ref="B2:O2"/>
    <mergeCell ref="B3:O3"/>
    <mergeCell ref="B19:O19"/>
    <mergeCell ref="B11:O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132</v>
      </c>
      <c r="T3" s="155"/>
    </row>
    <row r="4" spans="2:20" ht="19.5" customHeight="1" thickTop="1">
      <c r="B4" s="45" t="s">
        <v>33</v>
      </c>
      <c r="C4" s="46"/>
      <c r="D4" s="156" t="s">
        <v>21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133</v>
      </c>
      <c r="T4" s="162"/>
    </row>
    <row r="5" spans="2:20" ht="19.5" customHeight="1">
      <c r="B5" s="45" t="s">
        <v>35</v>
      </c>
      <c r="C5" s="47"/>
      <c r="D5" s="165" t="s">
        <v>20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89</v>
      </c>
      <c r="T5" s="171"/>
    </row>
    <row r="6" spans="2:20" ht="19.5" customHeight="1" thickBot="1">
      <c r="B6" s="48" t="s">
        <v>37</v>
      </c>
      <c r="C6" s="128"/>
      <c r="D6" s="172" t="s">
        <v>135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11</v>
      </c>
      <c r="T6" s="52" t="s">
        <v>38</v>
      </c>
    </row>
    <row r="7" spans="2:20" ht="24.75" customHeight="1">
      <c r="B7" s="53"/>
      <c r="C7" s="54" t="str">
        <f>D4</f>
        <v>TJ Jiskra Nejdek</v>
      </c>
      <c r="D7" s="54" t="str">
        <f>D5</f>
        <v>USK Plzeň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136</v>
      </c>
      <c r="D9" s="66" t="s">
        <v>137</v>
      </c>
      <c r="E9" s="67">
        <v>21</v>
      </c>
      <c r="F9" s="68" t="s">
        <v>45</v>
      </c>
      <c r="G9" s="69">
        <v>17</v>
      </c>
      <c r="H9" s="67">
        <v>18</v>
      </c>
      <c r="I9" s="68" t="s">
        <v>45</v>
      </c>
      <c r="J9" s="69">
        <v>21</v>
      </c>
      <c r="K9" s="67">
        <v>21</v>
      </c>
      <c r="L9" s="68" t="s">
        <v>45</v>
      </c>
      <c r="M9" s="69">
        <v>15</v>
      </c>
      <c r="N9" s="70">
        <f aca="true" t="shared" si="0" ref="N9:N17">E9+H9+K9</f>
        <v>60</v>
      </c>
      <c r="O9" s="71">
        <f aca="true" t="shared" si="1" ref="O9:O17">G9+J9+M9</f>
        <v>53</v>
      </c>
      <c r="P9" s="72">
        <f aca="true" t="shared" si="2" ref="P9:P17">IF(E9&gt;G9,1,0)+IF(H9&gt;J9,1,0)+IF(K9&gt;M9,1,0)</f>
        <v>2</v>
      </c>
      <c r="Q9" s="73">
        <f aca="true" t="shared" si="3" ref="Q9:Q17">IF(E9&lt;G9,1,0)+IF(H9&lt;J9,1,0)+IF(K9&lt;M9,1,0)</f>
        <v>1</v>
      </c>
      <c r="R9" s="74">
        <f>IF(P9=2,1,0)</f>
        <v>1</v>
      </c>
      <c r="S9" s="75">
        <f>IF(Q9=2,1,0)</f>
        <v>0</v>
      </c>
      <c r="T9" s="76"/>
    </row>
    <row r="10" spans="2:20" ht="30" customHeight="1">
      <c r="B10" s="129" t="s">
        <v>47</v>
      </c>
      <c r="C10" s="65" t="s">
        <v>138</v>
      </c>
      <c r="D10" s="65" t="s">
        <v>139</v>
      </c>
      <c r="E10" s="67">
        <v>0</v>
      </c>
      <c r="F10" s="73" t="s">
        <v>45</v>
      </c>
      <c r="G10" s="69">
        <v>21</v>
      </c>
      <c r="H10" s="67">
        <v>0</v>
      </c>
      <c r="I10" s="73" t="s">
        <v>45</v>
      </c>
      <c r="J10" s="69">
        <v>21</v>
      </c>
      <c r="K10" s="67"/>
      <c r="L10" s="73" t="s">
        <v>45</v>
      </c>
      <c r="M10" s="69"/>
      <c r="N10" s="70">
        <f t="shared" si="0"/>
        <v>0</v>
      </c>
      <c r="O10" s="71">
        <f t="shared" si="1"/>
        <v>42</v>
      </c>
      <c r="P10" s="72">
        <f t="shared" si="2"/>
        <v>0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140</v>
      </c>
      <c r="D11" s="65" t="s">
        <v>141</v>
      </c>
      <c r="E11" s="67">
        <v>21</v>
      </c>
      <c r="F11" s="73" t="s">
        <v>45</v>
      </c>
      <c r="G11" s="69">
        <v>19</v>
      </c>
      <c r="H11" s="67">
        <v>17</v>
      </c>
      <c r="I11" s="73" t="s">
        <v>45</v>
      </c>
      <c r="J11" s="69">
        <v>21</v>
      </c>
      <c r="K11" s="67">
        <v>18</v>
      </c>
      <c r="L11" s="73" t="s">
        <v>45</v>
      </c>
      <c r="M11" s="69">
        <v>21</v>
      </c>
      <c r="N11" s="70">
        <f t="shared" si="0"/>
        <v>56</v>
      </c>
      <c r="O11" s="71">
        <f t="shared" si="1"/>
        <v>61</v>
      </c>
      <c r="P11" s="72">
        <f t="shared" si="2"/>
        <v>1</v>
      </c>
      <c r="Q11" s="73">
        <f t="shared" si="3"/>
        <v>2</v>
      </c>
      <c r="R11" s="77">
        <f t="shared" si="4"/>
        <v>0</v>
      </c>
      <c r="S11" s="75">
        <f t="shared" si="4"/>
        <v>1</v>
      </c>
      <c r="T11" s="76"/>
    </row>
    <row r="12" spans="2:20" ht="30" customHeight="1">
      <c r="B12" s="129" t="s">
        <v>52</v>
      </c>
      <c r="C12" s="65" t="s">
        <v>142</v>
      </c>
      <c r="D12" s="65" t="s">
        <v>143</v>
      </c>
      <c r="E12" s="67">
        <v>17</v>
      </c>
      <c r="F12" s="73" t="s">
        <v>45</v>
      </c>
      <c r="G12" s="69">
        <v>21</v>
      </c>
      <c r="H12" s="67">
        <v>18</v>
      </c>
      <c r="I12" s="73" t="s">
        <v>45</v>
      </c>
      <c r="J12" s="69">
        <v>21</v>
      </c>
      <c r="K12" s="67"/>
      <c r="L12" s="73" t="s">
        <v>45</v>
      </c>
      <c r="M12" s="69"/>
      <c r="N12" s="70">
        <f t="shared" si="0"/>
        <v>35</v>
      </c>
      <c r="O12" s="71">
        <f t="shared" si="1"/>
        <v>42</v>
      </c>
      <c r="P12" s="72">
        <f t="shared" si="2"/>
        <v>0</v>
      </c>
      <c r="Q12" s="73">
        <f t="shared" si="3"/>
        <v>2</v>
      </c>
      <c r="R12" s="77">
        <f t="shared" si="4"/>
        <v>0</v>
      </c>
      <c r="S12" s="75">
        <f t="shared" si="4"/>
        <v>1</v>
      </c>
      <c r="T12" s="76"/>
    </row>
    <row r="13" spans="2:20" ht="30" customHeight="1">
      <c r="B13" s="129" t="s">
        <v>55</v>
      </c>
      <c r="C13" s="65" t="s">
        <v>144</v>
      </c>
      <c r="D13" s="65" t="s">
        <v>145</v>
      </c>
      <c r="E13" s="67">
        <v>9</v>
      </c>
      <c r="F13" s="73" t="s">
        <v>45</v>
      </c>
      <c r="G13" s="69">
        <v>21</v>
      </c>
      <c r="H13" s="67">
        <v>24</v>
      </c>
      <c r="I13" s="73" t="s">
        <v>45</v>
      </c>
      <c r="J13" s="69">
        <v>26</v>
      </c>
      <c r="K13" s="67"/>
      <c r="L13" s="73" t="s">
        <v>45</v>
      </c>
      <c r="M13" s="69"/>
      <c r="N13" s="70">
        <f t="shared" si="0"/>
        <v>33</v>
      </c>
      <c r="O13" s="71">
        <f t="shared" si="1"/>
        <v>47</v>
      </c>
      <c r="P13" s="72">
        <f t="shared" si="2"/>
        <v>0</v>
      </c>
      <c r="Q13" s="73">
        <f t="shared" si="3"/>
        <v>2</v>
      </c>
      <c r="R13" s="77">
        <f t="shared" si="4"/>
        <v>0</v>
      </c>
      <c r="S13" s="75">
        <f t="shared" si="4"/>
        <v>1</v>
      </c>
      <c r="T13" s="76"/>
    </row>
    <row r="14" spans="2:20" ht="30" customHeight="1">
      <c r="B14" s="129" t="s">
        <v>56</v>
      </c>
      <c r="C14" s="65" t="s">
        <v>146</v>
      </c>
      <c r="D14" s="65" t="s">
        <v>57</v>
      </c>
      <c r="E14" s="67">
        <v>10</v>
      </c>
      <c r="F14" s="73" t="s">
        <v>45</v>
      </c>
      <c r="G14" s="69">
        <v>21</v>
      </c>
      <c r="H14" s="67">
        <v>9</v>
      </c>
      <c r="I14" s="73" t="s">
        <v>45</v>
      </c>
      <c r="J14" s="69">
        <v>21</v>
      </c>
      <c r="K14" s="67"/>
      <c r="L14" s="73" t="s">
        <v>45</v>
      </c>
      <c r="M14" s="69"/>
      <c r="N14" s="70">
        <f t="shared" si="0"/>
        <v>19</v>
      </c>
      <c r="O14" s="71">
        <f t="shared" si="1"/>
        <v>42</v>
      </c>
      <c r="P14" s="72">
        <f t="shared" si="2"/>
        <v>0</v>
      </c>
      <c r="Q14" s="73">
        <f t="shared" si="3"/>
        <v>2</v>
      </c>
      <c r="R14" s="77">
        <f t="shared" si="4"/>
        <v>0</v>
      </c>
      <c r="S14" s="75">
        <f t="shared" si="4"/>
        <v>1</v>
      </c>
      <c r="T14" s="76"/>
    </row>
    <row r="15" spans="2:20" ht="30" customHeight="1">
      <c r="B15" s="129" t="s">
        <v>58</v>
      </c>
      <c r="C15" s="65" t="s">
        <v>147</v>
      </c>
      <c r="D15" s="65" t="s">
        <v>59</v>
      </c>
      <c r="E15" s="67">
        <v>17</v>
      </c>
      <c r="F15" s="73" t="s">
        <v>45</v>
      </c>
      <c r="G15" s="69">
        <v>21</v>
      </c>
      <c r="H15" s="67">
        <v>14</v>
      </c>
      <c r="I15" s="73" t="s">
        <v>45</v>
      </c>
      <c r="J15" s="69">
        <v>21</v>
      </c>
      <c r="K15" s="67"/>
      <c r="L15" s="73" t="s">
        <v>45</v>
      </c>
      <c r="M15" s="69"/>
      <c r="N15" s="70">
        <f>E15+H15+K15</f>
        <v>31</v>
      </c>
      <c r="O15" s="71">
        <f>G15+J15+M15</f>
        <v>42</v>
      </c>
      <c r="P15" s="72">
        <f>IF(E15&gt;G15,1,0)+IF(H15&gt;J15,1,0)+IF(K15&gt;M15,1,0)</f>
        <v>0</v>
      </c>
      <c r="Q15" s="73">
        <f>IF(E15&lt;G15,1,0)+IF(H15&lt;J15,1,0)+IF(K15&lt;M15,1,0)</f>
        <v>2</v>
      </c>
      <c r="R15" s="77">
        <f>IF(P15=2,1,0)</f>
        <v>0</v>
      </c>
      <c r="S15" s="75">
        <f>IF(Q15=2,1,0)</f>
        <v>1</v>
      </c>
      <c r="T15" s="76"/>
    </row>
    <row r="16" spans="2:20" ht="30" customHeight="1">
      <c r="B16" s="129" t="s">
        <v>60</v>
      </c>
      <c r="C16" s="65" t="s">
        <v>88</v>
      </c>
      <c r="D16" s="65" t="s">
        <v>148</v>
      </c>
      <c r="E16" s="67">
        <v>18</v>
      </c>
      <c r="F16" s="73" t="s">
        <v>45</v>
      </c>
      <c r="G16" s="69">
        <v>21</v>
      </c>
      <c r="H16" s="67">
        <v>21</v>
      </c>
      <c r="I16" s="73" t="s">
        <v>45</v>
      </c>
      <c r="J16" s="69">
        <v>12</v>
      </c>
      <c r="K16" s="67">
        <v>21</v>
      </c>
      <c r="L16" s="73" t="s">
        <v>45</v>
      </c>
      <c r="M16" s="69">
        <v>16</v>
      </c>
      <c r="N16" s="70">
        <f>E16+H16+K16</f>
        <v>60</v>
      </c>
      <c r="O16" s="71">
        <f>G16+J16+M16</f>
        <v>49</v>
      </c>
      <c r="P16" s="72">
        <f>IF(E16&gt;G16,1,0)+IF(H16&gt;J16,1,0)+IF(K16&gt;M16,1,0)</f>
        <v>2</v>
      </c>
      <c r="Q16" s="73">
        <f>IF(E16&lt;G16,1,0)+IF(H16&lt;J16,1,0)+IF(K16&lt;M16,1,0)</f>
        <v>1</v>
      </c>
      <c r="R16" s="77">
        <f>IF(P16=2,1,0)</f>
        <v>1</v>
      </c>
      <c r="S16" s="75">
        <f>IF(Q16=2,1,0)</f>
        <v>0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USK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294</v>
      </c>
      <c r="O18" s="90">
        <f t="shared" si="5"/>
        <v>378</v>
      </c>
      <c r="P18" s="89">
        <f t="shared" si="5"/>
        <v>5</v>
      </c>
      <c r="Q18" s="91">
        <f t="shared" si="5"/>
        <v>14</v>
      </c>
      <c r="R18" s="89">
        <f t="shared" si="5"/>
        <v>2</v>
      </c>
      <c r="S18" s="90">
        <f t="shared" si="5"/>
        <v>6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78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91</v>
      </c>
      <c r="T4" s="162"/>
    </row>
    <row r="5" spans="2:20" ht="19.5" customHeight="1">
      <c r="B5" s="45" t="s">
        <v>35</v>
      </c>
      <c r="C5" s="47"/>
      <c r="D5" s="165" t="s">
        <v>20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89</v>
      </c>
      <c r="T5" s="171"/>
    </row>
    <row r="6" spans="2:20" ht="19.5" customHeight="1" thickBot="1">
      <c r="B6" s="48" t="s">
        <v>37</v>
      </c>
      <c r="C6" s="128"/>
      <c r="D6" s="172" t="s">
        <v>109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0</v>
      </c>
      <c r="T6" s="52" t="s">
        <v>38</v>
      </c>
    </row>
    <row r="7" spans="2:20" ht="24.75" customHeight="1">
      <c r="B7" s="53"/>
      <c r="C7" s="54" t="str">
        <f>D4</f>
        <v>TJ Sokol Doubravka</v>
      </c>
      <c r="D7" s="54" t="str">
        <f>D5</f>
        <v>USK Plzeň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104</v>
      </c>
      <c r="D9" s="66" t="s">
        <v>108</v>
      </c>
      <c r="E9" s="67">
        <v>10</v>
      </c>
      <c r="F9" s="68" t="s">
        <v>45</v>
      </c>
      <c r="G9" s="69">
        <v>21</v>
      </c>
      <c r="H9" s="67">
        <v>14</v>
      </c>
      <c r="I9" s="68" t="s">
        <v>45</v>
      </c>
      <c r="J9" s="69">
        <v>21</v>
      </c>
      <c r="K9" s="67"/>
      <c r="L9" s="68" t="s">
        <v>45</v>
      </c>
      <c r="M9" s="69"/>
      <c r="N9" s="70">
        <f aca="true" t="shared" si="0" ref="N9:N17">E9+H9+K9</f>
        <v>24</v>
      </c>
      <c r="O9" s="71">
        <f aca="true" t="shared" si="1" ref="O9:O17">G9+J9+M9</f>
        <v>42</v>
      </c>
      <c r="P9" s="72">
        <f aca="true" t="shared" si="2" ref="P9:P17">IF(E9&gt;G9,1,0)+IF(H9&gt;J9,1,0)+IF(K9&gt;M9,1,0)</f>
        <v>0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105</v>
      </c>
      <c r="D10" s="65" t="s">
        <v>48</v>
      </c>
      <c r="E10" s="67">
        <v>10</v>
      </c>
      <c r="F10" s="73" t="s">
        <v>45</v>
      </c>
      <c r="G10" s="69">
        <v>21</v>
      </c>
      <c r="H10" s="67">
        <v>10</v>
      </c>
      <c r="I10" s="73" t="s">
        <v>45</v>
      </c>
      <c r="J10" s="69">
        <v>21</v>
      </c>
      <c r="K10" s="67"/>
      <c r="L10" s="73" t="s">
        <v>45</v>
      </c>
      <c r="M10" s="69"/>
      <c r="N10" s="70">
        <f t="shared" si="0"/>
        <v>20</v>
      </c>
      <c r="O10" s="71">
        <f t="shared" si="1"/>
        <v>42</v>
      </c>
      <c r="P10" s="72">
        <f t="shared" si="2"/>
        <v>0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94</v>
      </c>
      <c r="D11" s="65" t="s">
        <v>107</v>
      </c>
      <c r="E11" s="67">
        <v>18</v>
      </c>
      <c r="F11" s="73" t="s">
        <v>45</v>
      </c>
      <c r="G11" s="69">
        <v>21</v>
      </c>
      <c r="H11" s="67">
        <v>21</v>
      </c>
      <c r="I11" s="73" t="s">
        <v>45</v>
      </c>
      <c r="J11" s="69">
        <v>17</v>
      </c>
      <c r="K11" s="67">
        <v>21</v>
      </c>
      <c r="L11" s="73" t="s">
        <v>45</v>
      </c>
      <c r="M11" s="69">
        <v>12</v>
      </c>
      <c r="N11" s="70">
        <f t="shared" si="0"/>
        <v>60</v>
      </c>
      <c r="O11" s="71">
        <f t="shared" si="1"/>
        <v>50</v>
      </c>
      <c r="P11" s="72">
        <f t="shared" si="2"/>
        <v>2</v>
      </c>
      <c r="Q11" s="73">
        <f t="shared" si="3"/>
        <v>1</v>
      </c>
      <c r="R11" s="77">
        <f t="shared" si="4"/>
        <v>1</v>
      </c>
      <c r="S11" s="75">
        <f t="shared" si="4"/>
        <v>0</v>
      </c>
      <c r="T11" s="76"/>
    </row>
    <row r="12" spans="2:20" ht="30" customHeight="1">
      <c r="B12" s="129" t="s">
        <v>52</v>
      </c>
      <c r="C12" s="65" t="s">
        <v>106</v>
      </c>
      <c r="D12" s="65" t="s">
        <v>54</v>
      </c>
      <c r="E12" s="67">
        <v>12</v>
      </c>
      <c r="F12" s="73" t="s">
        <v>45</v>
      </c>
      <c r="G12" s="69">
        <v>21</v>
      </c>
      <c r="H12" s="67">
        <v>15</v>
      </c>
      <c r="I12" s="73" t="s">
        <v>45</v>
      </c>
      <c r="J12" s="69">
        <v>21</v>
      </c>
      <c r="K12" s="67"/>
      <c r="L12" s="73" t="s">
        <v>45</v>
      </c>
      <c r="M12" s="69"/>
      <c r="N12" s="70">
        <f t="shared" si="0"/>
        <v>27</v>
      </c>
      <c r="O12" s="71">
        <f t="shared" si="1"/>
        <v>42</v>
      </c>
      <c r="P12" s="72">
        <f t="shared" si="2"/>
        <v>0</v>
      </c>
      <c r="Q12" s="73">
        <f t="shared" si="3"/>
        <v>2</v>
      </c>
      <c r="R12" s="77">
        <f t="shared" si="4"/>
        <v>0</v>
      </c>
      <c r="S12" s="75">
        <f t="shared" si="4"/>
        <v>1</v>
      </c>
      <c r="T12" s="76"/>
    </row>
    <row r="13" spans="2:20" ht="30" customHeight="1">
      <c r="B13" s="129" t="s">
        <v>55</v>
      </c>
      <c r="C13" s="65" t="s">
        <v>82</v>
      </c>
      <c r="D13" s="65" t="s">
        <v>51</v>
      </c>
      <c r="E13" s="67">
        <v>14</v>
      </c>
      <c r="F13" s="73" t="s">
        <v>45</v>
      </c>
      <c r="G13" s="69">
        <v>21</v>
      </c>
      <c r="H13" s="67">
        <v>15</v>
      </c>
      <c r="I13" s="73" t="s">
        <v>45</v>
      </c>
      <c r="J13" s="69">
        <v>21</v>
      </c>
      <c r="K13" s="67"/>
      <c r="L13" s="73" t="s">
        <v>45</v>
      </c>
      <c r="M13" s="69"/>
      <c r="N13" s="70">
        <f t="shared" si="0"/>
        <v>29</v>
      </c>
      <c r="O13" s="71">
        <f t="shared" si="1"/>
        <v>42</v>
      </c>
      <c r="P13" s="72">
        <f t="shared" si="2"/>
        <v>0</v>
      </c>
      <c r="Q13" s="73">
        <f t="shared" si="3"/>
        <v>2</v>
      </c>
      <c r="R13" s="77">
        <f t="shared" si="4"/>
        <v>0</v>
      </c>
      <c r="S13" s="75">
        <f t="shared" si="4"/>
        <v>1</v>
      </c>
      <c r="T13" s="76"/>
    </row>
    <row r="14" spans="2:20" ht="30" customHeight="1">
      <c r="B14" s="129" t="s">
        <v>56</v>
      </c>
      <c r="C14" s="65" t="s">
        <v>84</v>
      </c>
      <c r="D14" s="65" t="s">
        <v>57</v>
      </c>
      <c r="E14" s="67">
        <v>22</v>
      </c>
      <c r="F14" s="73" t="s">
        <v>45</v>
      </c>
      <c r="G14" s="69">
        <v>24</v>
      </c>
      <c r="H14" s="67">
        <v>9</v>
      </c>
      <c r="I14" s="73" t="s">
        <v>45</v>
      </c>
      <c r="J14" s="69">
        <v>21</v>
      </c>
      <c r="K14" s="67"/>
      <c r="L14" s="73" t="s">
        <v>45</v>
      </c>
      <c r="M14" s="69"/>
      <c r="N14" s="70">
        <f t="shared" si="0"/>
        <v>31</v>
      </c>
      <c r="O14" s="71">
        <f t="shared" si="1"/>
        <v>45</v>
      </c>
      <c r="P14" s="72">
        <f t="shared" si="2"/>
        <v>0</v>
      </c>
      <c r="Q14" s="73">
        <f t="shared" si="3"/>
        <v>2</v>
      </c>
      <c r="R14" s="77">
        <f t="shared" si="4"/>
        <v>0</v>
      </c>
      <c r="S14" s="75">
        <f t="shared" si="4"/>
        <v>1</v>
      </c>
      <c r="T14" s="76"/>
    </row>
    <row r="15" spans="2:20" ht="30" customHeight="1">
      <c r="B15" s="129" t="s">
        <v>58</v>
      </c>
      <c r="C15" s="65" t="s">
        <v>85</v>
      </c>
      <c r="D15" s="65" t="s">
        <v>59</v>
      </c>
      <c r="E15" s="67">
        <v>21</v>
      </c>
      <c r="F15" s="73" t="s">
        <v>45</v>
      </c>
      <c r="G15" s="69">
        <v>14</v>
      </c>
      <c r="H15" s="67">
        <v>21</v>
      </c>
      <c r="I15" s="73" t="s">
        <v>45</v>
      </c>
      <c r="J15" s="69">
        <v>12</v>
      </c>
      <c r="K15" s="67"/>
      <c r="L15" s="73" t="s">
        <v>45</v>
      </c>
      <c r="M15" s="69"/>
      <c r="N15" s="70">
        <f>E15+H15+K15</f>
        <v>42</v>
      </c>
      <c r="O15" s="71">
        <f>G15+J15+M15</f>
        <v>26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87</v>
      </c>
      <c r="D16" s="65" t="s">
        <v>62</v>
      </c>
      <c r="E16" s="67">
        <v>19</v>
      </c>
      <c r="F16" s="73" t="s">
        <v>45</v>
      </c>
      <c r="G16" s="69">
        <v>21</v>
      </c>
      <c r="H16" s="67">
        <v>11</v>
      </c>
      <c r="I16" s="73" t="s">
        <v>45</v>
      </c>
      <c r="J16" s="69">
        <v>21</v>
      </c>
      <c r="K16" s="67"/>
      <c r="L16" s="73" t="s">
        <v>45</v>
      </c>
      <c r="M16" s="69"/>
      <c r="N16" s="70">
        <f>E16+H16+K16</f>
        <v>30</v>
      </c>
      <c r="O16" s="71">
        <f>G16+J16+M16</f>
        <v>42</v>
      </c>
      <c r="P16" s="72">
        <f>IF(E16&gt;G16,1,0)+IF(H16&gt;J16,1,0)+IF(K16&gt;M16,1,0)</f>
        <v>0</v>
      </c>
      <c r="Q16" s="73">
        <f>IF(E16&lt;G16,1,0)+IF(H16&lt;J16,1,0)+IF(K16&lt;M16,1,0)</f>
        <v>2</v>
      </c>
      <c r="R16" s="77">
        <f>IF(P16=2,1,0)</f>
        <v>0</v>
      </c>
      <c r="S16" s="75">
        <f>IF(Q16=2,1,0)</f>
        <v>1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USK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263</v>
      </c>
      <c r="O18" s="90">
        <f t="shared" si="5"/>
        <v>331</v>
      </c>
      <c r="P18" s="89">
        <f t="shared" si="5"/>
        <v>4</v>
      </c>
      <c r="Q18" s="91">
        <f t="shared" si="5"/>
        <v>13</v>
      </c>
      <c r="R18" s="89">
        <f t="shared" si="5"/>
        <v>2</v>
      </c>
      <c r="S18" s="90">
        <f t="shared" si="5"/>
        <v>6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1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111</v>
      </c>
      <c r="T4" s="162"/>
    </row>
    <row r="5" spans="2:20" ht="19.5" customHeight="1">
      <c r="B5" s="45" t="s">
        <v>35</v>
      </c>
      <c r="C5" s="47"/>
      <c r="D5" s="165" t="s">
        <v>21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89</v>
      </c>
      <c r="T5" s="171"/>
    </row>
    <row r="6" spans="2:20" ht="19.5" customHeight="1" thickBot="1">
      <c r="B6" s="48" t="s">
        <v>37</v>
      </c>
      <c r="C6" s="128"/>
      <c r="D6" s="172" t="s">
        <v>112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0</v>
      </c>
      <c r="T6" s="52" t="s">
        <v>38</v>
      </c>
    </row>
    <row r="7" spans="2:20" ht="24.75" customHeight="1">
      <c r="B7" s="53"/>
      <c r="C7" s="54" t="str">
        <f>D4</f>
        <v>BKV Plzeň</v>
      </c>
      <c r="D7" s="54" t="str">
        <f>D5</f>
        <v>TJ Jiskra Nejdek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69</v>
      </c>
      <c r="D9" s="66" t="s">
        <v>121</v>
      </c>
      <c r="E9" s="67">
        <v>21</v>
      </c>
      <c r="F9" s="68" t="s">
        <v>45</v>
      </c>
      <c r="G9" s="69">
        <v>19</v>
      </c>
      <c r="H9" s="67">
        <v>23</v>
      </c>
      <c r="I9" s="68" t="s">
        <v>45</v>
      </c>
      <c r="J9" s="69">
        <v>25</v>
      </c>
      <c r="K9" s="67">
        <v>14</v>
      </c>
      <c r="L9" s="68" t="s">
        <v>45</v>
      </c>
      <c r="M9" s="69">
        <v>21</v>
      </c>
      <c r="N9" s="70">
        <f aca="true" t="shared" si="0" ref="N9:N17">E9+H9+K9</f>
        <v>58</v>
      </c>
      <c r="O9" s="71">
        <f aca="true" t="shared" si="1" ref="O9:O17">G9+J9+M9</f>
        <v>65</v>
      </c>
      <c r="P9" s="72">
        <f aca="true" t="shared" si="2" ref="P9:P17">IF(E9&gt;G9,1,0)+IF(H9&gt;J9,1,0)+IF(K9&gt;M9,1,0)</f>
        <v>1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122</v>
      </c>
      <c r="D10" s="65" t="s">
        <v>123</v>
      </c>
      <c r="E10" s="67">
        <v>21</v>
      </c>
      <c r="F10" s="73" t="s">
        <v>45</v>
      </c>
      <c r="G10" s="69">
        <v>12</v>
      </c>
      <c r="H10" s="67">
        <v>21</v>
      </c>
      <c r="I10" s="73" t="s">
        <v>45</v>
      </c>
      <c r="J10" s="69">
        <v>16</v>
      </c>
      <c r="K10" s="67"/>
      <c r="L10" s="73" t="s">
        <v>45</v>
      </c>
      <c r="M10" s="69"/>
      <c r="N10" s="70">
        <f t="shared" si="0"/>
        <v>42</v>
      </c>
      <c r="O10" s="71">
        <f t="shared" si="1"/>
        <v>28</v>
      </c>
      <c r="P10" s="72">
        <f t="shared" si="2"/>
        <v>2</v>
      </c>
      <c r="Q10" s="73">
        <f t="shared" si="3"/>
        <v>0</v>
      </c>
      <c r="R10" s="77">
        <f aca="true" t="shared" si="4" ref="R10:S17">IF(P10=2,1,0)</f>
        <v>1</v>
      </c>
      <c r="S10" s="75">
        <f t="shared" si="4"/>
        <v>0</v>
      </c>
      <c r="T10" s="76"/>
    </row>
    <row r="11" spans="2:20" ht="30" customHeight="1">
      <c r="B11" s="129" t="s">
        <v>50</v>
      </c>
      <c r="C11" s="65" t="s">
        <v>116</v>
      </c>
      <c r="D11" s="65" t="s">
        <v>124</v>
      </c>
      <c r="E11" s="67">
        <v>9</v>
      </c>
      <c r="F11" s="73" t="s">
        <v>45</v>
      </c>
      <c r="G11" s="69">
        <v>21</v>
      </c>
      <c r="H11" s="67">
        <v>17</v>
      </c>
      <c r="I11" s="73" t="s">
        <v>45</v>
      </c>
      <c r="J11" s="69">
        <v>21</v>
      </c>
      <c r="K11" s="67"/>
      <c r="L11" s="73" t="s">
        <v>45</v>
      </c>
      <c r="M11" s="69"/>
      <c r="N11" s="70">
        <f t="shared" si="0"/>
        <v>26</v>
      </c>
      <c r="O11" s="71">
        <f t="shared" si="1"/>
        <v>42</v>
      </c>
      <c r="P11" s="72">
        <f t="shared" si="2"/>
        <v>0</v>
      </c>
      <c r="Q11" s="73">
        <f t="shared" si="3"/>
        <v>2</v>
      </c>
      <c r="R11" s="77">
        <f t="shared" si="4"/>
        <v>0</v>
      </c>
      <c r="S11" s="75">
        <f t="shared" si="4"/>
        <v>1</v>
      </c>
      <c r="T11" s="76"/>
    </row>
    <row r="12" spans="2:20" ht="30" customHeight="1">
      <c r="B12" s="129" t="s">
        <v>52</v>
      </c>
      <c r="C12" s="65" t="s">
        <v>71</v>
      </c>
      <c r="D12" s="65" t="s">
        <v>98</v>
      </c>
      <c r="E12" s="67">
        <v>21</v>
      </c>
      <c r="F12" s="73" t="s">
        <v>45</v>
      </c>
      <c r="G12" s="69">
        <v>12</v>
      </c>
      <c r="H12" s="67">
        <v>21</v>
      </c>
      <c r="I12" s="73" t="s">
        <v>45</v>
      </c>
      <c r="J12" s="69">
        <v>7</v>
      </c>
      <c r="K12" s="67"/>
      <c r="L12" s="73" t="s">
        <v>45</v>
      </c>
      <c r="M12" s="69"/>
      <c r="N12" s="70">
        <f t="shared" si="0"/>
        <v>42</v>
      </c>
      <c r="O12" s="71">
        <f t="shared" si="1"/>
        <v>19</v>
      </c>
      <c r="P12" s="72">
        <f t="shared" si="2"/>
        <v>2</v>
      </c>
      <c r="Q12" s="73">
        <f t="shared" si="3"/>
        <v>0</v>
      </c>
      <c r="R12" s="77">
        <f t="shared" si="4"/>
        <v>1</v>
      </c>
      <c r="S12" s="75">
        <f t="shared" si="4"/>
        <v>0</v>
      </c>
      <c r="T12" s="76"/>
    </row>
    <row r="13" spans="2:20" ht="30" customHeight="1">
      <c r="B13" s="129" t="s">
        <v>55</v>
      </c>
      <c r="C13" s="65" t="s">
        <v>119</v>
      </c>
      <c r="D13" s="65" t="s">
        <v>125</v>
      </c>
      <c r="E13" s="67">
        <v>21</v>
      </c>
      <c r="F13" s="73" t="s">
        <v>45</v>
      </c>
      <c r="G13" s="69">
        <v>16</v>
      </c>
      <c r="H13" s="67">
        <v>21</v>
      </c>
      <c r="I13" s="73" t="s">
        <v>45</v>
      </c>
      <c r="J13" s="69">
        <v>18</v>
      </c>
      <c r="K13" s="67"/>
      <c r="L13" s="73" t="s">
        <v>45</v>
      </c>
      <c r="M13" s="69"/>
      <c r="N13" s="70">
        <f t="shared" si="0"/>
        <v>42</v>
      </c>
      <c r="O13" s="71">
        <f t="shared" si="1"/>
        <v>34</v>
      </c>
      <c r="P13" s="72">
        <f t="shared" si="2"/>
        <v>2</v>
      </c>
      <c r="Q13" s="73">
        <f t="shared" si="3"/>
        <v>0</v>
      </c>
      <c r="R13" s="77">
        <f t="shared" si="4"/>
        <v>1</v>
      </c>
      <c r="S13" s="75">
        <f t="shared" si="4"/>
        <v>0</v>
      </c>
      <c r="T13" s="76"/>
    </row>
    <row r="14" spans="2:20" ht="30" customHeight="1">
      <c r="B14" s="129" t="s">
        <v>56</v>
      </c>
      <c r="C14" s="65" t="s">
        <v>61</v>
      </c>
      <c r="D14" s="65" t="s">
        <v>70</v>
      </c>
      <c r="E14" s="67">
        <v>21</v>
      </c>
      <c r="F14" s="73" t="s">
        <v>45</v>
      </c>
      <c r="G14" s="69">
        <v>14</v>
      </c>
      <c r="H14" s="67">
        <v>21</v>
      </c>
      <c r="I14" s="73" t="s">
        <v>45</v>
      </c>
      <c r="J14" s="69">
        <v>12</v>
      </c>
      <c r="K14" s="67"/>
      <c r="L14" s="73" t="s">
        <v>45</v>
      </c>
      <c r="M14" s="69"/>
      <c r="N14" s="70">
        <f t="shared" si="0"/>
        <v>42</v>
      </c>
      <c r="O14" s="71">
        <f t="shared" si="1"/>
        <v>26</v>
      </c>
      <c r="P14" s="72">
        <f t="shared" si="2"/>
        <v>2</v>
      </c>
      <c r="Q14" s="73">
        <f t="shared" si="3"/>
        <v>0</v>
      </c>
      <c r="R14" s="77">
        <f t="shared" si="4"/>
        <v>1</v>
      </c>
      <c r="S14" s="75">
        <f t="shared" si="4"/>
        <v>0</v>
      </c>
      <c r="T14" s="76"/>
    </row>
    <row r="15" spans="2:20" ht="30" customHeight="1">
      <c r="B15" s="129" t="s">
        <v>58</v>
      </c>
      <c r="C15" s="65" t="s">
        <v>126</v>
      </c>
      <c r="D15" s="65" t="s">
        <v>72</v>
      </c>
      <c r="E15" s="67">
        <v>21</v>
      </c>
      <c r="F15" s="73" t="s">
        <v>45</v>
      </c>
      <c r="G15" s="69">
        <v>16</v>
      </c>
      <c r="H15" s="67">
        <v>17</v>
      </c>
      <c r="I15" s="73" t="s">
        <v>45</v>
      </c>
      <c r="J15" s="69">
        <v>21</v>
      </c>
      <c r="K15" s="67">
        <v>13</v>
      </c>
      <c r="L15" s="73" t="s">
        <v>45</v>
      </c>
      <c r="M15" s="69">
        <v>21</v>
      </c>
      <c r="N15" s="70">
        <f>E15+H15+K15</f>
        <v>51</v>
      </c>
      <c r="O15" s="71">
        <f>G15+J15+M15</f>
        <v>58</v>
      </c>
      <c r="P15" s="72">
        <f>IF(E15&gt;G15,1,0)+IF(H15&gt;J15,1,0)+IF(K15&gt;M15,1,0)</f>
        <v>1</v>
      </c>
      <c r="Q15" s="73">
        <f>IF(E15&lt;G15,1,0)+IF(H15&lt;J15,1,0)+IF(K15&lt;M15,1,0)</f>
        <v>2</v>
      </c>
      <c r="R15" s="77">
        <f>IF(P15=2,1,0)</f>
        <v>0</v>
      </c>
      <c r="S15" s="75">
        <f>IF(Q15=2,1,0)</f>
        <v>1</v>
      </c>
      <c r="T15" s="76"/>
    </row>
    <row r="16" spans="2:20" ht="30" customHeight="1">
      <c r="B16" s="129" t="s">
        <v>60</v>
      </c>
      <c r="C16" s="65" t="s">
        <v>49</v>
      </c>
      <c r="D16" s="65" t="s">
        <v>73</v>
      </c>
      <c r="E16" s="67">
        <v>21</v>
      </c>
      <c r="F16" s="73" t="s">
        <v>45</v>
      </c>
      <c r="G16" s="69">
        <v>12</v>
      </c>
      <c r="H16" s="67">
        <v>10</v>
      </c>
      <c r="I16" s="73" t="s">
        <v>45</v>
      </c>
      <c r="J16" s="69">
        <v>21</v>
      </c>
      <c r="K16" s="67">
        <v>21</v>
      </c>
      <c r="L16" s="73" t="s">
        <v>45</v>
      </c>
      <c r="M16" s="69">
        <v>17</v>
      </c>
      <c r="N16" s="70">
        <f>E16+H16+K16</f>
        <v>52</v>
      </c>
      <c r="O16" s="71">
        <f>G16+J16+M16</f>
        <v>50</v>
      </c>
      <c r="P16" s="72">
        <f>IF(E16&gt;G16,1,0)+IF(H16&gt;J16,1,0)+IF(K16&gt;M16,1,0)</f>
        <v>2</v>
      </c>
      <c r="Q16" s="73">
        <f>IF(E16&lt;G16,1,0)+IF(H16&lt;J16,1,0)+IF(K16&lt;M16,1,0)</f>
        <v>1</v>
      </c>
      <c r="R16" s="77">
        <f>IF(P16=2,1,0)</f>
        <v>1</v>
      </c>
      <c r="S16" s="75">
        <f>IF(Q16=2,1,0)</f>
        <v>0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BKV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355</v>
      </c>
      <c r="O18" s="90">
        <f t="shared" si="5"/>
        <v>322</v>
      </c>
      <c r="P18" s="89">
        <f t="shared" si="5"/>
        <v>12</v>
      </c>
      <c r="Q18" s="91">
        <f t="shared" si="5"/>
        <v>7</v>
      </c>
      <c r="R18" s="89">
        <f t="shared" si="5"/>
        <v>5</v>
      </c>
      <c r="S18" s="90">
        <f t="shared" si="5"/>
        <v>3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O19" sqref="O19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78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91</v>
      </c>
      <c r="T4" s="162"/>
    </row>
    <row r="5" spans="2:20" ht="19.5" customHeight="1">
      <c r="B5" s="45" t="s">
        <v>35</v>
      </c>
      <c r="C5" s="47"/>
      <c r="D5" s="165" t="s">
        <v>81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89</v>
      </c>
      <c r="T5" s="171"/>
    </row>
    <row r="6" spans="2:20" ht="19.5" customHeight="1" thickBot="1">
      <c r="B6" s="48" t="s">
        <v>37</v>
      </c>
      <c r="C6" s="128"/>
      <c r="D6" s="172" t="s">
        <v>90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0</v>
      </c>
      <c r="T6" s="52" t="s">
        <v>38</v>
      </c>
    </row>
    <row r="7" spans="2:20" ht="24.75" customHeight="1">
      <c r="B7" s="53"/>
      <c r="C7" s="54" t="str">
        <f>D4</f>
        <v>TJ Sokol Doubravka</v>
      </c>
      <c r="D7" s="54" t="str">
        <f>D5</f>
        <v>TJ Jisrka Nejdek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92</v>
      </c>
      <c r="D9" s="66" t="s">
        <v>99</v>
      </c>
      <c r="E9" s="67">
        <v>13</v>
      </c>
      <c r="F9" s="68" t="s">
        <v>45</v>
      </c>
      <c r="G9" s="69">
        <v>21</v>
      </c>
      <c r="H9" s="67">
        <v>18</v>
      </c>
      <c r="I9" s="68" t="s">
        <v>45</v>
      </c>
      <c r="J9" s="69">
        <v>21</v>
      </c>
      <c r="K9" s="67"/>
      <c r="L9" s="68" t="s">
        <v>45</v>
      </c>
      <c r="M9" s="69"/>
      <c r="N9" s="70">
        <f aca="true" t="shared" si="0" ref="N9:N17">E9+H9+K9</f>
        <v>31</v>
      </c>
      <c r="O9" s="71">
        <f aca="true" t="shared" si="1" ref="O9:O17">G9+J9+M9</f>
        <v>42</v>
      </c>
      <c r="P9" s="72">
        <f aca="true" t="shared" si="2" ref="P9:P17">IF(E9&gt;G9,1,0)+IF(H9&gt;J9,1,0)+IF(K9&gt;M9,1,0)</f>
        <v>0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93</v>
      </c>
      <c r="D10" s="65" t="s">
        <v>98</v>
      </c>
      <c r="E10" s="67">
        <v>21</v>
      </c>
      <c r="F10" s="73" t="s">
        <v>45</v>
      </c>
      <c r="G10" s="69">
        <v>4</v>
      </c>
      <c r="H10" s="67">
        <v>21</v>
      </c>
      <c r="I10" s="73" t="s">
        <v>45</v>
      </c>
      <c r="J10" s="69">
        <v>15</v>
      </c>
      <c r="K10" s="67"/>
      <c r="L10" s="73" t="s">
        <v>45</v>
      </c>
      <c r="M10" s="69"/>
      <c r="N10" s="70">
        <f t="shared" si="0"/>
        <v>42</v>
      </c>
      <c r="O10" s="71">
        <f t="shared" si="1"/>
        <v>19</v>
      </c>
      <c r="P10" s="72">
        <f t="shared" si="2"/>
        <v>2</v>
      </c>
      <c r="Q10" s="73">
        <f t="shared" si="3"/>
        <v>0</v>
      </c>
      <c r="R10" s="77">
        <f aca="true" t="shared" si="4" ref="R10:S17">IF(P10=2,1,0)</f>
        <v>1</v>
      </c>
      <c r="S10" s="75">
        <f t="shared" si="4"/>
        <v>0</v>
      </c>
      <c r="T10" s="76"/>
    </row>
    <row r="11" spans="2:20" ht="30" customHeight="1">
      <c r="B11" s="129" t="s">
        <v>50</v>
      </c>
      <c r="C11" s="65" t="s">
        <v>94</v>
      </c>
      <c r="D11" s="65" t="s">
        <v>97</v>
      </c>
      <c r="E11" s="67">
        <v>11</v>
      </c>
      <c r="F11" s="73" t="s">
        <v>45</v>
      </c>
      <c r="G11" s="69">
        <v>21</v>
      </c>
      <c r="H11" s="67">
        <v>14</v>
      </c>
      <c r="I11" s="73" t="s">
        <v>45</v>
      </c>
      <c r="J11" s="69">
        <v>21</v>
      </c>
      <c r="K11" s="67"/>
      <c r="L11" s="73" t="s">
        <v>45</v>
      </c>
      <c r="M11" s="69"/>
      <c r="N11" s="70">
        <f t="shared" si="0"/>
        <v>25</v>
      </c>
      <c r="O11" s="71">
        <f t="shared" si="1"/>
        <v>42</v>
      </c>
      <c r="P11" s="72">
        <f t="shared" si="2"/>
        <v>0</v>
      </c>
      <c r="Q11" s="73">
        <f t="shared" si="3"/>
        <v>2</v>
      </c>
      <c r="R11" s="77">
        <f t="shared" si="4"/>
        <v>0</v>
      </c>
      <c r="S11" s="75">
        <f t="shared" si="4"/>
        <v>1</v>
      </c>
      <c r="T11" s="76"/>
    </row>
    <row r="12" spans="2:20" ht="30" customHeight="1">
      <c r="B12" s="129" t="s">
        <v>52</v>
      </c>
      <c r="C12" s="65" t="s">
        <v>95</v>
      </c>
      <c r="D12" s="65" t="s">
        <v>96</v>
      </c>
      <c r="E12" s="67">
        <v>16</v>
      </c>
      <c r="F12" s="73" t="s">
        <v>45</v>
      </c>
      <c r="G12" s="69">
        <v>21</v>
      </c>
      <c r="H12" s="67">
        <v>14</v>
      </c>
      <c r="I12" s="73" t="s">
        <v>45</v>
      </c>
      <c r="J12" s="69">
        <v>21</v>
      </c>
      <c r="K12" s="67"/>
      <c r="L12" s="73" t="s">
        <v>45</v>
      </c>
      <c r="M12" s="69"/>
      <c r="N12" s="70">
        <f t="shared" si="0"/>
        <v>30</v>
      </c>
      <c r="O12" s="71">
        <f t="shared" si="1"/>
        <v>42</v>
      </c>
      <c r="P12" s="72">
        <f t="shared" si="2"/>
        <v>0</v>
      </c>
      <c r="Q12" s="73">
        <f t="shared" si="3"/>
        <v>2</v>
      </c>
      <c r="R12" s="77">
        <f t="shared" si="4"/>
        <v>0</v>
      </c>
      <c r="S12" s="75">
        <f t="shared" si="4"/>
        <v>1</v>
      </c>
      <c r="T12" s="76"/>
    </row>
    <row r="13" spans="2:20" ht="30" customHeight="1">
      <c r="B13" s="129" t="s">
        <v>55</v>
      </c>
      <c r="C13" s="65" t="s">
        <v>82</v>
      </c>
      <c r="D13" s="65" t="s">
        <v>83</v>
      </c>
      <c r="E13" s="67">
        <v>21</v>
      </c>
      <c r="F13" s="73" t="s">
        <v>45</v>
      </c>
      <c r="G13" s="69">
        <v>14</v>
      </c>
      <c r="H13" s="67">
        <v>21</v>
      </c>
      <c r="I13" s="73" t="s">
        <v>45</v>
      </c>
      <c r="J13" s="69">
        <v>14</v>
      </c>
      <c r="K13" s="67"/>
      <c r="L13" s="73" t="s">
        <v>45</v>
      </c>
      <c r="M13" s="69"/>
      <c r="N13" s="70">
        <f t="shared" si="0"/>
        <v>42</v>
      </c>
      <c r="O13" s="71">
        <f t="shared" si="1"/>
        <v>28</v>
      </c>
      <c r="P13" s="72">
        <f t="shared" si="2"/>
        <v>2</v>
      </c>
      <c r="Q13" s="73">
        <f t="shared" si="3"/>
        <v>0</v>
      </c>
      <c r="R13" s="77">
        <f t="shared" si="4"/>
        <v>1</v>
      </c>
      <c r="S13" s="75">
        <f t="shared" si="4"/>
        <v>0</v>
      </c>
      <c r="T13" s="76"/>
    </row>
    <row r="14" spans="2:20" ht="30" customHeight="1">
      <c r="B14" s="129" t="s">
        <v>56</v>
      </c>
      <c r="C14" s="65" t="s">
        <v>84</v>
      </c>
      <c r="D14" s="65" t="s">
        <v>70</v>
      </c>
      <c r="E14" s="67">
        <v>21</v>
      </c>
      <c r="F14" s="73" t="s">
        <v>45</v>
      </c>
      <c r="G14" s="69">
        <v>14</v>
      </c>
      <c r="H14" s="67">
        <v>11</v>
      </c>
      <c r="I14" s="73" t="s">
        <v>45</v>
      </c>
      <c r="J14" s="69">
        <v>21</v>
      </c>
      <c r="K14" s="67">
        <v>21</v>
      </c>
      <c r="L14" s="73" t="s">
        <v>45</v>
      </c>
      <c r="M14" s="69">
        <v>19</v>
      </c>
      <c r="N14" s="70">
        <f t="shared" si="0"/>
        <v>53</v>
      </c>
      <c r="O14" s="71">
        <f t="shared" si="1"/>
        <v>54</v>
      </c>
      <c r="P14" s="72">
        <f t="shared" si="2"/>
        <v>2</v>
      </c>
      <c r="Q14" s="73">
        <f t="shared" si="3"/>
        <v>1</v>
      </c>
      <c r="R14" s="77">
        <f t="shared" si="4"/>
        <v>1</v>
      </c>
      <c r="S14" s="75">
        <f t="shared" si="4"/>
        <v>0</v>
      </c>
      <c r="T14" s="76"/>
    </row>
    <row r="15" spans="2:20" ht="30" customHeight="1">
      <c r="B15" s="129" t="s">
        <v>58</v>
      </c>
      <c r="C15" s="65" t="s">
        <v>85</v>
      </c>
      <c r="D15" s="65" t="s">
        <v>86</v>
      </c>
      <c r="E15" s="67">
        <v>21</v>
      </c>
      <c r="F15" s="73" t="s">
        <v>45</v>
      </c>
      <c r="G15" s="69">
        <v>10</v>
      </c>
      <c r="H15" s="67">
        <v>22</v>
      </c>
      <c r="I15" s="73" t="s">
        <v>45</v>
      </c>
      <c r="J15" s="69">
        <v>20</v>
      </c>
      <c r="K15" s="67"/>
      <c r="L15" s="73" t="s">
        <v>45</v>
      </c>
      <c r="M15" s="69"/>
      <c r="N15" s="70">
        <f>E15+H15+K15</f>
        <v>43</v>
      </c>
      <c r="O15" s="71">
        <f>G15+J15+M15</f>
        <v>30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87</v>
      </c>
      <c r="D16" s="65" t="s">
        <v>88</v>
      </c>
      <c r="E16" s="67">
        <v>14</v>
      </c>
      <c r="F16" s="73" t="s">
        <v>45</v>
      </c>
      <c r="G16" s="69">
        <v>21</v>
      </c>
      <c r="H16" s="67">
        <v>12</v>
      </c>
      <c r="I16" s="73" t="s">
        <v>45</v>
      </c>
      <c r="J16" s="69">
        <v>21</v>
      </c>
      <c r="K16" s="67"/>
      <c r="L16" s="73" t="s">
        <v>45</v>
      </c>
      <c r="M16" s="69"/>
      <c r="N16" s="70">
        <f>E16+H16+K16</f>
        <v>26</v>
      </c>
      <c r="O16" s="71">
        <f>G16+J16+M16</f>
        <v>42</v>
      </c>
      <c r="P16" s="72">
        <f>IF(E16&gt;G16,1,0)+IF(H16&gt;J16,1,0)+IF(K16&gt;M16,1,0)</f>
        <v>0</v>
      </c>
      <c r="Q16" s="73">
        <f>IF(E16&lt;G16,1,0)+IF(H16&lt;J16,1,0)+IF(K16&lt;M16,1,0)</f>
        <v>2</v>
      </c>
      <c r="R16" s="77">
        <f>IF(P16=2,1,0)</f>
        <v>0</v>
      </c>
      <c r="S16" s="75">
        <f>IF(Q16=2,1,0)</f>
        <v>1</v>
      </c>
      <c r="T16" s="76"/>
    </row>
    <row r="17" spans="2:20" ht="30" customHeight="1" thickBot="1">
      <c r="B17" s="130" t="s">
        <v>100</v>
      </c>
      <c r="C17" s="78" t="s">
        <v>101</v>
      </c>
      <c r="D17" s="78" t="s">
        <v>102</v>
      </c>
      <c r="E17" s="79">
        <v>14</v>
      </c>
      <c r="F17" s="80" t="s">
        <v>45</v>
      </c>
      <c r="G17" s="81">
        <v>21</v>
      </c>
      <c r="H17" s="79">
        <v>23</v>
      </c>
      <c r="I17" s="80" t="s">
        <v>45</v>
      </c>
      <c r="J17" s="81">
        <v>21</v>
      </c>
      <c r="K17" s="79">
        <v>21</v>
      </c>
      <c r="L17" s="80" t="s">
        <v>45</v>
      </c>
      <c r="M17" s="81">
        <v>18</v>
      </c>
      <c r="N17" s="82">
        <f t="shared" si="0"/>
        <v>58</v>
      </c>
      <c r="O17" s="83">
        <f t="shared" si="1"/>
        <v>60</v>
      </c>
      <c r="P17" s="84">
        <f t="shared" si="2"/>
        <v>2</v>
      </c>
      <c r="Q17" s="80">
        <f t="shared" si="3"/>
        <v>1</v>
      </c>
      <c r="R17" s="85">
        <f t="shared" si="4"/>
        <v>1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TJ Sokol Doubravka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350</v>
      </c>
      <c r="O18" s="90">
        <f t="shared" si="5"/>
        <v>359</v>
      </c>
      <c r="P18" s="89">
        <f t="shared" si="5"/>
        <v>10</v>
      </c>
      <c r="Q18" s="91">
        <f t="shared" si="5"/>
        <v>10</v>
      </c>
      <c r="R18" s="89">
        <f t="shared" si="5"/>
        <v>5</v>
      </c>
      <c r="S18" s="90">
        <f t="shared" si="5"/>
        <v>4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1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111</v>
      </c>
      <c r="T4" s="162"/>
    </row>
    <row r="5" spans="2:20" ht="19.5" customHeight="1">
      <c r="B5" s="45" t="s">
        <v>35</v>
      </c>
      <c r="C5" s="47"/>
      <c r="D5" s="165" t="s">
        <v>20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89</v>
      </c>
      <c r="T5" s="171"/>
    </row>
    <row r="6" spans="2:20" ht="19.5" customHeight="1" thickBot="1">
      <c r="B6" s="48" t="s">
        <v>37</v>
      </c>
      <c r="C6" s="128"/>
      <c r="D6" s="172" t="s">
        <v>112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0</v>
      </c>
      <c r="T6" s="52" t="s">
        <v>38</v>
      </c>
    </row>
    <row r="7" spans="2:20" ht="24.75" customHeight="1">
      <c r="B7" s="53"/>
      <c r="C7" s="54" t="str">
        <f>D4</f>
        <v>BKV Plzeň</v>
      </c>
      <c r="D7" s="54" t="str">
        <f>D5</f>
        <v>USK Plzeň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113</v>
      </c>
      <c r="D9" s="66" t="s">
        <v>108</v>
      </c>
      <c r="E9" s="67">
        <v>21</v>
      </c>
      <c r="F9" s="68" t="s">
        <v>45</v>
      </c>
      <c r="G9" s="69">
        <v>12</v>
      </c>
      <c r="H9" s="67">
        <v>12</v>
      </c>
      <c r="I9" s="68" t="s">
        <v>45</v>
      </c>
      <c r="J9" s="69">
        <v>21</v>
      </c>
      <c r="K9" s="67">
        <v>16</v>
      </c>
      <c r="L9" s="68" t="s">
        <v>45</v>
      </c>
      <c r="M9" s="69">
        <v>21</v>
      </c>
      <c r="N9" s="70">
        <f aca="true" t="shared" si="0" ref="N9:N17">E9+H9+K9</f>
        <v>49</v>
      </c>
      <c r="O9" s="71">
        <f aca="true" t="shared" si="1" ref="O9:O17">G9+J9+M9</f>
        <v>54</v>
      </c>
      <c r="P9" s="72">
        <f aca="true" t="shared" si="2" ref="P9:P17">IF(E9&gt;G9,1,0)+IF(H9&gt;J9,1,0)+IF(K9&gt;M9,1,0)</f>
        <v>1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114</v>
      </c>
      <c r="D10" s="65" t="s">
        <v>115</v>
      </c>
      <c r="E10" s="67">
        <v>17</v>
      </c>
      <c r="F10" s="73" t="s">
        <v>45</v>
      </c>
      <c r="G10" s="69">
        <v>21</v>
      </c>
      <c r="H10" s="67">
        <v>14</v>
      </c>
      <c r="I10" s="73" t="s">
        <v>45</v>
      </c>
      <c r="J10" s="69">
        <v>21</v>
      </c>
      <c r="K10" s="67"/>
      <c r="L10" s="73" t="s">
        <v>45</v>
      </c>
      <c r="M10" s="69"/>
      <c r="N10" s="70">
        <f t="shared" si="0"/>
        <v>31</v>
      </c>
      <c r="O10" s="71">
        <f t="shared" si="1"/>
        <v>42</v>
      </c>
      <c r="P10" s="72">
        <f t="shared" si="2"/>
        <v>0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116</v>
      </c>
      <c r="D11" s="65" t="s">
        <v>117</v>
      </c>
      <c r="E11" s="67">
        <v>10</v>
      </c>
      <c r="F11" s="73" t="s">
        <v>45</v>
      </c>
      <c r="G11" s="69">
        <v>21</v>
      </c>
      <c r="H11" s="67">
        <v>16</v>
      </c>
      <c r="I11" s="73" t="s">
        <v>45</v>
      </c>
      <c r="J11" s="69">
        <v>21</v>
      </c>
      <c r="K11" s="67"/>
      <c r="L11" s="73" t="s">
        <v>45</v>
      </c>
      <c r="M11" s="69"/>
      <c r="N11" s="70">
        <f t="shared" si="0"/>
        <v>26</v>
      </c>
      <c r="O11" s="71">
        <f t="shared" si="1"/>
        <v>42</v>
      </c>
      <c r="P11" s="72">
        <f t="shared" si="2"/>
        <v>0</v>
      </c>
      <c r="Q11" s="73">
        <f t="shared" si="3"/>
        <v>2</v>
      </c>
      <c r="R11" s="77">
        <f t="shared" si="4"/>
        <v>0</v>
      </c>
      <c r="S11" s="75">
        <f t="shared" si="4"/>
        <v>1</v>
      </c>
      <c r="T11" s="76"/>
    </row>
    <row r="12" spans="2:20" ht="30" customHeight="1">
      <c r="B12" s="129" t="s">
        <v>52</v>
      </c>
      <c r="C12" s="65" t="s">
        <v>53</v>
      </c>
      <c r="D12" s="65" t="s">
        <v>118</v>
      </c>
      <c r="E12" s="67">
        <v>21</v>
      </c>
      <c r="F12" s="73" t="s">
        <v>45</v>
      </c>
      <c r="G12" s="69">
        <v>13</v>
      </c>
      <c r="H12" s="67">
        <v>15</v>
      </c>
      <c r="I12" s="73" t="s">
        <v>45</v>
      </c>
      <c r="J12" s="69">
        <v>21</v>
      </c>
      <c r="K12" s="67">
        <v>20</v>
      </c>
      <c r="L12" s="73" t="s">
        <v>45</v>
      </c>
      <c r="M12" s="69">
        <v>22</v>
      </c>
      <c r="N12" s="70">
        <f t="shared" si="0"/>
        <v>56</v>
      </c>
      <c r="O12" s="71">
        <f t="shared" si="1"/>
        <v>56</v>
      </c>
      <c r="P12" s="72">
        <f t="shared" si="2"/>
        <v>1</v>
      </c>
      <c r="Q12" s="73">
        <f t="shared" si="3"/>
        <v>2</v>
      </c>
      <c r="R12" s="77">
        <f t="shared" si="4"/>
        <v>0</v>
      </c>
      <c r="S12" s="75">
        <f t="shared" si="4"/>
        <v>1</v>
      </c>
      <c r="T12" s="76"/>
    </row>
    <row r="13" spans="2:20" ht="30" customHeight="1">
      <c r="B13" s="129" t="s">
        <v>55</v>
      </c>
      <c r="C13" s="65" t="s">
        <v>119</v>
      </c>
      <c r="D13" s="65" t="s">
        <v>51</v>
      </c>
      <c r="E13" s="67">
        <v>10</v>
      </c>
      <c r="F13" s="73" t="s">
        <v>45</v>
      </c>
      <c r="G13" s="69">
        <v>21</v>
      </c>
      <c r="H13" s="67">
        <v>15</v>
      </c>
      <c r="I13" s="73" t="s">
        <v>45</v>
      </c>
      <c r="J13" s="69">
        <v>21</v>
      </c>
      <c r="K13" s="67"/>
      <c r="L13" s="73" t="s">
        <v>45</v>
      </c>
      <c r="M13" s="69"/>
      <c r="N13" s="70">
        <f t="shared" si="0"/>
        <v>25</v>
      </c>
      <c r="O13" s="71">
        <f t="shared" si="1"/>
        <v>42</v>
      </c>
      <c r="P13" s="72">
        <f t="shared" si="2"/>
        <v>0</v>
      </c>
      <c r="Q13" s="73">
        <f t="shared" si="3"/>
        <v>2</v>
      </c>
      <c r="R13" s="77">
        <f t="shared" si="4"/>
        <v>0</v>
      </c>
      <c r="S13" s="75">
        <f t="shared" si="4"/>
        <v>1</v>
      </c>
      <c r="T13" s="76"/>
    </row>
    <row r="14" spans="2:20" ht="30" customHeight="1">
      <c r="B14" s="129" t="s">
        <v>56</v>
      </c>
      <c r="C14" s="65" t="s">
        <v>61</v>
      </c>
      <c r="D14" s="65" t="s">
        <v>57</v>
      </c>
      <c r="E14" s="67">
        <v>21</v>
      </c>
      <c r="F14" s="73" t="s">
        <v>45</v>
      </c>
      <c r="G14" s="69">
        <v>14</v>
      </c>
      <c r="H14" s="67">
        <v>14</v>
      </c>
      <c r="I14" s="73" t="s">
        <v>45</v>
      </c>
      <c r="J14" s="69">
        <v>21</v>
      </c>
      <c r="K14" s="67">
        <v>19</v>
      </c>
      <c r="L14" s="73" t="s">
        <v>45</v>
      </c>
      <c r="M14" s="69">
        <v>21</v>
      </c>
      <c r="N14" s="70">
        <f t="shared" si="0"/>
        <v>54</v>
      </c>
      <c r="O14" s="71">
        <f t="shared" si="1"/>
        <v>56</v>
      </c>
      <c r="P14" s="72">
        <f t="shared" si="2"/>
        <v>1</v>
      </c>
      <c r="Q14" s="73">
        <f t="shared" si="3"/>
        <v>2</v>
      </c>
      <c r="R14" s="77">
        <f t="shared" si="4"/>
        <v>0</v>
      </c>
      <c r="S14" s="75">
        <f t="shared" si="4"/>
        <v>1</v>
      </c>
      <c r="T14" s="76"/>
    </row>
    <row r="15" spans="2:20" ht="30" customHeight="1">
      <c r="B15" s="129" t="s">
        <v>58</v>
      </c>
      <c r="C15" s="65" t="s">
        <v>46</v>
      </c>
      <c r="D15" s="65" t="s">
        <v>59</v>
      </c>
      <c r="E15" s="67">
        <v>21</v>
      </c>
      <c r="F15" s="73" t="s">
        <v>45</v>
      </c>
      <c r="G15" s="69">
        <v>18</v>
      </c>
      <c r="H15" s="67">
        <v>21</v>
      </c>
      <c r="I15" s="73" t="s">
        <v>45</v>
      </c>
      <c r="J15" s="69">
        <v>16</v>
      </c>
      <c r="K15" s="67"/>
      <c r="L15" s="73" t="s">
        <v>45</v>
      </c>
      <c r="M15" s="69"/>
      <c r="N15" s="70">
        <f>E15+H15+K15</f>
        <v>42</v>
      </c>
      <c r="O15" s="71">
        <f>G15+J15+M15</f>
        <v>34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49</v>
      </c>
      <c r="D16" s="65" t="s">
        <v>62</v>
      </c>
      <c r="E16" s="67">
        <v>14</v>
      </c>
      <c r="F16" s="73" t="s">
        <v>45</v>
      </c>
      <c r="G16" s="69">
        <v>21</v>
      </c>
      <c r="H16" s="67">
        <v>18</v>
      </c>
      <c r="I16" s="73" t="s">
        <v>45</v>
      </c>
      <c r="J16" s="69">
        <v>21</v>
      </c>
      <c r="K16" s="67"/>
      <c r="L16" s="73" t="s">
        <v>45</v>
      </c>
      <c r="M16" s="69"/>
      <c r="N16" s="70">
        <f>E16+H16+K16</f>
        <v>32</v>
      </c>
      <c r="O16" s="71">
        <f>G16+J16+M16</f>
        <v>42</v>
      </c>
      <c r="P16" s="72">
        <f>IF(E16&gt;G16,1,0)+IF(H16&gt;J16,1,0)+IF(K16&gt;M16,1,0)</f>
        <v>0</v>
      </c>
      <c r="Q16" s="73">
        <f>IF(E16&lt;G16,1,0)+IF(H16&lt;J16,1,0)+IF(K16&lt;M16,1,0)</f>
        <v>2</v>
      </c>
      <c r="R16" s="77">
        <f>IF(P16=2,1,0)</f>
        <v>0</v>
      </c>
      <c r="S16" s="75">
        <f>IF(Q16=2,1,0)</f>
        <v>1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USK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315</v>
      </c>
      <c r="O18" s="90">
        <f t="shared" si="5"/>
        <v>368</v>
      </c>
      <c r="P18" s="89">
        <f t="shared" si="5"/>
        <v>5</v>
      </c>
      <c r="Q18" s="91">
        <f t="shared" si="5"/>
        <v>14</v>
      </c>
      <c r="R18" s="89">
        <f t="shared" si="5"/>
        <v>1</v>
      </c>
      <c r="S18" s="90">
        <f t="shared" si="5"/>
        <v>7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125" defaultRowHeight="12.75"/>
  <cols>
    <col min="1" max="1" width="2.00390625" style="30" customWidth="1"/>
    <col min="2" max="2" width="18.875" style="30" customWidth="1"/>
    <col min="3" max="3" width="1.625" style="109" customWidth="1"/>
    <col min="4" max="4" width="20.625" style="30" customWidth="1"/>
    <col min="5" max="5" width="5.50390625" style="125" customWidth="1"/>
    <col min="6" max="6" width="2.125" style="30" customWidth="1"/>
    <col min="7" max="7" width="20.625" style="30" customWidth="1"/>
    <col min="8" max="8" width="1.625" style="30" customWidth="1"/>
    <col min="9" max="9" width="20.625" style="30" customWidth="1"/>
    <col min="10" max="10" width="5.50390625" style="30" customWidth="1"/>
    <col min="11" max="11" width="1.875" style="30" customWidth="1"/>
    <col min="12" max="16384" width="9.125" style="30" customWidth="1"/>
  </cols>
  <sheetData>
    <row r="2" spans="2:9" ht="22.5">
      <c r="B2" s="148" t="s">
        <v>76</v>
      </c>
      <c r="C2" s="148"/>
      <c r="D2" s="148"/>
      <c r="E2" s="148"/>
      <c r="F2" s="148"/>
      <c r="G2" s="148"/>
      <c r="H2" s="148"/>
      <c r="I2" s="148"/>
    </row>
    <row r="3" spans="2:9" ht="12" customHeight="1">
      <c r="B3" s="108"/>
      <c r="C3" s="108"/>
      <c r="D3" s="108"/>
      <c r="E3" s="108"/>
      <c r="F3" s="108"/>
      <c r="G3" s="109"/>
      <c r="H3" s="109"/>
      <c r="I3" s="109"/>
    </row>
    <row r="4" spans="1:9" ht="16.5" customHeight="1">
      <c r="A4" s="109"/>
      <c r="B4" s="144" t="s">
        <v>77</v>
      </c>
      <c r="C4" s="144"/>
      <c r="D4" s="144"/>
      <c r="E4" s="144"/>
      <c r="F4" s="144"/>
      <c r="G4" s="144"/>
      <c r="H4" s="144"/>
      <c r="I4" s="144"/>
    </row>
    <row r="5" spans="2:9" ht="12" customHeight="1">
      <c r="B5" s="110"/>
      <c r="C5" s="110"/>
      <c r="D5" s="110"/>
      <c r="E5" s="110"/>
      <c r="F5" s="110"/>
      <c r="G5" s="109"/>
      <c r="H5" s="109"/>
      <c r="I5" s="109"/>
    </row>
    <row r="6" spans="2:9" ht="12" customHeight="1">
      <c r="B6" s="145" t="s">
        <v>17</v>
      </c>
      <c r="C6" s="145"/>
      <c r="D6" s="145"/>
      <c r="E6" s="112"/>
      <c r="F6" s="109"/>
      <c r="G6" s="145" t="s">
        <v>18</v>
      </c>
      <c r="H6" s="145"/>
      <c r="I6" s="145"/>
    </row>
    <row r="7" spans="2:10" ht="12" customHeight="1">
      <c r="B7" s="113" t="s">
        <v>78</v>
      </c>
      <c r="C7" s="114" t="s">
        <v>19</v>
      </c>
      <c r="D7" s="115" t="s">
        <v>20</v>
      </c>
      <c r="E7" s="104" t="s">
        <v>110</v>
      </c>
      <c r="F7" s="109"/>
      <c r="G7" s="113" t="s">
        <v>78</v>
      </c>
      <c r="H7" s="114" t="s">
        <v>19</v>
      </c>
      <c r="I7" s="117" t="s">
        <v>21</v>
      </c>
      <c r="J7" s="104" t="s">
        <v>103</v>
      </c>
    </row>
    <row r="8" spans="2:10" ht="11.25">
      <c r="B8" s="113" t="s">
        <v>1</v>
      </c>
      <c r="C8" s="114" t="s">
        <v>19</v>
      </c>
      <c r="D8" s="117" t="s">
        <v>21</v>
      </c>
      <c r="E8" s="104" t="s">
        <v>127</v>
      </c>
      <c r="F8" s="109"/>
      <c r="G8" s="113" t="s">
        <v>1</v>
      </c>
      <c r="H8" s="114" t="s">
        <v>19</v>
      </c>
      <c r="I8" s="115" t="s">
        <v>20</v>
      </c>
      <c r="J8" s="104" t="s">
        <v>120</v>
      </c>
    </row>
    <row r="9" spans="2:9" ht="11.25">
      <c r="B9" s="113"/>
      <c r="C9" s="114"/>
      <c r="D9" s="115"/>
      <c r="E9" s="118"/>
      <c r="F9" s="109"/>
      <c r="G9" s="147"/>
      <c r="H9" s="147"/>
      <c r="I9" s="147"/>
    </row>
    <row r="10" spans="2:9" ht="16.5" customHeight="1">
      <c r="B10" s="144" t="s">
        <v>128</v>
      </c>
      <c r="C10" s="144"/>
      <c r="D10" s="144"/>
      <c r="E10" s="144"/>
      <c r="F10" s="144"/>
      <c r="G10" s="144"/>
      <c r="H10" s="144"/>
      <c r="I10" s="144"/>
    </row>
    <row r="11" spans="2:9" ht="12" customHeight="1">
      <c r="B11" s="110"/>
      <c r="C11" s="110"/>
      <c r="D11" s="110"/>
      <c r="E11" s="110"/>
      <c r="F11" s="110"/>
      <c r="G11" s="109"/>
      <c r="H11" s="109"/>
      <c r="I11" s="109"/>
    </row>
    <row r="12" spans="2:9" ht="12" customHeight="1">
      <c r="B12" s="145" t="s">
        <v>17</v>
      </c>
      <c r="C12" s="145"/>
      <c r="D12" s="145"/>
      <c r="E12" s="112"/>
      <c r="F12" s="109"/>
      <c r="G12" s="145" t="s">
        <v>18</v>
      </c>
      <c r="H12" s="145"/>
      <c r="I12" s="145"/>
    </row>
    <row r="13" spans="2:10" ht="11.25">
      <c r="B13" s="146" t="s">
        <v>28</v>
      </c>
      <c r="C13" s="146"/>
      <c r="D13" s="146"/>
      <c r="E13" s="119"/>
      <c r="F13" s="120"/>
      <c r="G13" s="146" t="s">
        <v>28</v>
      </c>
      <c r="H13" s="146"/>
      <c r="I13" s="146"/>
      <c r="J13" s="109"/>
    </row>
    <row r="14" spans="2:10" ht="11.25">
      <c r="B14" s="146"/>
      <c r="C14" s="146"/>
      <c r="D14" s="146"/>
      <c r="E14" s="119"/>
      <c r="F14" s="120"/>
      <c r="G14" s="146"/>
      <c r="H14" s="146"/>
      <c r="I14" s="146"/>
      <c r="J14" s="109"/>
    </row>
    <row r="15" spans="2:11" ht="12.75" customHeight="1">
      <c r="B15" s="121"/>
      <c r="C15" s="121"/>
      <c r="D15" s="147"/>
      <c r="E15" s="147"/>
      <c r="F15" s="147"/>
      <c r="G15" s="147"/>
      <c r="H15" s="121"/>
      <c r="I15" s="121"/>
      <c r="J15" s="109"/>
      <c r="K15" s="122"/>
    </row>
    <row r="16" spans="2:9" ht="16.5" customHeight="1">
      <c r="B16" s="144" t="s">
        <v>129</v>
      </c>
      <c r="C16" s="144"/>
      <c r="D16" s="144"/>
      <c r="E16" s="144"/>
      <c r="F16" s="144"/>
      <c r="G16" s="144"/>
      <c r="H16" s="144"/>
      <c r="I16" s="144"/>
    </row>
    <row r="17" spans="2:9" ht="12" customHeight="1">
      <c r="B17" s="110"/>
      <c r="C17" s="110"/>
      <c r="D17" s="110"/>
      <c r="E17" s="110"/>
      <c r="F17" s="110"/>
      <c r="G17" s="109"/>
      <c r="H17" s="109"/>
      <c r="I17" s="109"/>
    </row>
    <row r="18" spans="2:9" ht="12" customHeight="1">
      <c r="B18" s="145" t="s">
        <v>17</v>
      </c>
      <c r="C18" s="145"/>
      <c r="D18" s="145"/>
      <c r="E18" s="112"/>
      <c r="F18" s="109"/>
      <c r="G18" s="145" t="s">
        <v>18</v>
      </c>
      <c r="H18" s="145"/>
      <c r="I18" s="145"/>
    </row>
    <row r="19" spans="2:10" ht="11.25">
      <c r="B19" s="123" t="s">
        <v>21</v>
      </c>
      <c r="C19" s="114" t="s">
        <v>19</v>
      </c>
      <c r="D19" s="115" t="s">
        <v>20</v>
      </c>
      <c r="E19" s="104" t="s">
        <v>110</v>
      </c>
      <c r="F19" s="109"/>
      <c r="G19" s="123" t="s">
        <v>21</v>
      </c>
      <c r="H19" s="114" t="s">
        <v>19</v>
      </c>
      <c r="I19" s="115" t="s">
        <v>1</v>
      </c>
      <c r="J19" s="104" t="s">
        <v>170</v>
      </c>
    </row>
    <row r="20" spans="2:11" ht="11.25">
      <c r="B20" s="113" t="s">
        <v>1</v>
      </c>
      <c r="C20" s="114" t="s">
        <v>19</v>
      </c>
      <c r="D20" s="115" t="s">
        <v>78</v>
      </c>
      <c r="E20" s="104" t="s">
        <v>167</v>
      </c>
      <c r="F20" s="109"/>
      <c r="G20" s="113" t="s">
        <v>20</v>
      </c>
      <c r="H20" s="114" t="s">
        <v>19</v>
      </c>
      <c r="I20" s="115" t="s">
        <v>78</v>
      </c>
      <c r="J20" s="104" t="s">
        <v>103</v>
      </c>
      <c r="K20" s="114"/>
    </row>
    <row r="21" spans="2:9" ht="11.25">
      <c r="B21" s="113"/>
      <c r="C21" s="114"/>
      <c r="D21" s="115"/>
      <c r="E21" s="124"/>
      <c r="F21" s="109"/>
      <c r="G21" s="147"/>
      <c r="H21" s="147"/>
      <c r="I21" s="147"/>
    </row>
    <row r="22" spans="1:9" s="109" customFormat="1" ht="15">
      <c r="A22" s="30"/>
      <c r="B22" s="144" t="s">
        <v>130</v>
      </c>
      <c r="C22" s="144"/>
      <c r="D22" s="144"/>
      <c r="E22" s="144"/>
      <c r="F22" s="144"/>
      <c r="G22" s="144"/>
      <c r="H22" s="144"/>
      <c r="I22" s="144"/>
    </row>
    <row r="23" spans="1:6" s="109" customFormat="1" ht="12" customHeight="1">
      <c r="A23" s="30"/>
      <c r="B23" s="110"/>
      <c r="C23" s="110"/>
      <c r="D23" s="110"/>
      <c r="E23" s="110"/>
      <c r="F23" s="110"/>
    </row>
    <row r="24" spans="1:9" s="109" customFormat="1" ht="11.25">
      <c r="A24" s="30"/>
      <c r="B24" s="145" t="s">
        <v>17</v>
      </c>
      <c r="C24" s="145"/>
      <c r="D24" s="145"/>
      <c r="E24" s="112"/>
      <c r="G24" s="145" t="s">
        <v>18</v>
      </c>
      <c r="H24" s="145"/>
      <c r="I24" s="145"/>
    </row>
    <row r="25" spans="1:9" s="109" customFormat="1" ht="11.25">
      <c r="A25" s="30"/>
      <c r="B25" s="146" t="s">
        <v>28</v>
      </c>
      <c r="C25" s="146"/>
      <c r="D25" s="146"/>
      <c r="E25" s="119"/>
      <c r="F25" s="120"/>
      <c r="G25" s="146" t="s">
        <v>28</v>
      </c>
      <c r="H25" s="146"/>
      <c r="I25" s="146"/>
    </row>
    <row r="26" spans="1:9" s="109" customFormat="1" ht="11.25">
      <c r="A26" s="30"/>
      <c r="B26" s="146"/>
      <c r="C26" s="146"/>
      <c r="D26" s="146"/>
      <c r="E26" s="119"/>
      <c r="F26" s="120"/>
      <c r="G26" s="146"/>
      <c r="H26" s="146"/>
      <c r="I26" s="146"/>
    </row>
    <row r="27" spans="2:9" s="109" customFormat="1" ht="12.75" customHeight="1">
      <c r="B27" s="113"/>
      <c r="C27" s="114"/>
      <c r="D27" s="147"/>
      <c r="E27" s="147"/>
      <c r="F27" s="147"/>
      <c r="G27" s="147"/>
      <c r="H27" s="114"/>
      <c r="I27" s="115"/>
    </row>
    <row r="28" spans="2:9" ht="16.5" customHeight="1">
      <c r="B28" s="144" t="s">
        <v>131</v>
      </c>
      <c r="C28" s="144"/>
      <c r="D28" s="144"/>
      <c r="E28" s="144"/>
      <c r="F28" s="144"/>
      <c r="G28" s="144"/>
      <c r="H28" s="144"/>
      <c r="I28" s="144"/>
    </row>
    <row r="29" spans="2:9" ht="12" customHeight="1">
      <c r="B29" s="110"/>
      <c r="C29" s="110"/>
      <c r="D29" s="110"/>
      <c r="E29" s="110"/>
      <c r="F29" s="110"/>
      <c r="G29" s="109"/>
      <c r="H29" s="109"/>
      <c r="I29" s="109"/>
    </row>
    <row r="30" spans="2:9" ht="12" customHeight="1">
      <c r="B30" s="145" t="s">
        <v>17</v>
      </c>
      <c r="C30" s="145"/>
      <c r="D30" s="145"/>
      <c r="E30" s="112"/>
      <c r="F30" s="109"/>
      <c r="G30" s="145" t="s">
        <v>18</v>
      </c>
      <c r="H30" s="145"/>
      <c r="I30" s="145"/>
    </row>
    <row r="31" spans="2:10" ht="11.25">
      <c r="B31" s="123" t="s">
        <v>21</v>
      </c>
      <c r="C31" s="114" t="s">
        <v>19</v>
      </c>
      <c r="D31" s="115" t="s">
        <v>78</v>
      </c>
      <c r="E31" s="104" t="s">
        <v>211</v>
      </c>
      <c r="F31" s="109"/>
      <c r="G31" s="113" t="s">
        <v>20</v>
      </c>
      <c r="H31" s="114" t="s">
        <v>19</v>
      </c>
      <c r="I31" s="117" t="s">
        <v>21</v>
      </c>
      <c r="J31" s="104" t="s">
        <v>127</v>
      </c>
    </row>
    <row r="32" spans="2:10" ht="11.25">
      <c r="B32" s="113" t="s">
        <v>20</v>
      </c>
      <c r="C32" s="114" t="s">
        <v>19</v>
      </c>
      <c r="D32" s="115" t="s">
        <v>1</v>
      </c>
      <c r="E32" s="104" t="s">
        <v>103</v>
      </c>
      <c r="F32" s="109"/>
      <c r="G32" s="113" t="s">
        <v>78</v>
      </c>
      <c r="H32" s="114" t="s">
        <v>19</v>
      </c>
      <c r="I32" s="115" t="s">
        <v>1</v>
      </c>
      <c r="J32" s="104" t="s">
        <v>120</v>
      </c>
    </row>
    <row r="33" spans="2:9" s="109" customFormat="1" ht="11.25">
      <c r="B33" s="113"/>
      <c r="C33" s="114"/>
      <c r="D33" s="115"/>
      <c r="E33" s="115"/>
      <c r="G33" s="113"/>
      <c r="H33" s="114"/>
      <c r="I33" s="115"/>
    </row>
    <row r="34" spans="2:9" s="109" customFormat="1" ht="15">
      <c r="B34" s="144" t="s">
        <v>79</v>
      </c>
      <c r="C34" s="144"/>
      <c r="D34" s="144"/>
      <c r="E34" s="144"/>
      <c r="F34" s="144"/>
      <c r="G34" s="144"/>
      <c r="H34" s="144"/>
      <c r="I34" s="144"/>
    </row>
    <row r="35" spans="2:6" s="109" customFormat="1" ht="12" customHeight="1">
      <c r="B35" s="110"/>
      <c r="C35" s="110"/>
      <c r="D35" s="110"/>
      <c r="E35" s="110"/>
      <c r="F35" s="110"/>
    </row>
    <row r="36" spans="2:11" s="109" customFormat="1" ht="12" customHeight="1">
      <c r="B36" s="145" t="s">
        <v>199</v>
      </c>
      <c r="C36" s="145"/>
      <c r="D36" s="145"/>
      <c r="E36" s="145"/>
      <c r="F36" s="145"/>
      <c r="G36" s="145" t="s">
        <v>23</v>
      </c>
      <c r="H36" s="145"/>
      <c r="I36" s="145"/>
      <c r="J36" s="111"/>
      <c r="K36" s="111"/>
    </row>
    <row r="37" spans="2:11" ht="12" customHeight="1">
      <c r="B37" s="113" t="s">
        <v>20</v>
      </c>
      <c r="C37" s="114" t="s">
        <v>19</v>
      </c>
      <c r="D37" s="115" t="s">
        <v>78</v>
      </c>
      <c r="F37" s="109"/>
      <c r="G37" s="113" t="s">
        <v>24</v>
      </c>
      <c r="H37" s="114" t="s">
        <v>19</v>
      </c>
      <c r="I37" s="115" t="s">
        <v>25</v>
      </c>
      <c r="J37" s="115"/>
      <c r="K37" s="109"/>
    </row>
    <row r="38" spans="2:11" ht="11.25" customHeight="1">
      <c r="B38" s="113" t="s">
        <v>1</v>
      </c>
      <c r="C38" s="114" t="s">
        <v>19</v>
      </c>
      <c r="D38" s="117" t="s">
        <v>21</v>
      </c>
      <c r="E38" s="116"/>
      <c r="F38" s="109"/>
      <c r="G38" s="126" t="s">
        <v>26</v>
      </c>
      <c r="H38" s="114" t="s">
        <v>19</v>
      </c>
      <c r="I38" s="127" t="s">
        <v>27</v>
      </c>
      <c r="J38" s="127"/>
      <c r="K38" s="109"/>
    </row>
    <row r="39" spans="2:9" ht="11.25">
      <c r="B39" s="113"/>
      <c r="C39" s="114"/>
      <c r="D39" s="115"/>
      <c r="E39" s="116"/>
      <c r="F39" s="109"/>
      <c r="G39" s="109"/>
      <c r="H39" s="109"/>
      <c r="I39" s="109"/>
    </row>
    <row r="40" spans="2:9" ht="11.25">
      <c r="B40" s="109"/>
      <c r="D40" s="109"/>
      <c r="F40" s="109"/>
      <c r="G40" s="109"/>
      <c r="H40" s="109"/>
      <c r="I40" s="109"/>
    </row>
    <row r="41" spans="2:9" ht="11.25">
      <c r="B41" s="109"/>
      <c r="D41" s="109"/>
      <c r="F41" s="109"/>
      <c r="G41" s="109"/>
      <c r="H41" s="109"/>
      <c r="I41" s="109"/>
    </row>
    <row r="42" spans="2:9" ht="11.25">
      <c r="B42" s="109"/>
      <c r="D42" s="109"/>
      <c r="F42" s="109"/>
      <c r="G42" s="109"/>
      <c r="H42" s="109"/>
      <c r="I42" s="109"/>
    </row>
  </sheetData>
  <sheetProtection/>
  <mergeCells count="28">
    <mergeCell ref="B2:I2"/>
    <mergeCell ref="B4:I4"/>
    <mergeCell ref="B6:D6"/>
    <mergeCell ref="G6:I6"/>
    <mergeCell ref="G9:I9"/>
    <mergeCell ref="B10:I10"/>
    <mergeCell ref="B12:D12"/>
    <mergeCell ref="G12:I12"/>
    <mergeCell ref="B13:D14"/>
    <mergeCell ref="G13:I14"/>
    <mergeCell ref="D15:G15"/>
    <mergeCell ref="B16:I16"/>
    <mergeCell ref="B18:D18"/>
    <mergeCell ref="G18:I18"/>
    <mergeCell ref="G21:I21"/>
    <mergeCell ref="B22:I22"/>
    <mergeCell ref="B24:D24"/>
    <mergeCell ref="G24:I24"/>
    <mergeCell ref="B34:I34"/>
    <mergeCell ref="B36:D36"/>
    <mergeCell ref="E36:F36"/>
    <mergeCell ref="G36:I36"/>
    <mergeCell ref="B25:D26"/>
    <mergeCell ref="G25:I26"/>
    <mergeCell ref="D27:G27"/>
    <mergeCell ref="B28:I28"/>
    <mergeCell ref="B30:D30"/>
    <mergeCell ref="G30:I30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21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172</v>
      </c>
      <c r="T4" s="162"/>
    </row>
    <row r="5" spans="2:20" ht="19.5" customHeight="1">
      <c r="B5" s="45" t="s">
        <v>35</v>
      </c>
      <c r="C5" s="47"/>
      <c r="D5" s="165" t="s">
        <v>78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200</v>
      </c>
      <c r="T5" s="171"/>
    </row>
    <row r="6" spans="2:20" ht="19.5" customHeight="1" thickBot="1">
      <c r="B6" s="48" t="s">
        <v>37</v>
      </c>
      <c r="C6" s="128"/>
      <c r="D6" s="172" t="s">
        <v>201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12</v>
      </c>
      <c r="T6" s="52" t="s">
        <v>38</v>
      </c>
    </row>
    <row r="7" spans="2:20" ht="24.75" customHeight="1">
      <c r="B7" s="53"/>
      <c r="C7" s="54" t="str">
        <f>D4</f>
        <v>TJ Jiskra Nejdek</v>
      </c>
      <c r="D7" s="54" t="str">
        <f>D5</f>
        <v>TJ Sokol Doubravka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202</v>
      </c>
      <c r="D9" s="66" t="s">
        <v>203</v>
      </c>
      <c r="E9" s="67">
        <v>21</v>
      </c>
      <c r="F9" s="68" t="s">
        <v>45</v>
      </c>
      <c r="G9" s="69">
        <v>18</v>
      </c>
      <c r="H9" s="67">
        <v>21</v>
      </c>
      <c r="I9" s="68" t="s">
        <v>45</v>
      </c>
      <c r="J9" s="69">
        <v>7</v>
      </c>
      <c r="K9" s="67"/>
      <c r="L9" s="68" t="s">
        <v>45</v>
      </c>
      <c r="M9" s="69"/>
      <c r="N9" s="70">
        <f aca="true" t="shared" si="0" ref="N9:N17">E9+H9+K9</f>
        <v>42</v>
      </c>
      <c r="O9" s="71">
        <f aca="true" t="shared" si="1" ref="O9:O17">G9+J9+M9</f>
        <v>25</v>
      </c>
      <c r="P9" s="72">
        <f aca="true" t="shared" si="2" ref="P9:P17">IF(E9&gt;G9,1,0)+IF(H9&gt;J9,1,0)+IF(K9&gt;M9,1,0)</f>
        <v>2</v>
      </c>
      <c r="Q9" s="73">
        <f aca="true" t="shared" si="3" ref="Q9:Q17">IF(E9&lt;G9,1,0)+IF(H9&lt;J9,1,0)+IF(K9&lt;M9,1,0)</f>
        <v>0</v>
      </c>
      <c r="R9" s="74">
        <f>IF(P9=2,1,0)</f>
        <v>1</v>
      </c>
      <c r="S9" s="75">
        <f>IF(Q9=2,1,0)</f>
        <v>0</v>
      </c>
      <c r="T9" s="76"/>
    </row>
    <row r="10" spans="2:20" ht="30" customHeight="1">
      <c r="B10" s="129" t="s">
        <v>47</v>
      </c>
      <c r="C10" s="65" t="s">
        <v>138</v>
      </c>
      <c r="D10" s="65" t="s">
        <v>204</v>
      </c>
      <c r="E10" s="67">
        <v>0</v>
      </c>
      <c r="F10" s="73" t="s">
        <v>45</v>
      </c>
      <c r="G10" s="69">
        <v>21</v>
      </c>
      <c r="H10" s="67">
        <v>0</v>
      </c>
      <c r="I10" s="73" t="s">
        <v>45</v>
      </c>
      <c r="J10" s="69">
        <v>21</v>
      </c>
      <c r="K10" s="67"/>
      <c r="L10" s="73" t="s">
        <v>45</v>
      </c>
      <c r="M10" s="69"/>
      <c r="N10" s="70">
        <f t="shared" si="0"/>
        <v>0</v>
      </c>
      <c r="O10" s="71">
        <f t="shared" si="1"/>
        <v>42</v>
      </c>
      <c r="P10" s="72">
        <f t="shared" si="2"/>
        <v>0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205</v>
      </c>
      <c r="D11" s="65" t="s">
        <v>206</v>
      </c>
      <c r="E11" s="67">
        <v>21</v>
      </c>
      <c r="F11" s="73" t="s">
        <v>45</v>
      </c>
      <c r="G11" s="69">
        <v>8</v>
      </c>
      <c r="H11" s="67">
        <v>21</v>
      </c>
      <c r="I11" s="73" t="s">
        <v>45</v>
      </c>
      <c r="J11" s="69">
        <v>16</v>
      </c>
      <c r="K11" s="67"/>
      <c r="L11" s="73" t="s">
        <v>45</v>
      </c>
      <c r="M11" s="69"/>
      <c r="N11" s="70">
        <f t="shared" si="0"/>
        <v>42</v>
      </c>
      <c r="O11" s="71">
        <f t="shared" si="1"/>
        <v>24</v>
      </c>
      <c r="P11" s="72">
        <f t="shared" si="2"/>
        <v>2</v>
      </c>
      <c r="Q11" s="73">
        <f t="shared" si="3"/>
        <v>0</v>
      </c>
      <c r="R11" s="77">
        <f t="shared" si="4"/>
        <v>1</v>
      </c>
      <c r="S11" s="75">
        <f t="shared" si="4"/>
        <v>0</v>
      </c>
      <c r="T11" s="76"/>
    </row>
    <row r="12" spans="2:20" ht="30" customHeight="1">
      <c r="B12" s="129" t="s">
        <v>52</v>
      </c>
      <c r="C12" s="65" t="s">
        <v>207</v>
      </c>
      <c r="D12" s="65" t="s">
        <v>208</v>
      </c>
      <c r="E12" s="67">
        <v>21</v>
      </c>
      <c r="F12" s="73" t="s">
        <v>45</v>
      </c>
      <c r="G12" s="69">
        <v>18</v>
      </c>
      <c r="H12" s="67">
        <v>21</v>
      </c>
      <c r="I12" s="73" t="s">
        <v>45</v>
      </c>
      <c r="J12" s="69">
        <v>16</v>
      </c>
      <c r="K12" s="67"/>
      <c r="L12" s="73" t="s">
        <v>45</v>
      </c>
      <c r="M12" s="69"/>
      <c r="N12" s="70">
        <f t="shared" si="0"/>
        <v>42</v>
      </c>
      <c r="O12" s="71">
        <f t="shared" si="1"/>
        <v>34</v>
      </c>
      <c r="P12" s="72">
        <f t="shared" si="2"/>
        <v>2</v>
      </c>
      <c r="Q12" s="73">
        <f t="shared" si="3"/>
        <v>0</v>
      </c>
      <c r="R12" s="77">
        <f t="shared" si="4"/>
        <v>1</v>
      </c>
      <c r="S12" s="75">
        <f t="shared" si="4"/>
        <v>0</v>
      </c>
      <c r="T12" s="76"/>
    </row>
    <row r="13" spans="2:20" ht="30" customHeight="1">
      <c r="B13" s="129" t="s">
        <v>55</v>
      </c>
      <c r="C13" s="65" t="s">
        <v>209</v>
      </c>
      <c r="D13" s="65" t="s">
        <v>82</v>
      </c>
      <c r="E13" s="67">
        <v>18</v>
      </c>
      <c r="F13" s="73" t="s">
        <v>45</v>
      </c>
      <c r="G13" s="69">
        <v>21</v>
      </c>
      <c r="H13" s="67">
        <v>21</v>
      </c>
      <c r="I13" s="73" t="s">
        <v>45</v>
      </c>
      <c r="J13" s="69">
        <v>18</v>
      </c>
      <c r="K13" s="67">
        <v>22</v>
      </c>
      <c r="L13" s="73" t="s">
        <v>45</v>
      </c>
      <c r="M13" s="69">
        <v>20</v>
      </c>
      <c r="N13" s="70">
        <f t="shared" si="0"/>
        <v>61</v>
      </c>
      <c r="O13" s="71">
        <f t="shared" si="1"/>
        <v>59</v>
      </c>
      <c r="P13" s="72">
        <f t="shared" si="2"/>
        <v>2</v>
      </c>
      <c r="Q13" s="73">
        <f t="shared" si="3"/>
        <v>1</v>
      </c>
      <c r="R13" s="77">
        <f t="shared" si="4"/>
        <v>1</v>
      </c>
      <c r="S13" s="75">
        <f t="shared" si="4"/>
        <v>0</v>
      </c>
      <c r="T13" s="76"/>
    </row>
    <row r="14" spans="2:20" ht="30" customHeight="1">
      <c r="B14" s="129" t="s">
        <v>56</v>
      </c>
      <c r="C14" s="65" t="s">
        <v>73</v>
      </c>
      <c r="D14" s="65" t="s">
        <v>84</v>
      </c>
      <c r="E14" s="67">
        <v>15</v>
      </c>
      <c r="F14" s="73" t="s">
        <v>45</v>
      </c>
      <c r="G14" s="69">
        <v>21</v>
      </c>
      <c r="H14" s="67">
        <v>8</v>
      </c>
      <c r="I14" s="73" t="s">
        <v>45</v>
      </c>
      <c r="J14" s="69">
        <v>21</v>
      </c>
      <c r="K14" s="67"/>
      <c r="L14" s="73" t="s">
        <v>45</v>
      </c>
      <c r="M14" s="69"/>
      <c r="N14" s="70">
        <f t="shared" si="0"/>
        <v>23</v>
      </c>
      <c r="O14" s="71">
        <f t="shared" si="1"/>
        <v>42</v>
      </c>
      <c r="P14" s="72">
        <f t="shared" si="2"/>
        <v>0</v>
      </c>
      <c r="Q14" s="73">
        <f t="shared" si="3"/>
        <v>2</v>
      </c>
      <c r="R14" s="77">
        <f t="shared" si="4"/>
        <v>0</v>
      </c>
      <c r="S14" s="75">
        <f t="shared" si="4"/>
        <v>1</v>
      </c>
      <c r="T14" s="76"/>
    </row>
    <row r="15" spans="2:20" ht="30" customHeight="1">
      <c r="B15" s="129" t="s">
        <v>58</v>
      </c>
      <c r="C15" s="65" t="s">
        <v>86</v>
      </c>
      <c r="D15" s="65" t="s">
        <v>210</v>
      </c>
      <c r="E15" s="67">
        <v>21</v>
      </c>
      <c r="F15" s="73" t="s">
        <v>45</v>
      </c>
      <c r="G15" s="69">
        <v>9</v>
      </c>
      <c r="H15" s="67">
        <v>21</v>
      </c>
      <c r="I15" s="73" t="s">
        <v>45</v>
      </c>
      <c r="J15" s="69">
        <v>15</v>
      </c>
      <c r="K15" s="67"/>
      <c r="L15" s="73" t="s">
        <v>45</v>
      </c>
      <c r="M15" s="69"/>
      <c r="N15" s="70">
        <f>E15+H15+K15</f>
        <v>42</v>
      </c>
      <c r="O15" s="71">
        <f>G15+J15+M15</f>
        <v>24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88</v>
      </c>
      <c r="D16" s="65" t="s">
        <v>181</v>
      </c>
      <c r="E16" s="67">
        <v>21</v>
      </c>
      <c r="F16" s="73" t="s">
        <v>45</v>
      </c>
      <c r="G16" s="69">
        <v>6</v>
      </c>
      <c r="H16" s="67">
        <v>21</v>
      </c>
      <c r="I16" s="73" t="s">
        <v>45</v>
      </c>
      <c r="J16" s="69">
        <v>7</v>
      </c>
      <c r="K16" s="67"/>
      <c r="L16" s="73" t="s">
        <v>45</v>
      </c>
      <c r="M16" s="69"/>
      <c r="N16" s="70">
        <f>E16+H16+K16</f>
        <v>42</v>
      </c>
      <c r="O16" s="71">
        <f>G16+J16+M16</f>
        <v>13</v>
      </c>
      <c r="P16" s="72">
        <f>IF(E16&gt;G16,1,0)+IF(H16&gt;J16,1,0)+IF(K16&gt;M16,1,0)</f>
        <v>2</v>
      </c>
      <c r="Q16" s="73">
        <f>IF(E16&lt;G16,1,0)+IF(H16&lt;J16,1,0)+IF(K16&lt;M16,1,0)</f>
        <v>0</v>
      </c>
      <c r="R16" s="77">
        <f>IF(P16=2,1,0)</f>
        <v>1</v>
      </c>
      <c r="S16" s="75">
        <f>IF(Q16=2,1,0)</f>
        <v>0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TJ Jiskra Nejdek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294</v>
      </c>
      <c r="O18" s="90">
        <f t="shared" si="5"/>
        <v>263</v>
      </c>
      <c r="P18" s="89">
        <f t="shared" si="5"/>
        <v>12</v>
      </c>
      <c r="Q18" s="91">
        <f t="shared" si="5"/>
        <v>5</v>
      </c>
      <c r="R18" s="89">
        <f t="shared" si="5"/>
        <v>6</v>
      </c>
      <c r="S18" s="90">
        <f t="shared" si="5"/>
        <v>2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20" sqref="D20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20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172</v>
      </c>
      <c r="T4" s="162"/>
    </row>
    <row r="5" spans="2:20" ht="19.5" customHeight="1">
      <c r="B5" s="45" t="s">
        <v>35</v>
      </c>
      <c r="C5" s="47"/>
      <c r="D5" s="165" t="s">
        <v>21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134</v>
      </c>
      <c r="T5" s="171"/>
    </row>
    <row r="6" spans="2:20" ht="19.5" customHeight="1" thickBot="1">
      <c r="B6" s="48" t="s">
        <v>37</v>
      </c>
      <c r="C6" s="128"/>
      <c r="D6" s="172" t="s">
        <v>182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12</v>
      </c>
      <c r="T6" s="52" t="s">
        <v>38</v>
      </c>
    </row>
    <row r="7" spans="2:20" ht="24.75" customHeight="1">
      <c r="B7" s="53"/>
      <c r="C7" s="54" t="str">
        <f>D4</f>
        <v>USK Plzeň</v>
      </c>
      <c r="D7" s="54" t="str">
        <f>D5</f>
        <v>TJ Jiskra Nejdek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183</v>
      </c>
      <c r="D9" s="66" t="s">
        <v>195</v>
      </c>
      <c r="E9" s="67">
        <v>17</v>
      </c>
      <c r="F9" s="68" t="s">
        <v>45</v>
      </c>
      <c r="G9" s="69">
        <v>21</v>
      </c>
      <c r="H9" s="67">
        <v>18</v>
      </c>
      <c r="I9" s="68" t="s">
        <v>45</v>
      </c>
      <c r="J9" s="69">
        <v>21</v>
      </c>
      <c r="K9" s="67"/>
      <c r="L9" s="68" t="s">
        <v>45</v>
      </c>
      <c r="M9" s="69"/>
      <c r="N9" s="70">
        <f aca="true" t="shared" si="0" ref="N9:N17">E9+H9+K9</f>
        <v>35</v>
      </c>
      <c r="O9" s="71">
        <f aca="true" t="shared" si="1" ref="O9:O17">G9+J9+M9</f>
        <v>42</v>
      </c>
      <c r="P9" s="72">
        <f aca="true" t="shared" si="2" ref="P9:P17">IF(E9&gt;G9,1,0)+IF(H9&gt;J9,1,0)+IF(K9&gt;M9,1,0)</f>
        <v>0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185</v>
      </c>
      <c r="D10" s="134" t="s">
        <v>138</v>
      </c>
      <c r="E10" s="67">
        <v>21</v>
      </c>
      <c r="F10" s="73" t="s">
        <v>45</v>
      </c>
      <c r="G10" s="69">
        <v>0</v>
      </c>
      <c r="H10" s="67">
        <v>21</v>
      </c>
      <c r="I10" s="73" t="s">
        <v>45</v>
      </c>
      <c r="J10" s="69">
        <v>0</v>
      </c>
      <c r="K10" s="67"/>
      <c r="L10" s="73" t="s">
        <v>45</v>
      </c>
      <c r="M10" s="69"/>
      <c r="N10" s="70">
        <f t="shared" si="0"/>
        <v>42</v>
      </c>
      <c r="O10" s="71">
        <f t="shared" si="1"/>
        <v>0</v>
      </c>
      <c r="P10" s="72">
        <f t="shared" si="2"/>
        <v>2</v>
      </c>
      <c r="Q10" s="73">
        <f t="shared" si="3"/>
        <v>0</v>
      </c>
      <c r="R10" s="77">
        <f aca="true" t="shared" si="4" ref="R10:S17">IF(P10=2,1,0)</f>
        <v>1</v>
      </c>
      <c r="S10" s="75">
        <f t="shared" si="4"/>
        <v>0</v>
      </c>
      <c r="T10" s="76"/>
    </row>
    <row r="11" spans="2:20" ht="30" customHeight="1">
      <c r="B11" s="129" t="s">
        <v>50</v>
      </c>
      <c r="C11" s="65" t="s">
        <v>187</v>
      </c>
      <c r="D11" s="134" t="s">
        <v>196</v>
      </c>
      <c r="E11" s="67">
        <v>19</v>
      </c>
      <c r="F11" s="73" t="s">
        <v>45</v>
      </c>
      <c r="G11" s="69">
        <v>21</v>
      </c>
      <c r="H11" s="67">
        <v>11</v>
      </c>
      <c r="I11" s="73" t="s">
        <v>45</v>
      </c>
      <c r="J11" s="69">
        <v>21</v>
      </c>
      <c r="K11" s="67"/>
      <c r="L11" s="73" t="s">
        <v>45</v>
      </c>
      <c r="M11" s="69"/>
      <c r="N11" s="70">
        <f t="shared" si="0"/>
        <v>30</v>
      </c>
      <c r="O11" s="71">
        <f t="shared" si="1"/>
        <v>42</v>
      </c>
      <c r="P11" s="72">
        <f t="shared" si="2"/>
        <v>0</v>
      </c>
      <c r="Q11" s="73">
        <f t="shared" si="3"/>
        <v>2</v>
      </c>
      <c r="R11" s="77">
        <f t="shared" si="4"/>
        <v>0</v>
      </c>
      <c r="S11" s="75">
        <f t="shared" si="4"/>
        <v>1</v>
      </c>
      <c r="T11" s="76"/>
    </row>
    <row r="12" spans="2:20" ht="30" customHeight="1">
      <c r="B12" s="129" t="s">
        <v>52</v>
      </c>
      <c r="C12" s="65" t="s">
        <v>189</v>
      </c>
      <c r="D12" s="65" t="s">
        <v>197</v>
      </c>
      <c r="E12" s="67">
        <v>19</v>
      </c>
      <c r="F12" s="73" t="s">
        <v>45</v>
      </c>
      <c r="G12" s="69">
        <v>21</v>
      </c>
      <c r="H12" s="67">
        <v>21</v>
      </c>
      <c r="I12" s="73" t="s">
        <v>45</v>
      </c>
      <c r="J12" s="69">
        <v>12</v>
      </c>
      <c r="K12" s="67">
        <v>21</v>
      </c>
      <c r="L12" s="73" t="s">
        <v>45</v>
      </c>
      <c r="M12" s="69">
        <v>11</v>
      </c>
      <c r="N12" s="70">
        <f t="shared" si="0"/>
        <v>61</v>
      </c>
      <c r="O12" s="71">
        <f t="shared" si="1"/>
        <v>44</v>
      </c>
      <c r="P12" s="72">
        <f t="shared" si="2"/>
        <v>2</v>
      </c>
      <c r="Q12" s="73">
        <f t="shared" si="3"/>
        <v>1</v>
      </c>
      <c r="R12" s="77">
        <f t="shared" si="4"/>
        <v>1</v>
      </c>
      <c r="S12" s="75">
        <f t="shared" si="4"/>
        <v>0</v>
      </c>
      <c r="T12" s="76"/>
    </row>
    <row r="13" spans="2:20" ht="30" customHeight="1">
      <c r="B13" s="129" t="s">
        <v>55</v>
      </c>
      <c r="C13" s="65" t="s">
        <v>191</v>
      </c>
      <c r="D13" s="65" t="s">
        <v>198</v>
      </c>
      <c r="E13" s="67">
        <v>19</v>
      </c>
      <c r="F13" s="73" t="s">
        <v>45</v>
      </c>
      <c r="G13" s="69">
        <v>21</v>
      </c>
      <c r="H13" s="67">
        <v>21</v>
      </c>
      <c r="I13" s="73" t="s">
        <v>45</v>
      </c>
      <c r="J13" s="69">
        <v>10</v>
      </c>
      <c r="K13" s="67">
        <v>21</v>
      </c>
      <c r="L13" s="73" t="s">
        <v>45</v>
      </c>
      <c r="M13" s="69">
        <v>11</v>
      </c>
      <c r="N13" s="70">
        <f t="shared" si="0"/>
        <v>61</v>
      </c>
      <c r="O13" s="71">
        <f t="shared" si="1"/>
        <v>42</v>
      </c>
      <c r="P13" s="72">
        <f t="shared" si="2"/>
        <v>2</v>
      </c>
      <c r="Q13" s="73">
        <f t="shared" si="3"/>
        <v>1</v>
      </c>
      <c r="R13" s="77">
        <f t="shared" si="4"/>
        <v>1</v>
      </c>
      <c r="S13" s="75">
        <f t="shared" si="4"/>
        <v>0</v>
      </c>
      <c r="T13" s="76"/>
    </row>
    <row r="14" spans="2:20" ht="30" customHeight="1">
      <c r="B14" s="129" t="s">
        <v>56</v>
      </c>
      <c r="C14" s="65" t="s">
        <v>51</v>
      </c>
      <c r="D14" s="65" t="s">
        <v>70</v>
      </c>
      <c r="E14" s="67">
        <v>21</v>
      </c>
      <c r="F14" s="73" t="s">
        <v>45</v>
      </c>
      <c r="G14" s="69">
        <v>15</v>
      </c>
      <c r="H14" s="67">
        <v>22</v>
      </c>
      <c r="I14" s="73" t="s">
        <v>45</v>
      </c>
      <c r="J14" s="69">
        <v>20</v>
      </c>
      <c r="K14" s="67"/>
      <c r="L14" s="73" t="s">
        <v>45</v>
      </c>
      <c r="M14" s="69"/>
      <c r="N14" s="70">
        <f t="shared" si="0"/>
        <v>43</v>
      </c>
      <c r="O14" s="71">
        <f t="shared" si="1"/>
        <v>35</v>
      </c>
      <c r="P14" s="72">
        <f t="shared" si="2"/>
        <v>2</v>
      </c>
      <c r="Q14" s="73">
        <f t="shared" si="3"/>
        <v>0</v>
      </c>
      <c r="R14" s="77">
        <f t="shared" si="4"/>
        <v>1</v>
      </c>
      <c r="S14" s="75">
        <f t="shared" si="4"/>
        <v>0</v>
      </c>
      <c r="T14" s="76"/>
    </row>
    <row r="15" spans="2:20" ht="30" customHeight="1">
      <c r="B15" s="129" t="s">
        <v>58</v>
      </c>
      <c r="C15" s="65" t="s">
        <v>59</v>
      </c>
      <c r="D15" s="65" t="s">
        <v>86</v>
      </c>
      <c r="E15" s="67">
        <v>21</v>
      </c>
      <c r="F15" s="73" t="s">
        <v>45</v>
      </c>
      <c r="G15" s="69">
        <v>14</v>
      </c>
      <c r="H15" s="67">
        <v>21</v>
      </c>
      <c r="I15" s="73" t="s">
        <v>45</v>
      </c>
      <c r="J15" s="69">
        <v>13</v>
      </c>
      <c r="K15" s="67"/>
      <c r="L15" s="73" t="s">
        <v>45</v>
      </c>
      <c r="M15" s="69"/>
      <c r="N15" s="70">
        <f>E15+H15+K15</f>
        <v>42</v>
      </c>
      <c r="O15" s="71">
        <f>G15+J15+M15</f>
        <v>27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57</v>
      </c>
      <c r="D16" s="65" t="s">
        <v>88</v>
      </c>
      <c r="E16" s="67">
        <v>19</v>
      </c>
      <c r="F16" s="73" t="s">
        <v>45</v>
      </c>
      <c r="G16" s="69">
        <v>21</v>
      </c>
      <c r="H16" s="67">
        <v>17</v>
      </c>
      <c r="I16" s="73" t="s">
        <v>45</v>
      </c>
      <c r="J16" s="69">
        <v>21</v>
      </c>
      <c r="K16" s="67"/>
      <c r="L16" s="73" t="s">
        <v>45</v>
      </c>
      <c r="M16" s="69"/>
      <c r="N16" s="70">
        <f>E16+H16+K16</f>
        <v>36</v>
      </c>
      <c r="O16" s="71">
        <f>G16+J16+M16</f>
        <v>42</v>
      </c>
      <c r="P16" s="72">
        <f>IF(E16&gt;G16,1,0)+IF(H16&gt;J16,1,0)+IF(K16&gt;M16,1,0)</f>
        <v>0</v>
      </c>
      <c r="Q16" s="73">
        <f>IF(E16&lt;G16,1,0)+IF(H16&lt;J16,1,0)+IF(K16&lt;M16,1,0)</f>
        <v>2</v>
      </c>
      <c r="R16" s="77">
        <f>IF(P16=2,1,0)</f>
        <v>0</v>
      </c>
      <c r="S16" s="75">
        <f>IF(Q16=2,1,0)</f>
        <v>1</v>
      </c>
      <c r="T16" s="76"/>
    </row>
    <row r="17" spans="2:20" ht="30" customHeight="1" thickBot="1">
      <c r="B17" s="130"/>
      <c r="C17" s="78"/>
      <c r="D17" s="135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USK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350</v>
      </c>
      <c r="O18" s="90">
        <f t="shared" si="5"/>
        <v>274</v>
      </c>
      <c r="P18" s="89">
        <f t="shared" si="5"/>
        <v>10</v>
      </c>
      <c r="Q18" s="91">
        <f t="shared" si="5"/>
        <v>8</v>
      </c>
      <c r="R18" s="89">
        <f t="shared" si="5"/>
        <v>5</v>
      </c>
      <c r="S18" s="90">
        <f t="shared" si="5"/>
        <v>3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20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172</v>
      </c>
      <c r="T4" s="162"/>
    </row>
    <row r="5" spans="2:20" ht="19.5" customHeight="1">
      <c r="B5" s="45" t="s">
        <v>35</v>
      </c>
      <c r="C5" s="47"/>
      <c r="D5" s="165" t="s">
        <v>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134</v>
      </c>
      <c r="T5" s="171"/>
    </row>
    <row r="6" spans="2:20" ht="19.5" customHeight="1" thickBot="1">
      <c r="B6" s="48" t="s">
        <v>37</v>
      </c>
      <c r="C6" s="128"/>
      <c r="D6" s="172" t="s">
        <v>182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12</v>
      </c>
      <c r="T6" s="52" t="s">
        <v>38</v>
      </c>
    </row>
    <row r="7" spans="2:20" ht="24.75" customHeight="1">
      <c r="B7" s="53"/>
      <c r="C7" s="54" t="str">
        <f>D4</f>
        <v>USK Plzeň</v>
      </c>
      <c r="D7" s="54" t="str">
        <f>D5</f>
        <v>BKV Plzeň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183</v>
      </c>
      <c r="D9" s="66" t="s">
        <v>184</v>
      </c>
      <c r="E9" s="67">
        <v>21</v>
      </c>
      <c r="F9" s="68" t="s">
        <v>45</v>
      </c>
      <c r="G9" s="69">
        <v>11</v>
      </c>
      <c r="H9" s="67">
        <v>21</v>
      </c>
      <c r="I9" s="68" t="s">
        <v>45</v>
      </c>
      <c r="J9" s="69">
        <v>15</v>
      </c>
      <c r="K9" s="67"/>
      <c r="L9" s="68" t="s">
        <v>45</v>
      </c>
      <c r="M9" s="69"/>
      <c r="N9" s="70">
        <f aca="true" t="shared" si="0" ref="N9:N17">E9+H9+K9</f>
        <v>42</v>
      </c>
      <c r="O9" s="71">
        <f aca="true" t="shared" si="1" ref="O9:O17">G9+J9+M9</f>
        <v>26</v>
      </c>
      <c r="P9" s="72">
        <f aca="true" t="shared" si="2" ref="P9:P17">IF(E9&gt;G9,1,0)+IF(H9&gt;J9,1,0)+IF(K9&gt;M9,1,0)</f>
        <v>2</v>
      </c>
      <c r="Q9" s="73">
        <f aca="true" t="shared" si="3" ref="Q9:Q17">IF(E9&lt;G9,1,0)+IF(H9&lt;J9,1,0)+IF(K9&lt;M9,1,0)</f>
        <v>0</v>
      </c>
      <c r="R9" s="74">
        <f>IF(P9=2,1,0)</f>
        <v>1</v>
      </c>
      <c r="S9" s="75">
        <f>IF(Q9=2,1,0)</f>
        <v>0</v>
      </c>
      <c r="T9" s="76"/>
    </row>
    <row r="10" spans="2:20" ht="30" customHeight="1">
      <c r="B10" s="129" t="s">
        <v>47</v>
      </c>
      <c r="C10" s="65" t="s">
        <v>185</v>
      </c>
      <c r="D10" s="65" t="s">
        <v>186</v>
      </c>
      <c r="E10" s="67">
        <v>16</v>
      </c>
      <c r="F10" s="73" t="s">
        <v>45</v>
      </c>
      <c r="G10" s="69">
        <v>21</v>
      </c>
      <c r="H10" s="67">
        <v>15</v>
      </c>
      <c r="I10" s="73" t="s">
        <v>45</v>
      </c>
      <c r="J10" s="69">
        <v>21</v>
      </c>
      <c r="K10" s="67"/>
      <c r="L10" s="73" t="s">
        <v>45</v>
      </c>
      <c r="M10" s="69"/>
      <c r="N10" s="70">
        <f t="shared" si="0"/>
        <v>31</v>
      </c>
      <c r="O10" s="71">
        <f t="shared" si="1"/>
        <v>42</v>
      </c>
      <c r="P10" s="72">
        <f t="shared" si="2"/>
        <v>0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187</v>
      </c>
      <c r="D11" s="134" t="s">
        <v>188</v>
      </c>
      <c r="E11" s="67">
        <v>21</v>
      </c>
      <c r="F11" s="73" t="s">
        <v>45</v>
      </c>
      <c r="G11" s="69">
        <v>13</v>
      </c>
      <c r="H11" s="67">
        <v>19</v>
      </c>
      <c r="I11" s="73" t="s">
        <v>45</v>
      </c>
      <c r="J11" s="69">
        <v>21</v>
      </c>
      <c r="K11" s="67">
        <v>15</v>
      </c>
      <c r="L11" s="73" t="s">
        <v>45</v>
      </c>
      <c r="M11" s="69">
        <v>21</v>
      </c>
      <c r="N11" s="70">
        <f t="shared" si="0"/>
        <v>55</v>
      </c>
      <c r="O11" s="71">
        <f t="shared" si="1"/>
        <v>55</v>
      </c>
      <c r="P11" s="72">
        <f t="shared" si="2"/>
        <v>1</v>
      </c>
      <c r="Q11" s="73">
        <f t="shared" si="3"/>
        <v>2</v>
      </c>
      <c r="R11" s="77">
        <f t="shared" si="4"/>
        <v>0</v>
      </c>
      <c r="S11" s="75">
        <f t="shared" si="4"/>
        <v>1</v>
      </c>
      <c r="T11" s="76"/>
    </row>
    <row r="12" spans="2:20" ht="30" customHeight="1">
      <c r="B12" s="129" t="s">
        <v>52</v>
      </c>
      <c r="C12" s="65" t="s">
        <v>189</v>
      </c>
      <c r="D12" s="65" t="s">
        <v>190</v>
      </c>
      <c r="E12" s="67">
        <v>21</v>
      </c>
      <c r="F12" s="73" t="s">
        <v>45</v>
      </c>
      <c r="G12" s="69">
        <v>10</v>
      </c>
      <c r="H12" s="67">
        <v>21</v>
      </c>
      <c r="I12" s="73" t="s">
        <v>45</v>
      </c>
      <c r="J12" s="69">
        <v>19</v>
      </c>
      <c r="K12" s="67"/>
      <c r="L12" s="73" t="s">
        <v>45</v>
      </c>
      <c r="M12" s="69"/>
      <c r="N12" s="70">
        <f t="shared" si="0"/>
        <v>42</v>
      </c>
      <c r="O12" s="71">
        <f t="shared" si="1"/>
        <v>29</v>
      </c>
      <c r="P12" s="72">
        <f t="shared" si="2"/>
        <v>2</v>
      </c>
      <c r="Q12" s="73">
        <f t="shared" si="3"/>
        <v>0</v>
      </c>
      <c r="R12" s="77">
        <f t="shared" si="4"/>
        <v>1</v>
      </c>
      <c r="S12" s="75">
        <f t="shared" si="4"/>
        <v>0</v>
      </c>
      <c r="T12" s="76"/>
    </row>
    <row r="13" spans="2:20" ht="30" customHeight="1">
      <c r="B13" s="129" t="s">
        <v>55</v>
      </c>
      <c r="C13" s="65" t="s">
        <v>191</v>
      </c>
      <c r="D13" s="65" t="s">
        <v>119</v>
      </c>
      <c r="E13" s="67">
        <v>19</v>
      </c>
      <c r="F13" s="73" t="s">
        <v>45</v>
      </c>
      <c r="G13" s="69">
        <v>21</v>
      </c>
      <c r="H13" s="67">
        <v>14</v>
      </c>
      <c r="I13" s="73" t="s">
        <v>45</v>
      </c>
      <c r="J13" s="69">
        <v>21</v>
      </c>
      <c r="K13" s="67"/>
      <c r="L13" s="73" t="s">
        <v>45</v>
      </c>
      <c r="M13" s="69"/>
      <c r="N13" s="70">
        <f t="shared" si="0"/>
        <v>33</v>
      </c>
      <c r="O13" s="71">
        <f t="shared" si="1"/>
        <v>42</v>
      </c>
      <c r="P13" s="72">
        <f t="shared" si="2"/>
        <v>0</v>
      </c>
      <c r="Q13" s="73">
        <f t="shared" si="3"/>
        <v>2</v>
      </c>
      <c r="R13" s="77">
        <f t="shared" si="4"/>
        <v>0</v>
      </c>
      <c r="S13" s="75">
        <f t="shared" si="4"/>
        <v>1</v>
      </c>
      <c r="T13" s="76"/>
    </row>
    <row r="14" spans="2:20" ht="30" customHeight="1">
      <c r="B14" s="129" t="s">
        <v>56</v>
      </c>
      <c r="C14" s="65" t="s">
        <v>51</v>
      </c>
      <c r="D14" s="65" t="s">
        <v>61</v>
      </c>
      <c r="E14" s="67">
        <v>21</v>
      </c>
      <c r="F14" s="73" t="s">
        <v>45</v>
      </c>
      <c r="G14" s="69">
        <v>15</v>
      </c>
      <c r="H14" s="67">
        <v>21</v>
      </c>
      <c r="I14" s="73" t="s">
        <v>45</v>
      </c>
      <c r="J14" s="69">
        <v>14</v>
      </c>
      <c r="K14" s="67"/>
      <c r="L14" s="73" t="s">
        <v>45</v>
      </c>
      <c r="M14" s="69"/>
      <c r="N14" s="70">
        <f t="shared" si="0"/>
        <v>42</v>
      </c>
      <c r="O14" s="71">
        <f t="shared" si="1"/>
        <v>29</v>
      </c>
      <c r="P14" s="72">
        <f t="shared" si="2"/>
        <v>2</v>
      </c>
      <c r="Q14" s="73">
        <f t="shared" si="3"/>
        <v>0</v>
      </c>
      <c r="R14" s="77">
        <f t="shared" si="4"/>
        <v>1</v>
      </c>
      <c r="S14" s="75">
        <f t="shared" si="4"/>
        <v>0</v>
      </c>
      <c r="T14" s="76"/>
    </row>
    <row r="15" spans="2:20" ht="30" customHeight="1">
      <c r="B15" s="129" t="s">
        <v>58</v>
      </c>
      <c r="C15" s="65" t="s">
        <v>59</v>
      </c>
      <c r="D15" s="65" t="s">
        <v>126</v>
      </c>
      <c r="E15" s="67">
        <v>21</v>
      </c>
      <c r="F15" s="73" t="s">
        <v>45</v>
      </c>
      <c r="G15" s="69">
        <v>9</v>
      </c>
      <c r="H15" s="67">
        <v>21</v>
      </c>
      <c r="I15" s="73" t="s">
        <v>45</v>
      </c>
      <c r="J15" s="69">
        <v>13</v>
      </c>
      <c r="K15" s="67"/>
      <c r="L15" s="73" t="s">
        <v>45</v>
      </c>
      <c r="M15" s="69"/>
      <c r="N15" s="70">
        <f>E15+H15+K15</f>
        <v>42</v>
      </c>
      <c r="O15" s="71">
        <f>G15+J15+M15</f>
        <v>22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57</v>
      </c>
      <c r="D16" s="65" t="s">
        <v>49</v>
      </c>
      <c r="E16" s="67">
        <v>15</v>
      </c>
      <c r="F16" s="73" t="s">
        <v>45</v>
      </c>
      <c r="G16" s="69">
        <v>21</v>
      </c>
      <c r="H16" s="67">
        <v>21</v>
      </c>
      <c r="I16" s="73" t="s">
        <v>45</v>
      </c>
      <c r="J16" s="69">
        <v>17</v>
      </c>
      <c r="K16" s="67">
        <v>19</v>
      </c>
      <c r="L16" s="73" t="s">
        <v>45</v>
      </c>
      <c r="M16" s="69">
        <v>21</v>
      </c>
      <c r="N16" s="70">
        <f>E16+H16+K16</f>
        <v>55</v>
      </c>
      <c r="O16" s="71">
        <f>G16+J16+M16</f>
        <v>59</v>
      </c>
      <c r="P16" s="72">
        <f>IF(E16&gt;G16,1,0)+IF(H16&gt;J16,1,0)+IF(K16&gt;M16,1,0)</f>
        <v>1</v>
      </c>
      <c r="Q16" s="73">
        <f>IF(E16&lt;G16,1,0)+IF(H16&lt;J16,1,0)+IF(K16&lt;M16,1,0)</f>
        <v>2</v>
      </c>
      <c r="R16" s="77">
        <f>IF(P16=2,1,0)</f>
        <v>0</v>
      </c>
      <c r="S16" s="75">
        <f>IF(Q16=2,1,0)</f>
        <v>1</v>
      </c>
      <c r="T16" s="76"/>
    </row>
    <row r="17" spans="2:20" ht="30" customHeight="1" thickBot="1">
      <c r="B17" s="130" t="s">
        <v>192</v>
      </c>
      <c r="C17" s="78" t="s">
        <v>193</v>
      </c>
      <c r="D17" s="135" t="s">
        <v>194</v>
      </c>
      <c r="E17" s="79">
        <v>21</v>
      </c>
      <c r="F17" s="80" t="s">
        <v>45</v>
      </c>
      <c r="G17" s="81">
        <v>19</v>
      </c>
      <c r="H17" s="79">
        <v>21</v>
      </c>
      <c r="I17" s="80" t="s">
        <v>45</v>
      </c>
      <c r="J17" s="81">
        <v>11</v>
      </c>
      <c r="K17" s="79"/>
      <c r="L17" s="80" t="s">
        <v>45</v>
      </c>
      <c r="M17" s="81"/>
      <c r="N17" s="82">
        <f t="shared" si="0"/>
        <v>42</v>
      </c>
      <c r="O17" s="83">
        <f t="shared" si="1"/>
        <v>30</v>
      </c>
      <c r="P17" s="84">
        <f t="shared" si="2"/>
        <v>2</v>
      </c>
      <c r="Q17" s="80">
        <f t="shared" si="3"/>
        <v>0</v>
      </c>
      <c r="R17" s="85">
        <f t="shared" si="4"/>
        <v>1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USK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384</v>
      </c>
      <c r="O18" s="90">
        <f t="shared" si="5"/>
        <v>334</v>
      </c>
      <c r="P18" s="89">
        <f t="shared" si="5"/>
        <v>12</v>
      </c>
      <c r="Q18" s="91">
        <f t="shared" si="5"/>
        <v>8</v>
      </c>
      <c r="R18" s="89">
        <f t="shared" si="5"/>
        <v>5</v>
      </c>
      <c r="S18" s="90">
        <f t="shared" si="5"/>
        <v>4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78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172</v>
      </c>
      <c r="T4" s="162"/>
    </row>
    <row r="5" spans="2:20" ht="19.5" customHeight="1">
      <c r="B5" s="45" t="s">
        <v>35</v>
      </c>
      <c r="C5" s="47"/>
      <c r="D5" s="165" t="s">
        <v>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134</v>
      </c>
      <c r="T5" s="171"/>
    </row>
    <row r="6" spans="2:20" ht="19.5" customHeight="1" thickBot="1">
      <c r="B6" s="48" t="s">
        <v>37</v>
      </c>
      <c r="C6" s="128"/>
      <c r="D6" s="172" t="s">
        <v>112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12</v>
      </c>
      <c r="T6" s="52" t="s">
        <v>38</v>
      </c>
    </row>
    <row r="7" spans="2:20" ht="24.75" customHeight="1">
      <c r="B7" s="53"/>
      <c r="C7" s="54" t="str">
        <f>D4</f>
        <v>TJ Sokol Doubravka</v>
      </c>
      <c r="D7" s="54" t="str">
        <f>D5</f>
        <v>BKV Plzeň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173</v>
      </c>
      <c r="D9" s="66" t="s">
        <v>174</v>
      </c>
      <c r="E9" s="67">
        <v>14</v>
      </c>
      <c r="F9" s="68" t="s">
        <v>45</v>
      </c>
      <c r="G9" s="69">
        <v>21</v>
      </c>
      <c r="H9" s="67">
        <v>21</v>
      </c>
      <c r="I9" s="68" t="s">
        <v>45</v>
      </c>
      <c r="J9" s="69">
        <v>17</v>
      </c>
      <c r="K9" s="67">
        <v>15</v>
      </c>
      <c r="L9" s="68" t="s">
        <v>45</v>
      </c>
      <c r="M9" s="69">
        <v>21</v>
      </c>
      <c r="N9" s="70">
        <f aca="true" t="shared" si="0" ref="N9:N17">E9+H9+K9</f>
        <v>50</v>
      </c>
      <c r="O9" s="71">
        <f aca="true" t="shared" si="1" ref="O9:O17">G9+J9+M9</f>
        <v>59</v>
      </c>
      <c r="P9" s="72">
        <f aca="true" t="shared" si="2" ref="P9:P17">IF(E9&gt;G9,1,0)+IF(H9&gt;J9,1,0)+IF(K9&gt;M9,1,0)</f>
        <v>1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175</v>
      </c>
      <c r="D10" s="65" t="s">
        <v>176</v>
      </c>
      <c r="E10" s="67">
        <v>12</v>
      </c>
      <c r="F10" s="73" t="s">
        <v>45</v>
      </c>
      <c r="G10" s="69">
        <v>21</v>
      </c>
      <c r="H10" s="67">
        <v>12</v>
      </c>
      <c r="I10" s="73" t="s">
        <v>45</v>
      </c>
      <c r="J10" s="69">
        <v>21</v>
      </c>
      <c r="K10" s="67"/>
      <c r="L10" s="73" t="s">
        <v>45</v>
      </c>
      <c r="M10" s="69"/>
      <c r="N10" s="70">
        <f t="shared" si="0"/>
        <v>24</v>
      </c>
      <c r="O10" s="71">
        <f t="shared" si="1"/>
        <v>42</v>
      </c>
      <c r="P10" s="72">
        <f t="shared" si="2"/>
        <v>0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177</v>
      </c>
      <c r="D11" s="65" t="s">
        <v>178</v>
      </c>
      <c r="E11" s="67">
        <v>16</v>
      </c>
      <c r="F11" s="73" t="s">
        <v>45</v>
      </c>
      <c r="G11" s="69">
        <v>21</v>
      </c>
      <c r="H11" s="67">
        <v>16</v>
      </c>
      <c r="I11" s="73" t="s">
        <v>45</v>
      </c>
      <c r="J11" s="69">
        <v>21</v>
      </c>
      <c r="K11" s="67"/>
      <c r="L11" s="73" t="s">
        <v>45</v>
      </c>
      <c r="M11" s="69"/>
      <c r="N11" s="70">
        <f t="shared" si="0"/>
        <v>32</v>
      </c>
      <c r="O11" s="71">
        <f t="shared" si="1"/>
        <v>42</v>
      </c>
      <c r="P11" s="72">
        <f t="shared" si="2"/>
        <v>0</v>
      </c>
      <c r="Q11" s="73">
        <f t="shared" si="3"/>
        <v>2</v>
      </c>
      <c r="R11" s="77">
        <f t="shared" si="4"/>
        <v>0</v>
      </c>
      <c r="S11" s="75">
        <f t="shared" si="4"/>
        <v>1</v>
      </c>
      <c r="T11" s="76"/>
    </row>
    <row r="12" spans="2:20" ht="30" customHeight="1">
      <c r="B12" s="129" t="s">
        <v>52</v>
      </c>
      <c r="C12" s="65" t="s">
        <v>179</v>
      </c>
      <c r="D12" s="65" t="s">
        <v>180</v>
      </c>
      <c r="E12" s="67">
        <v>19</v>
      </c>
      <c r="F12" s="73" t="s">
        <v>45</v>
      </c>
      <c r="G12" s="69">
        <v>21</v>
      </c>
      <c r="H12" s="67">
        <v>16</v>
      </c>
      <c r="I12" s="73" t="s">
        <v>45</v>
      </c>
      <c r="J12" s="69">
        <v>21</v>
      </c>
      <c r="K12" s="67"/>
      <c r="L12" s="73" t="s">
        <v>45</v>
      </c>
      <c r="M12" s="69"/>
      <c r="N12" s="70">
        <f t="shared" si="0"/>
        <v>35</v>
      </c>
      <c r="O12" s="71">
        <f t="shared" si="1"/>
        <v>42</v>
      </c>
      <c r="P12" s="72">
        <f t="shared" si="2"/>
        <v>0</v>
      </c>
      <c r="Q12" s="73">
        <f t="shared" si="3"/>
        <v>2</v>
      </c>
      <c r="R12" s="77">
        <f t="shared" si="4"/>
        <v>0</v>
      </c>
      <c r="S12" s="75">
        <f t="shared" si="4"/>
        <v>1</v>
      </c>
      <c r="T12" s="76"/>
    </row>
    <row r="13" spans="2:20" ht="30" customHeight="1">
      <c r="B13" s="129" t="s">
        <v>55</v>
      </c>
      <c r="C13" s="65" t="s">
        <v>82</v>
      </c>
      <c r="D13" s="65" t="s">
        <v>119</v>
      </c>
      <c r="E13" s="67">
        <v>12</v>
      </c>
      <c r="F13" s="73" t="s">
        <v>45</v>
      </c>
      <c r="G13" s="69">
        <v>21</v>
      </c>
      <c r="H13" s="67">
        <v>10</v>
      </c>
      <c r="I13" s="73" t="s">
        <v>45</v>
      </c>
      <c r="J13" s="69">
        <v>21</v>
      </c>
      <c r="K13" s="67"/>
      <c r="L13" s="73" t="s">
        <v>45</v>
      </c>
      <c r="M13" s="69"/>
      <c r="N13" s="70">
        <f t="shared" si="0"/>
        <v>22</v>
      </c>
      <c r="O13" s="71">
        <f t="shared" si="1"/>
        <v>42</v>
      </c>
      <c r="P13" s="72">
        <f t="shared" si="2"/>
        <v>0</v>
      </c>
      <c r="Q13" s="73">
        <f t="shared" si="3"/>
        <v>2</v>
      </c>
      <c r="R13" s="77">
        <f t="shared" si="4"/>
        <v>0</v>
      </c>
      <c r="S13" s="75">
        <f t="shared" si="4"/>
        <v>1</v>
      </c>
      <c r="T13" s="76"/>
    </row>
    <row r="14" spans="2:20" ht="30" customHeight="1">
      <c r="B14" s="129" t="s">
        <v>56</v>
      </c>
      <c r="C14" s="65" t="s">
        <v>84</v>
      </c>
      <c r="D14" s="65" t="s">
        <v>61</v>
      </c>
      <c r="E14" s="67">
        <v>21</v>
      </c>
      <c r="F14" s="73" t="s">
        <v>45</v>
      </c>
      <c r="G14" s="69">
        <v>19</v>
      </c>
      <c r="H14" s="67">
        <v>12</v>
      </c>
      <c r="I14" s="73" t="s">
        <v>45</v>
      </c>
      <c r="J14" s="69">
        <v>21</v>
      </c>
      <c r="K14" s="67">
        <v>15</v>
      </c>
      <c r="L14" s="73" t="s">
        <v>45</v>
      </c>
      <c r="M14" s="69">
        <v>21</v>
      </c>
      <c r="N14" s="70">
        <f t="shared" si="0"/>
        <v>48</v>
      </c>
      <c r="O14" s="71">
        <f t="shared" si="1"/>
        <v>61</v>
      </c>
      <c r="P14" s="72">
        <f t="shared" si="2"/>
        <v>1</v>
      </c>
      <c r="Q14" s="73">
        <f t="shared" si="3"/>
        <v>2</v>
      </c>
      <c r="R14" s="77">
        <f t="shared" si="4"/>
        <v>0</v>
      </c>
      <c r="S14" s="75">
        <f t="shared" si="4"/>
        <v>1</v>
      </c>
      <c r="T14" s="76"/>
    </row>
    <row r="15" spans="2:20" ht="30" customHeight="1">
      <c r="B15" s="129" t="s">
        <v>58</v>
      </c>
      <c r="C15" s="65" t="s">
        <v>158</v>
      </c>
      <c r="D15" s="65" t="s">
        <v>126</v>
      </c>
      <c r="E15" s="67">
        <v>21</v>
      </c>
      <c r="F15" s="73" t="s">
        <v>45</v>
      </c>
      <c r="G15" s="69">
        <v>15</v>
      </c>
      <c r="H15" s="67">
        <v>21</v>
      </c>
      <c r="I15" s="73" t="s">
        <v>45</v>
      </c>
      <c r="J15" s="69">
        <v>17</v>
      </c>
      <c r="K15" s="67"/>
      <c r="L15" s="73" t="s">
        <v>45</v>
      </c>
      <c r="M15" s="69"/>
      <c r="N15" s="70">
        <f>E15+H15+K15</f>
        <v>42</v>
      </c>
      <c r="O15" s="71">
        <f>G15+J15+M15</f>
        <v>32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181</v>
      </c>
      <c r="D16" s="65" t="s">
        <v>49</v>
      </c>
      <c r="E16" s="67">
        <v>9</v>
      </c>
      <c r="F16" s="73" t="s">
        <v>45</v>
      </c>
      <c r="G16" s="69">
        <v>21</v>
      </c>
      <c r="H16" s="67">
        <v>9</v>
      </c>
      <c r="I16" s="73" t="s">
        <v>45</v>
      </c>
      <c r="J16" s="69">
        <v>21</v>
      </c>
      <c r="K16" s="67"/>
      <c r="L16" s="73" t="s">
        <v>45</v>
      </c>
      <c r="M16" s="69"/>
      <c r="N16" s="70">
        <f>E16+H16+K16</f>
        <v>18</v>
      </c>
      <c r="O16" s="71">
        <f>G16+J16+M16</f>
        <v>42</v>
      </c>
      <c r="P16" s="72">
        <f>IF(E16&gt;G16,1,0)+IF(H16&gt;J16,1,0)+IF(K16&gt;M16,1,0)</f>
        <v>0</v>
      </c>
      <c r="Q16" s="73">
        <f>IF(E16&lt;G16,1,0)+IF(H16&lt;J16,1,0)+IF(K16&lt;M16,1,0)</f>
        <v>2</v>
      </c>
      <c r="R16" s="77">
        <f>IF(P16=2,1,0)</f>
        <v>0</v>
      </c>
      <c r="S16" s="75">
        <f>IF(Q16=2,1,0)</f>
        <v>1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BKV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271</v>
      </c>
      <c r="O18" s="90">
        <f t="shared" si="5"/>
        <v>362</v>
      </c>
      <c r="P18" s="89">
        <f t="shared" si="5"/>
        <v>4</v>
      </c>
      <c r="Q18" s="91">
        <f t="shared" si="5"/>
        <v>14</v>
      </c>
      <c r="R18" s="89">
        <f t="shared" si="5"/>
        <v>1</v>
      </c>
      <c r="S18" s="90">
        <f t="shared" si="5"/>
        <v>7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21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161</v>
      </c>
      <c r="T4" s="162"/>
    </row>
    <row r="5" spans="2:20" ht="19.5" customHeight="1">
      <c r="B5" s="45" t="s">
        <v>35</v>
      </c>
      <c r="C5" s="47"/>
      <c r="D5" s="165" t="s">
        <v>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89</v>
      </c>
      <c r="T5" s="171"/>
    </row>
    <row r="6" spans="2:20" ht="19.5" customHeight="1" thickBot="1">
      <c r="B6" s="48" t="s">
        <v>37</v>
      </c>
      <c r="C6" s="128"/>
      <c r="D6" s="172" t="s">
        <v>112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11</v>
      </c>
      <c r="T6" s="52" t="s">
        <v>38</v>
      </c>
    </row>
    <row r="7" spans="2:20" ht="24.75" customHeight="1">
      <c r="B7" s="53"/>
      <c r="C7" s="54" t="str">
        <f>D4</f>
        <v>TJ Jiskra Nejdek</v>
      </c>
      <c r="D7" s="54" t="str">
        <f>D5</f>
        <v>BKV Plzeň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121</v>
      </c>
      <c r="D9" s="66" t="s">
        <v>69</v>
      </c>
      <c r="E9" s="67">
        <v>16</v>
      </c>
      <c r="F9" s="68" t="s">
        <v>45</v>
      </c>
      <c r="G9" s="69">
        <v>21</v>
      </c>
      <c r="H9" s="67">
        <v>12</v>
      </c>
      <c r="I9" s="68" t="s">
        <v>45</v>
      </c>
      <c r="J9" s="69">
        <v>21</v>
      </c>
      <c r="K9" s="67"/>
      <c r="L9" s="68" t="s">
        <v>45</v>
      </c>
      <c r="M9" s="69"/>
      <c r="N9" s="70">
        <f aca="true" t="shared" si="0" ref="N9:N17">E9+H9+K9</f>
        <v>28</v>
      </c>
      <c r="O9" s="71">
        <f aca="true" t="shared" si="1" ref="O9:O17">G9+J9+M9</f>
        <v>42</v>
      </c>
      <c r="P9" s="72">
        <f aca="true" t="shared" si="2" ref="P9:P17">IF(E9&gt;G9,1,0)+IF(H9&gt;J9,1,0)+IF(K9&gt;M9,1,0)</f>
        <v>0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138</v>
      </c>
      <c r="D10" s="65" t="s">
        <v>122</v>
      </c>
      <c r="E10" s="67">
        <v>0</v>
      </c>
      <c r="F10" s="73" t="s">
        <v>45</v>
      </c>
      <c r="G10" s="69">
        <v>21</v>
      </c>
      <c r="H10" s="67">
        <v>0</v>
      </c>
      <c r="I10" s="73" t="s">
        <v>45</v>
      </c>
      <c r="J10" s="69">
        <v>21</v>
      </c>
      <c r="K10" s="67"/>
      <c r="L10" s="73" t="s">
        <v>45</v>
      </c>
      <c r="M10" s="69"/>
      <c r="N10" s="70">
        <f t="shared" si="0"/>
        <v>0</v>
      </c>
      <c r="O10" s="71">
        <f t="shared" si="1"/>
        <v>42</v>
      </c>
      <c r="P10" s="72">
        <f t="shared" si="2"/>
        <v>0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168</v>
      </c>
      <c r="D11" s="65" t="s">
        <v>162</v>
      </c>
      <c r="E11" s="67">
        <v>16</v>
      </c>
      <c r="F11" s="73" t="s">
        <v>45</v>
      </c>
      <c r="G11" s="69">
        <v>21</v>
      </c>
      <c r="H11" s="67">
        <v>21</v>
      </c>
      <c r="I11" s="73" t="s">
        <v>45</v>
      </c>
      <c r="J11" s="69">
        <v>18</v>
      </c>
      <c r="K11" s="67">
        <v>21</v>
      </c>
      <c r="L11" s="73" t="s">
        <v>45</v>
      </c>
      <c r="M11" s="69">
        <v>11</v>
      </c>
      <c r="N11" s="70">
        <f t="shared" si="0"/>
        <v>58</v>
      </c>
      <c r="O11" s="71">
        <f t="shared" si="1"/>
        <v>50</v>
      </c>
      <c r="P11" s="72">
        <f t="shared" si="2"/>
        <v>2</v>
      </c>
      <c r="Q11" s="73">
        <f t="shared" si="3"/>
        <v>1</v>
      </c>
      <c r="R11" s="77">
        <f t="shared" si="4"/>
        <v>1</v>
      </c>
      <c r="S11" s="75">
        <f t="shared" si="4"/>
        <v>0</v>
      </c>
      <c r="T11" s="76"/>
    </row>
    <row r="12" spans="2:20" ht="30" customHeight="1">
      <c r="B12" s="129" t="s">
        <v>52</v>
      </c>
      <c r="C12" s="65" t="s">
        <v>169</v>
      </c>
      <c r="D12" s="65" t="s">
        <v>71</v>
      </c>
      <c r="E12" s="67">
        <v>14</v>
      </c>
      <c r="F12" s="73" t="s">
        <v>45</v>
      </c>
      <c r="G12" s="69">
        <v>21</v>
      </c>
      <c r="H12" s="67">
        <v>14</v>
      </c>
      <c r="I12" s="73" t="s">
        <v>45</v>
      </c>
      <c r="J12" s="69">
        <v>21</v>
      </c>
      <c r="K12" s="67"/>
      <c r="L12" s="73" t="s">
        <v>45</v>
      </c>
      <c r="M12" s="69"/>
      <c r="N12" s="70">
        <f t="shared" si="0"/>
        <v>28</v>
      </c>
      <c r="O12" s="71">
        <f t="shared" si="1"/>
        <v>42</v>
      </c>
      <c r="P12" s="72">
        <f t="shared" si="2"/>
        <v>0</v>
      </c>
      <c r="Q12" s="73">
        <f t="shared" si="3"/>
        <v>2</v>
      </c>
      <c r="R12" s="77">
        <f t="shared" si="4"/>
        <v>0</v>
      </c>
      <c r="S12" s="75">
        <f t="shared" si="4"/>
        <v>1</v>
      </c>
      <c r="T12" s="76"/>
    </row>
    <row r="13" spans="2:20" ht="30" customHeight="1">
      <c r="B13" s="129" t="s">
        <v>55</v>
      </c>
      <c r="C13" s="65" t="s">
        <v>144</v>
      </c>
      <c r="D13" s="65" t="s">
        <v>119</v>
      </c>
      <c r="E13" s="67">
        <v>15</v>
      </c>
      <c r="F13" s="73" t="s">
        <v>45</v>
      </c>
      <c r="G13" s="69">
        <v>21</v>
      </c>
      <c r="H13" s="67">
        <v>9</v>
      </c>
      <c r="I13" s="73" t="s">
        <v>45</v>
      </c>
      <c r="J13" s="69">
        <v>21</v>
      </c>
      <c r="K13" s="67"/>
      <c r="L13" s="73" t="s">
        <v>45</v>
      </c>
      <c r="M13" s="69"/>
      <c r="N13" s="70">
        <f t="shared" si="0"/>
        <v>24</v>
      </c>
      <c r="O13" s="71">
        <f t="shared" si="1"/>
        <v>42</v>
      </c>
      <c r="P13" s="72">
        <f t="shared" si="2"/>
        <v>0</v>
      </c>
      <c r="Q13" s="73">
        <f t="shared" si="3"/>
        <v>2</v>
      </c>
      <c r="R13" s="77">
        <f t="shared" si="4"/>
        <v>0</v>
      </c>
      <c r="S13" s="75">
        <f t="shared" si="4"/>
        <v>1</v>
      </c>
      <c r="T13" s="76"/>
    </row>
    <row r="14" spans="2:20" ht="30" customHeight="1">
      <c r="B14" s="129" t="s">
        <v>56</v>
      </c>
      <c r="C14" s="65" t="s">
        <v>73</v>
      </c>
      <c r="D14" s="65" t="s">
        <v>61</v>
      </c>
      <c r="E14" s="67">
        <v>15</v>
      </c>
      <c r="F14" s="73" t="s">
        <v>45</v>
      </c>
      <c r="G14" s="69">
        <v>21</v>
      </c>
      <c r="H14" s="67">
        <v>15</v>
      </c>
      <c r="I14" s="73" t="s">
        <v>45</v>
      </c>
      <c r="J14" s="69">
        <v>21</v>
      </c>
      <c r="K14" s="67"/>
      <c r="L14" s="73" t="s">
        <v>45</v>
      </c>
      <c r="M14" s="69"/>
      <c r="N14" s="70">
        <f t="shared" si="0"/>
        <v>30</v>
      </c>
      <c r="O14" s="71">
        <f t="shared" si="1"/>
        <v>42</v>
      </c>
      <c r="P14" s="72">
        <f t="shared" si="2"/>
        <v>0</v>
      </c>
      <c r="Q14" s="73">
        <f t="shared" si="3"/>
        <v>2</v>
      </c>
      <c r="R14" s="77">
        <f t="shared" si="4"/>
        <v>0</v>
      </c>
      <c r="S14" s="75">
        <f t="shared" si="4"/>
        <v>1</v>
      </c>
      <c r="T14" s="76"/>
    </row>
    <row r="15" spans="2:20" ht="30" customHeight="1">
      <c r="B15" s="129" t="s">
        <v>58</v>
      </c>
      <c r="C15" s="65" t="s">
        <v>147</v>
      </c>
      <c r="D15" s="65" t="s">
        <v>126</v>
      </c>
      <c r="E15" s="67">
        <v>21</v>
      </c>
      <c r="F15" s="73" t="s">
        <v>45</v>
      </c>
      <c r="G15" s="69">
        <v>19</v>
      </c>
      <c r="H15" s="67">
        <v>19</v>
      </c>
      <c r="I15" s="73" t="s">
        <v>45</v>
      </c>
      <c r="J15" s="69">
        <v>21</v>
      </c>
      <c r="K15" s="67">
        <v>21</v>
      </c>
      <c r="L15" s="73" t="s">
        <v>45</v>
      </c>
      <c r="M15" s="69">
        <v>12</v>
      </c>
      <c r="N15" s="70">
        <f>E15+H15+K15</f>
        <v>61</v>
      </c>
      <c r="O15" s="71">
        <f>G15+J15+M15</f>
        <v>52</v>
      </c>
      <c r="P15" s="72">
        <f>IF(E15&gt;G15,1,0)+IF(H15&gt;J15,1,0)+IF(K15&gt;M15,1,0)</f>
        <v>2</v>
      </c>
      <c r="Q15" s="73">
        <f>IF(E15&lt;G15,1,0)+IF(H15&lt;J15,1,0)+IF(K15&lt;M15,1,0)</f>
        <v>1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88</v>
      </c>
      <c r="D16" s="65" t="s">
        <v>49</v>
      </c>
      <c r="E16" s="67">
        <v>21</v>
      </c>
      <c r="F16" s="73" t="s">
        <v>45</v>
      </c>
      <c r="G16" s="69">
        <v>17</v>
      </c>
      <c r="H16" s="67">
        <v>21</v>
      </c>
      <c r="I16" s="73" t="s">
        <v>45</v>
      </c>
      <c r="J16" s="69">
        <v>8</v>
      </c>
      <c r="K16" s="67"/>
      <c r="L16" s="73" t="s">
        <v>45</v>
      </c>
      <c r="M16" s="69"/>
      <c r="N16" s="70">
        <f>E16+H16+K16</f>
        <v>42</v>
      </c>
      <c r="O16" s="71">
        <f>G16+J16+M16</f>
        <v>25</v>
      </c>
      <c r="P16" s="72">
        <f>IF(E16&gt;G16,1,0)+IF(H16&gt;J16,1,0)+IF(K16&gt;M16,1,0)</f>
        <v>2</v>
      </c>
      <c r="Q16" s="73">
        <f>IF(E16&lt;G16,1,0)+IF(H16&lt;J16,1,0)+IF(K16&lt;M16,1,0)</f>
        <v>0</v>
      </c>
      <c r="R16" s="77">
        <f>IF(P16=2,1,0)</f>
        <v>1</v>
      </c>
      <c r="S16" s="75">
        <f>IF(Q16=2,1,0)</f>
        <v>0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BKV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271</v>
      </c>
      <c r="O18" s="90">
        <f t="shared" si="5"/>
        <v>337</v>
      </c>
      <c r="P18" s="89">
        <f t="shared" si="5"/>
        <v>6</v>
      </c>
      <c r="Q18" s="91">
        <f t="shared" si="5"/>
        <v>12</v>
      </c>
      <c r="R18" s="89">
        <f t="shared" si="5"/>
        <v>3</v>
      </c>
      <c r="S18" s="90">
        <f t="shared" si="5"/>
        <v>5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1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161</v>
      </c>
      <c r="T4" s="162"/>
    </row>
    <row r="5" spans="2:20" ht="19.5" customHeight="1">
      <c r="B5" s="45" t="s">
        <v>35</v>
      </c>
      <c r="C5" s="47"/>
      <c r="D5" s="165" t="s">
        <v>78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89</v>
      </c>
      <c r="T5" s="171"/>
    </row>
    <row r="6" spans="2:20" ht="19.5" customHeight="1" thickBot="1">
      <c r="B6" s="48" t="s">
        <v>37</v>
      </c>
      <c r="C6" s="128"/>
      <c r="D6" s="172" t="s">
        <v>112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11</v>
      </c>
      <c r="T6" s="52" t="s">
        <v>38</v>
      </c>
    </row>
    <row r="7" spans="2:20" ht="24.75" customHeight="1">
      <c r="B7" s="53"/>
      <c r="C7" s="54" t="str">
        <f>D4</f>
        <v>BKV Plzeň</v>
      </c>
      <c r="D7" s="54" t="str">
        <f>D5</f>
        <v>TJ Sokol Doubravka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69</v>
      </c>
      <c r="D9" s="66" t="s">
        <v>104</v>
      </c>
      <c r="E9" s="67">
        <v>21</v>
      </c>
      <c r="F9" s="68" t="s">
        <v>45</v>
      </c>
      <c r="G9" s="69">
        <v>19</v>
      </c>
      <c r="H9" s="67">
        <v>21</v>
      </c>
      <c r="I9" s="68" t="s">
        <v>45</v>
      </c>
      <c r="J9" s="69">
        <v>5</v>
      </c>
      <c r="K9" s="67"/>
      <c r="L9" s="68" t="s">
        <v>45</v>
      </c>
      <c r="M9" s="69"/>
      <c r="N9" s="70">
        <f aca="true" t="shared" si="0" ref="N9:N17">E9+H9+K9</f>
        <v>42</v>
      </c>
      <c r="O9" s="71">
        <f aca="true" t="shared" si="1" ref="O9:O17">G9+J9+M9</f>
        <v>24</v>
      </c>
      <c r="P9" s="72">
        <f aca="true" t="shared" si="2" ref="P9:P17">IF(E9&gt;G9,1,0)+IF(H9&gt;J9,1,0)+IF(K9&gt;M9,1,0)</f>
        <v>2</v>
      </c>
      <c r="Q9" s="73">
        <f aca="true" t="shared" si="3" ref="Q9:Q17">IF(E9&lt;G9,1,0)+IF(H9&lt;J9,1,0)+IF(K9&lt;M9,1,0)</f>
        <v>0</v>
      </c>
      <c r="R9" s="74">
        <f>IF(P9=2,1,0)</f>
        <v>1</v>
      </c>
      <c r="S9" s="75">
        <f>IF(Q9=2,1,0)</f>
        <v>0</v>
      </c>
      <c r="T9" s="76"/>
    </row>
    <row r="10" spans="2:20" ht="30" customHeight="1">
      <c r="B10" s="129" t="s">
        <v>47</v>
      </c>
      <c r="C10" s="65" t="s">
        <v>114</v>
      </c>
      <c r="D10" s="65" t="s">
        <v>93</v>
      </c>
      <c r="E10" s="67">
        <v>21</v>
      </c>
      <c r="F10" s="73" t="s">
        <v>45</v>
      </c>
      <c r="G10" s="69">
        <v>14</v>
      </c>
      <c r="H10" s="67">
        <v>24</v>
      </c>
      <c r="I10" s="73" t="s">
        <v>45</v>
      </c>
      <c r="J10" s="69">
        <v>22</v>
      </c>
      <c r="K10" s="67"/>
      <c r="L10" s="73" t="s">
        <v>45</v>
      </c>
      <c r="M10" s="69"/>
      <c r="N10" s="70">
        <f t="shared" si="0"/>
        <v>45</v>
      </c>
      <c r="O10" s="71">
        <f t="shared" si="1"/>
        <v>36</v>
      </c>
      <c r="P10" s="72">
        <f t="shared" si="2"/>
        <v>2</v>
      </c>
      <c r="Q10" s="73">
        <f t="shared" si="3"/>
        <v>0</v>
      </c>
      <c r="R10" s="77">
        <f aca="true" t="shared" si="4" ref="R10:S17">IF(P10=2,1,0)</f>
        <v>1</v>
      </c>
      <c r="S10" s="75">
        <f t="shared" si="4"/>
        <v>0</v>
      </c>
      <c r="T10" s="76"/>
    </row>
    <row r="11" spans="2:20" ht="30" customHeight="1">
      <c r="B11" s="129" t="s">
        <v>50</v>
      </c>
      <c r="C11" s="65" t="s">
        <v>162</v>
      </c>
      <c r="D11" s="65" t="s">
        <v>163</v>
      </c>
      <c r="E11" s="67">
        <v>21</v>
      </c>
      <c r="F11" s="73" t="s">
        <v>45</v>
      </c>
      <c r="G11" s="69">
        <v>16</v>
      </c>
      <c r="H11" s="67">
        <v>21</v>
      </c>
      <c r="I11" s="73" t="s">
        <v>45</v>
      </c>
      <c r="J11" s="69">
        <v>9</v>
      </c>
      <c r="K11" s="67"/>
      <c r="L11" s="73" t="s">
        <v>45</v>
      </c>
      <c r="M11" s="69"/>
      <c r="N11" s="70">
        <f t="shared" si="0"/>
        <v>42</v>
      </c>
      <c r="O11" s="71">
        <f t="shared" si="1"/>
        <v>25</v>
      </c>
      <c r="P11" s="72">
        <f t="shared" si="2"/>
        <v>2</v>
      </c>
      <c r="Q11" s="73">
        <f t="shared" si="3"/>
        <v>0</v>
      </c>
      <c r="R11" s="77">
        <f t="shared" si="4"/>
        <v>1</v>
      </c>
      <c r="S11" s="75">
        <f t="shared" si="4"/>
        <v>0</v>
      </c>
      <c r="T11" s="76"/>
    </row>
    <row r="12" spans="2:20" ht="30" customHeight="1">
      <c r="B12" s="129" t="s">
        <v>52</v>
      </c>
      <c r="C12" s="65" t="s">
        <v>164</v>
      </c>
      <c r="D12" s="65" t="s">
        <v>165</v>
      </c>
      <c r="E12" s="67">
        <v>21</v>
      </c>
      <c r="F12" s="73" t="s">
        <v>45</v>
      </c>
      <c r="G12" s="69">
        <v>15</v>
      </c>
      <c r="H12" s="67">
        <v>25</v>
      </c>
      <c r="I12" s="73" t="s">
        <v>45</v>
      </c>
      <c r="J12" s="69">
        <v>23</v>
      </c>
      <c r="K12" s="67"/>
      <c r="L12" s="73" t="s">
        <v>45</v>
      </c>
      <c r="M12" s="69"/>
      <c r="N12" s="70">
        <f t="shared" si="0"/>
        <v>46</v>
      </c>
      <c r="O12" s="71">
        <f t="shared" si="1"/>
        <v>38</v>
      </c>
      <c r="P12" s="72">
        <f t="shared" si="2"/>
        <v>2</v>
      </c>
      <c r="Q12" s="73">
        <f t="shared" si="3"/>
        <v>0</v>
      </c>
      <c r="R12" s="77">
        <f t="shared" si="4"/>
        <v>1</v>
      </c>
      <c r="S12" s="75">
        <f t="shared" si="4"/>
        <v>0</v>
      </c>
      <c r="T12" s="76"/>
    </row>
    <row r="13" spans="2:20" ht="30" customHeight="1">
      <c r="B13" s="129" t="s">
        <v>55</v>
      </c>
      <c r="C13" s="65" t="s">
        <v>119</v>
      </c>
      <c r="D13" s="65" t="s">
        <v>84</v>
      </c>
      <c r="E13" s="67">
        <v>21</v>
      </c>
      <c r="F13" s="73" t="s">
        <v>45</v>
      </c>
      <c r="G13" s="69">
        <v>15</v>
      </c>
      <c r="H13" s="67">
        <v>21</v>
      </c>
      <c r="I13" s="73" t="s">
        <v>45</v>
      </c>
      <c r="J13" s="69">
        <v>8</v>
      </c>
      <c r="K13" s="67"/>
      <c r="L13" s="73" t="s">
        <v>45</v>
      </c>
      <c r="M13" s="69"/>
      <c r="N13" s="70">
        <f t="shared" si="0"/>
        <v>42</v>
      </c>
      <c r="O13" s="71">
        <f t="shared" si="1"/>
        <v>23</v>
      </c>
      <c r="P13" s="72">
        <f t="shared" si="2"/>
        <v>2</v>
      </c>
      <c r="Q13" s="73">
        <f t="shared" si="3"/>
        <v>0</v>
      </c>
      <c r="R13" s="77">
        <f t="shared" si="4"/>
        <v>1</v>
      </c>
      <c r="S13" s="75">
        <f t="shared" si="4"/>
        <v>0</v>
      </c>
      <c r="T13" s="76"/>
    </row>
    <row r="14" spans="2:20" ht="30" customHeight="1">
      <c r="B14" s="129" t="s">
        <v>56</v>
      </c>
      <c r="C14" s="65" t="s">
        <v>61</v>
      </c>
      <c r="D14" s="65" t="s">
        <v>87</v>
      </c>
      <c r="E14" s="67">
        <v>21</v>
      </c>
      <c r="F14" s="73" t="s">
        <v>45</v>
      </c>
      <c r="G14" s="69">
        <v>10</v>
      </c>
      <c r="H14" s="67">
        <v>21</v>
      </c>
      <c r="I14" s="73" t="s">
        <v>45</v>
      </c>
      <c r="J14" s="69">
        <v>9</v>
      </c>
      <c r="K14" s="67"/>
      <c r="L14" s="73" t="s">
        <v>45</v>
      </c>
      <c r="M14" s="69"/>
      <c r="N14" s="70">
        <f t="shared" si="0"/>
        <v>42</v>
      </c>
      <c r="O14" s="71">
        <f t="shared" si="1"/>
        <v>19</v>
      </c>
      <c r="P14" s="72">
        <f t="shared" si="2"/>
        <v>2</v>
      </c>
      <c r="Q14" s="73">
        <f t="shared" si="3"/>
        <v>0</v>
      </c>
      <c r="R14" s="77">
        <f t="shared" si="4"/>
        <v>1</v>
      </c>
      <c r="S14" s="75">
        <f t="shared" si="4"/>
        <v>0</v>
      </c>
      <c r="T14" s="76"/>
    </row>
    <row r="15" spans="2:20" ht="30" customHeight="1">
      <c r="B15" s="129" t="s">
        <v>58</v>
      </c>
      <c r="C15" s="65" t="s">
        <v>126</v>
      </c>
      <c r="D15" s="65" t="s">
        <v>85</v>
      </c>
      <c r="E15" s="67">
        <v>5</v>
      </c>
      <c r="F15" s="73" t="s">
        <v>45</v>
      </c>
      <c r="G15" s="69">
        <v>21</v>
      </c>
      <c r="H15" s="67">
        <v>6</v>
      </c>
      <c r="I15" s="73" t="s">
        <v>45</v>
      </c>
      <c r="J15" s="69">
        <v>21</v>
      </c>
      <c r="K15" s="67"/>
      <c r="L15" s="73" t="s">
        <v>45</v>
      </c>
      <c r="M15" s="69"/>
      <c r="N15" s="70">
        <f>E15+H15+K15</f>
        <v>11</v>
      </c>
      <c r="O15" s="71">
        <f>G15+J15+M15</f>
        <v>42</v>
      </c>
      <c r="P15" s="72">
        <f>IF(E15&gt;G15,1,0)+IF(H15&gt;J15,1,0)+IF(K15&gt;M15,1,0)</f>
        <v>0</v>
      </c>
      <c r="Q15" s="73">
        <f>IF(E15&lt;G15,1,0)+IF(H15&lt;J15,1,0)+IF(K15&lt;M15,1,0)</f>
        <v>2</v>
      </c>
      <c r="R15" s="77">
        <f>IF(P15=2,1,0)</f>
        <v>0</v>
      </c>
      <c r="S15" s="75">
        <f>IF(Q15=2,1,0)</f>
        <v>1</v>
      </c>
      <c r="T15" s="76"/>
    </row>
    <row r="16" spans="2:20" ht="30" customHeight="1">
      <c r="B16" s="129" t="s">
        <v>60</v>
      </c>
      <c r="C16" s="65" t="s">
        <v>49</v>
      </c>
      <c r="D16" s="65" t="s">
        <v>166</v>
      </c>
      <c r="E16" s="67">
        <v>14</v>
      </c>
      <c r="F16" s="73" t="s">
        <v>45</v>
      </c>
      <c r="G16" s="69">
        <v>21</v>
      </c>
      <c r="H16" s="67">
        <v>21</v>
      </c>
      <c r="I16" s="73" t="s">
        <v>45</v>
      </c>
      <c r="J16" s="69">
        <v>12</v>
      </c>
      <c r="K16" s="67">
        <v>21</v>
      </c>
      <c r="L16" s="73" t="s">
        <v>45</v>
      </c>
      <c r="M16" s="69">
        <v>11</v>
      </c>
      <c r="N16" s="70">
        <f>E16+H16+K16</f>
        <v>56</v>
      </c>
      <c r="O16" s="71">
        <f>G16+J16+M16</f>
        <v>44</v>
      </c>
      <c r="P16" s="72">
        <f>IF(E16&gt;G16,1,0)+IF(H16&gt;J16,1,0)+IF(K16&gt;M16,1,0)</f>
        <v>2</v>
      </c>
      <c r="Q16" s="73">
        <f>IF(E16&lt;G16,1,0)+IF(H16&lt;J16,1,0)+IF(K16&lt;M16,1,0)</f>
        <v>1</v>
      </c>
      <c r="R16" s="77">
        <f>IF(P16=2,1,0)</f>
        <v>1</v>
      </c>
      <c r="S16" s="75">
        <f>IF(Q16=2,1,0)</f>
        <v>0</v>
      </c>
      <c r="T16" s="76"/>
    </row>
    <row r="17" spans="2:20" ht="30" customHeight="1" thickBot="1">
      <c r="B17" s="130"/>
      <c r="C17" s="78"/>
      <c r="D17" s="78"/>
      <c r="E17" s="79"/>
      <c r="F17" s="80" t="s">
        <v>45</v>
      </c>
      <c r="G17" s="81"/>
      <c r="H17" s="79"/>
      <c r="I17" s="80" t="s">
        <v>45</v>
      </c>
      <c r="J17" s="81"/>
      <c r="K17" s="79"/>
      <c r="L17" s="80" t="s">
        <v>45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BKV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326</v>
      </c>
      <c r="O18" s="90">
        <f t="shared" si="5"/>
        <v>251</v>
      </c>
      <c r="P18" s="89">
        <f t="shared" si="5"/>
        <v>14</v>
      </c>
      <c r="Q18" s="91">
        <f t="shared" si="5"/>
        <v>3</v>
      </c>
      <c r="R18" s="89">
        <f t="shared" si="5"/>
        <v>7</v>
      </c>
      <c r="S18" s="90">
        <f t="shared" si="5"/>
        <v>1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42" customWidth="1"/>
    <col min="2" max="2" width="10.625" style="42" customWidth="1"/>
    <col min="3" max="4" width="32.625" style="42" customWidth="1"/>
    <col min="5" max="5" width="3.625" style="42" customWidth="1"/>
    <col min="6" max="6" width="0.875" style="42" customWidth="1"/>
    <col min="7" max="8" width="3.625" style="42" customWidth="1"/>
    <col min="9" max="9" width="0.875" style="42" customWidth="1"/>
    <col min="10" max="11" width="3.625" style="42" customWidth="1"/>
    <col min="12" max="12" width="0.875" style="42" customWidth="1"/>
    <col min="13" max="13" width="3.625" style="42" customWidth="1"/>
    <col min="14" max="19" width="5.625" style="42" customWidth="1"/>
    <col min="20" max="20" width="15.00390625" style="42" customWidth="1"/>
    <col min="21" max="21" width="2.375" style="42" customWidth="1"/>
    <col min="22" max="16384" width="9.125" style="42" customWidth="1"/>
  </cols>
  <sheetData>
    <row r="1" ht="8.25" customHeight="1"/>
    <row r="2" spans="2:20" ht="24.75" thickBot="1">
      <c r="B2" s="149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9.5" customHeight="1" thickBot="1">
      <c r="B3" s="43" t="s">
        <v>30</v>
      </c>
      <c r="C3" s="44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3" t="s">
        <v>32</v>
      </c>
      <c r="R3" s="154"/>
      <c r="S3" s="150" t="s">
        <v>80</v>
      </c>
      <c r="T3" s="155"/>
    </row>
    <row r="4" spans="2:20" ht="19.5" customHeight="1" thickTop="1">
      <c r="B4" s="45" t="s">
        <v>33</v>
      </c>
      <c r="C4" s="46"/>
      <c r="D4" s="156" t="s">
        <v>20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9" t="s">
        <v>34</v>
      </c>
      <c r="R4" s="160"/>
      <c r="S4" s="161" t="s">
        <v>133</v>
      </c>
      <c r="T4" s="162"/>
    </row>
    <row r="5" spans="2:20" ht="19.5" customHeight="1">
      <c r="B5" s="45" t="s">
        <v>35</v>
      </c>
      <c r="C5" s="47"/>
      <c r="D5" s="165" t="s">
        <v>78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8" t="s">
        <v>36</v>
      </c>
      <c r="R5" s="169"/>
      <c r="S5" s="170" t="s">
        <v>134</v>
      </c>
      <c r="T5" s="171"/>
    </row>
    <row r="6" spans="2:20" ht="19.5" customHeight="1" thickBot="1">
      <c r="B6" s="48" t="s">
        <v>37</v>
      </c>
      <c r="C6" s="128"/>
      <c r="D6" s="172" t="s">
        <v>160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49"/>
      <c r="R6" s="50"/>
      <c r="S6" s="51" t="s">
        <v>11</v>
      </c>
      <c r="T6" s="52" t="s">
        <v>38</v>
      </c>
    </row>
    <row r="7" spans="2:20" ht="24.75" customHeight="1">
      <c r="B7" s="53"/>
      <c r="C7" s="54" t="str">
        <f>D4</f>
        <v>USK Plzeň</v>
      </c>
      <c r="D7" s="54" t="str">
        <f>D5</f>
        <v>TJ Sokol Doubravka</v>
      </c>
      <c r="E7" s="175" t="s">
        <v>39</v>
      </c>
      <c r="F7" s="176"/>
      <c r="G7" s="176"/>
      <c r="H7" s="176"/>
      <c r="I7" s="176"/>
      <c r="J7" s="176"/>
      <c r="K7" s="176"/>
      <c r="L7" s="176"/>
      <c r="M7" s="177"/>
      <c r="N7" s="178" t="s">
        <v>40</v>
      </c>
      <c r="O7" s="179"/>
      <c r="P7" s="178" t="s">
        <v>41</v>
      </c>
      <c r="Q7" s="179"/>
      <c r="R7" s="178" t="s">
        <v>42</v>
      </c>
      <c r="S7" s="179"/>
      <c r="T7" s="55" t="s">
        <v>43</v>
      </c>
    </row>
    <row r="8" spans="2:20" ht="9.75" customHeight="1" thickBot="1">
      <c r="B8" s="56"/>
      <c r="C8" s="57"/>
      <c r="D8" s="58"/>
      <c r="E8" s="59">
        <v>1</v>
      </c>
      <c r="F8" s="59"/>
      <c r="G8" s="59"/>
      <c r="H8" s="59">
        <v>2</v>
      </c>
      <c r="I8" s="59"/>
      <c r="J8" s="59"/>
      <c r="K8" s="59">
        <v>3</v>
      </c>
      <c r="L8" s="60"/>
      <c r="M8" s="61"/>
      <c r="N8" s="62"/>
      <c r="O8" s="63"/>
      <c r="P8" s="62"/>
      <c r="Q8" s="63"/>
      <c r="R8" s="62"/>
      <c r="S8" s="63"/>
      <c r="T8" s="64"/>
    </row>
    <row r="9" spans="2:20" ht="30" customHeight="1" thickTop="1">
      <c r="B9" s="129" t="s">
        <v>44</v>
      </c>
      <c r="C9" s="65" t="s">
        <v>150</v>
      </c>
      <c r="D9" s="66" t="s">
        <v>151</v>
      </c>
      <c r="E9" s="67">
        <v>16</v>
      </c>
      <c r="F9" s="68" t="s">
        <v>45</v>
      </c>
      <c r="G9" s="69">
        <v>21</v>
      </c>
      <c r="H9" s="67">
        <v>19</v>
      </c>
      <c r="I9" s="68" t="s">
        <v>45</v>
      </c>
      <c r="J9" s="69">
        <v>21</v>
      </c>
      <c r="K9" s="67"/>
      <c r="L9" s="68" t="s">
        <v>45</v>
      </c>
      <c r="M9" s="69"/>
      <c r="N9" s="70">
        <f aca="true" t="shared" si="0" ref="N9:N17">E9+H9+K9</f>
        <v>35</v>
      </c>
      <c r="O9" s="71">
        <f aca="true" t="shared" si="1" ref="O9:O17">G9+J9+M9</f>
        <v>42</v>
      </c>
      <c r="P9" s="72">
        <f aca="true" t="shared" si="2" ref="P9:P17">IF(E9&gt;G9,1,0)+IF(H9&gt;J9,1,0)+IF(K9&gt;M9,1,0)</f>
        <v>0</v>
      </c>
      <c r="Q9" s="73">
        <f aca="true" t="shared" si="3" ref="Q9:Q17">IF(E9&lt;G9,1,0)+IF(H9&lt;J9,1,0)+IF(K9&lt;M9,1,0)</f>
        <v>2</v>
      </c>
      <c r="R9" s="74">
        <f>IF(P9=2,1,0)</f>
        <v>0</v>
      </c>
      <c r="S9" s="75">
        <f>IF(Q9=2,1,0)</f>
        <v>1</v>
      </c>
      <c r="T9" s="76"/>
    </row>
    <row r="10" spans="2:20" ht="30" customHeight="1">
      <c r="B10" s="129" t="s">
        <v>47</v>
      </c>
      <c r="C10" s="65" t="s">
        <v>152</v>
      </c>
      <c r="D10" s="65" t="s">
        <v>153</v>
      </c>
      <c r="E10" s="67">
        <v>21</v>
      </c>
      <c r="F10" s="73" t="s">
        <v>45</v>
      </c>
      <c r="G10" s="69">
        <v>14</v>
      </c>
      <c r="H10" s="67">
        <v>16</v>
      </c>
      <c r="I10" s="73" t="s">
        <v>45</v>
      </c>
      <c r="J10" s="69">
        <v>21</v>
      </c>
      <c r="K10" s="67">
        <v>19</v>
      </c>
      <c r="L10" s="73" t="s">
        <v>45</v>
      </c>
      <c r="M10" s="69">
        <v>21</v>
      </c>
      <c r="N10" s="70">
        <f t="shared" si="0"/>
        <v>56</v>
      </c>
      <c r="O10" s="71">
        <f t="shared" si="1"/>
        <v>56</v>
      </c>
      <c r="P10" s="72">
        <f t="shared" si="2"/>
        <v>1</v>
      </c>
      <c r="Q10" s="73">
        <f t="shared" si="3"/>
        <v>2</v>
      </c>
      <c r="R10" s="77">
        <f aca="true" t="shared" si="4" ref="R10:S17">IF(P10=2,1,0)</f>
        <v>0</v>
      </c>
      <c r="S10" s="75">
        <f t="shared" si="4"/>
        <v>1</v>
      </c>
      <c r="T10" s="76"/>
    </row>
    <row r="11" spans="2:20" ht="30" customHeight="1">
      <c r="B11" s="129" t="s">
        <v>50</v>
      </c>
      <c r="C11" s="65" t="s">
        <v>154</v>
      </c>
      <c r="D11" s="134" t="s">
        <v>138</v>
      </c>
      <c r="E11" s="67">
        <v>21</v>
      </c>
      <c r="F11" s="73" t="s">
        <v>45</v>
      </c>
      <c r="G11" s="69">
        <v>0</v>
      </c>
      <c r="H11" s="67">
        <v>21</v>
      </c>
      <c r="I11" s="73" t="s">
        <v>45</v>
      </c>
      <c r="J11" s="69">
        <v>0</v>
      </c>
      <c r="K11" s="67"/>
      <c r="L11" s="73" t="s">
        <v>45</v>
      </c>
      <c r="M11" s="69"/>
      <c r="N11" s="70">
        <f t="shared" si="0"/>
        <v>42</v>
      </c>
      <c r="O11" s="71">
        <f t="shared" si="1"/>
        <v>0</v>
      </c>
      <c r="P11" s="72">
        <f t="shared" si="2"/>
        <v>2</v>
      </c>
      <c r="Q11" s="73">
        <f t="shared" si="3"/>
        <v>0</v>
      </c>
      <c r="R11" s="77">
        <f t="shared" si="4"/>
        <v>1</v>
      </c>
      <c r="S11" s="75">
        <f t="shared" si="4"/>
        <v>0</v>
      </c>
      <c r="T11" s="76"/>
    </row>
    <row r="12" spans="2:20" ht="30" customHeight="1">
      <c r="B12" s="129" t="s">
        <v>52</v>
      </c>
      <c r="C12" s="65" t="s">
        <v>155</v>
      </c>
      <c r="D12" s="65" t="s">
        <v>156</v>
      </c>
      <c r="E12" s="67">
        <v>21</v>
      </c>
      <c r="F12" s="73" t="s">
        <v>45</v>
      </c>
      <c r="G12" s="69">
        <v>9</v>
      </c>
      <c r="H12" s="67">
        <v>21</v>
      </c>
      <c r="I12" s="73" t="s">
        <v>45</v>
      </c>
      <c r="J12" s="69">
        <v>7</v>
      </c>
      <c r="K12" s="67"/>
      <c r="L12" s="73" t="s">
        <v>45</v>
      </c>
      <c r="M12" s="69"/>
      <c r="N12" s="70">
        <f t="shared" si="0"/>
        <v>42</v>
      </c>
      <c r="O12" s="71">
        <f t="shared" si="1"/>
        <v>16</v>
      </c>
      <c r="P12" s="72">
        <f t="shared" si="2"/>
        <v>2</v>
      </c>
      <c r="Q12" s="73">
        <f t="shared" si="3"/>
        <v>0</v>
      </c>
      <c r="R12" s="77">
        <f t="shared" si="4"/>
        <v>1</v>
      </c>
      <c r="S12" s="75">
        <f t="shared" si="4"/>
        <v>0</v>
      </c>
      <c r="T12" s="76"/>
    </row>
    <row r="13" spans="2:20" ht="30" customHeight="1">
      <c r="B13" s="129" t="s">
        <v>55</v>
      </c>
      <c r="C13" s="65" t="s">
        <v>51</v>
      </c>
      <c r="D13" s="65" t="s">
        <v>84</v>
      </c>
      <c r="E13" s="67">
        <v>16</v>
      </c>
      <c r="F13" s="73" t="s">
        <v>45</v>
      </c>
      <c r="G13" s="69">
        <v>21</v>
      </c>
      <c r="H13" s="67">
        <v>11</v>
      </c>
      <c r="I13" s="73" t="s">
        <v>45</v>
      </c>
      <c r="J13" s="69">
        <v>21</v>
      </c>
      <c r="K13" s="67"/>
      <c r="L13" s="73" t="s">
        <v>45</v>
      </c>
      <c r="M13" s="69"/>
      <c r="N13" s="70">
        <f t="shared" si="0"/>
        <v>27</v>
      </c>
      <c r="O13" s="71">
        <f t="shared" si="1"/>
        <v>42</v>
      </c>
      <c r="P13" s="72">
        <f t="shared" si="2"/>
        <v>0</v>
      </c>
      <c r="Q13" s="73">
        <f t="shared" si="3"/>
        <v>2</v>
      </c>
      <c r="R13" s="77">
        <f t="shared" si="4"/>
        <v>0</v>
      </c>
      <c r="S13" s="75">
        <f t="shared" si="4"/>
        <v>1</v>
      </c>
      <c r="T13" s="76"/>
    </row>
    <row r="14" spans="2:20" ht="30" customHeight="1">
      <c r="B14" s="129" t="s">
        <v>56</v>
      </c>
      <c r="C14" s="65" t="s">
        <v>57</v>
      </c>
      <c r="D14" s="65" t="s">
        <v>157</v>
      </c>
      <c r="E14" s="67">
        <v>21</v>
      </c>
      <c r="F14" s="73" t="s">
        <v>45</v>
      </c>
      <c r="G14" s="69">
        <v>10</v>
      </c>
      <c r="H14" s="67">
        <v>21</v>
      </c>
      <c r="I14" s="73" t="s">
        <v>45</v>
      </c>
      <c r="J14" s="69">
        <v>14</v>
      </c>
      <c r="K14" s="67"/>
      <c r="L14" s="73" t="s">
        <v>45</v>
      </c>
      <c r="M14" s="69"/>
      <c r="N14" s="70">
        <f t="shared" si="0"/>
        <v>42</v>
      </c>
      <c r="O14" s="71">
        <f t="shared" si="1"/>
        <v>24</v>
      </c>
      <c r="P14" s="72">
        <f t="shared" si="2"/>
        <v>2</v>
      </c>
      <c r="Q14" s="73">
        <f t="shared" si="3"/>
        <v>0</v>
      </c>
      <c r="R14" s="77">
        <f t="shared" si="4"/>
        <v>1</v>
      </c>
      <c r="S14" s="75">
        <f t="shared" si="4"/>
        <v>0</v>
      </c>
      <c r="T14" s="76"/>
    </row>
    <row r="15" spans="2:20" ht="30" customHeight="1">
      <c r="B15" s="129" t="s">
        <v>58</v>
      </c>
      <c r="C15" s="65" t="s">
        <v>59</v>
      </c>
      <c r="D15" s="65" t="s">
        <v>158</v>
      </c>
      <c r="E15" s="67">
        <v>21</v>
      </c>
      <c r="F15" s="73" t="s">
        <v>45</v>
      </c>
      <c r="G15" s="69">
        <v>11</v>
      </c>
      <c r="H15" s="67">
        <v>21</v>
      </c>
      <c r="I15" s="73" t="s">
        <v>45</v>
      </c>
      <c r="J15" s="69">
        <v>11</v>
      </c>
      <c r="K15" s="67"/>
      <c r="L15" s="73" t="s">
        <v>45</v>
      </c>
      <c r="M15" s="69"/>
      <c r="N15" s="70">
        <f>E15+H15+K15</f>
        <v>42</v>
      </c>
      <c r="O15" s="71">
        <f>G15+J15+M15</f>
        <v>22</v>
      </c>
      <c r="P15" s="72">
        <f>IF(E15&gt;G15,1,0)+IF(H15&gt;J15,1,0)+IF(K15&gt;M15,1,0)</f>
        <v>2</v>
      </c>
      <c r="Q15" s="73">
        <f>IF(E15&lt;G15,1,0)+IF(H15&lt;J15,1,0)+IF(K15&lt;M15,1,0)</f>
        <v>0</v>
      </c>
      <c r="R15" s="77">
        <f>IF(P15=2,1,0)</f>
        <v>1</v>
      </c>
      <c r="S15" s="75">
        <f>IF(Q15=2,1,0)</f>
        <v>0</v>
      </c>
      <c r="T15" s="76"/>
    </row>
    <row r="16" spans="2:20" ht="30" customHeight="1">
      <c r="B16" s="129" t="s">
        <v>60</v>
      </c>
      <c r="C16" s="65" t="s">
        <v>62</v>
      </c>
      <c r="D16" s="65" t="s">
        <v>87</v>
      </c>
      <c r="E16" s="67">
        <v>20</v>
      </c>
      <c r="F16" s="73" t="s">
        <v>45</v>
      </c>
      <c r="G16" s="69">
        <v>22</v>
      </c>
      <c r="H16" s="67">
        <v>1</v>
      </c>
      <c r="I16" s="73" t="s">
        <v>45</v>
      </c>
      <c r="J16" s="69">
        <v>21</v>
      </c>
      <c r="K16" s="67"/>
      <c r="L16" s="73" t="s">
        <v>45</v>
      </c>
      <c r="M16" s="69"/>
      <c r="N16" s="70">
        <f>E16+H16+K16</f>
        <v>21</v>
      </c>
      <c r="O16" s="71">
        <f>G16+J16+M16</f>
        <v>43</v>
      </c>
      <c r="P16" s="72">
        <f>IF(E16&gt;G16,1,0)+IF(H16&gt;J16,1,0)+IF(K16&gt;M16,1,0)</f>
        <v>0</v>
      </c>
      <c r="Q16" s="73">
        <f>IF(E16&lt;G16,1,0)+IF(H16&lt;J16,1,0)+IF(K16&lt;M16,1,0)</f>
        <v>2</v>
      </c>
      <c r="R16" s="77">
        <f>IF(P16=2,1,0)</f>
        <v>0</v>
      </c>
      <c r="S16" s="75">
        <f>IF(Q16=2,1,0)</f>
        <v>1</v>
      </c>
      <c r="T16" s="76"/>
    </row>
    <row r="17" spans="2:20" ht="30" customHeight="1" thickBot="1">
      <c r="B17" s="130" t="s">
        <v>58</v>
      </c>
      <c r="C17" s="78" t="s">
        <v>159</v>
      </c>
      <c r="D17" s="135" t="s">
        <v>138</v>
      </c>
      <c r="E17" s="79">
        <v>21</v>
      </c>
      <c r="F17" s="80" t="s">
        <v>45</v>
      </c>
      <c r="G17" s="81">
        <v>0</v>
      </c>
      <c r="H17" s="79">
        <v>21</v>
      </c>
      <c r="I17" s="80" t="s">
        <v>45</v>
      </c>
      <c r="J17" s="81">
        <v>0</v>
      </c>
      <c r="K17" s="79"/>
      <c r="L17" s="80" t="s">
        <v>45</v>
      </c>
      <c r="M17" s="81"/>
      <c r="N17" s="82">
        <f t="shared" si="0"/>
        <v>42</v>
      </c>
      <c r="O17" s="83">
        <f t="shared" si="1"/>
        <v>0</v>
      </c>
      <c r="P17" s="84">
        <f t="shared" si="2"/>
        <v>2</v>
      </c>
      <c r="Q17" s="80">
        <f t="shared" si="3"/>
        <v>0</v>
      </c>
      <c r="R17" s="85">
        <f t="shared" si="4"/>
        <v>1</v>
      </c>
      <c r="S17" s="86">
        <f t="shared" si="4"/>
        <v>0</v>
      </c>
      <c r="T17" s="87"/>
    </row>
    <row r="18" spans="2:20" ht="34.5" customHeight="1" thickBot="1">
      <c r="B18" s="88" t="s">
        <v>63</v>
      </c>
      <c r="C18" s="163" t="str">
        <f>IF(R18&gt;S18,D4,IF(S18&gt;R18,D5,"remíza"))</f>
        <v>USK Plzeň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89">
        <f aca="true" t="shared" si="5" ref="N18:S18">SUM(N9:N17)</f>
        <v>349</v>
      </c>
      <c r="O18" s="90">
        <f t="shared" si="5"/>
        <v>245</v>
      </c>
      <c r="P18" s="89">
        <f t="shared" si="5"/>
        <v>11</v>
      </c>
      <c r="Q18" s="91">
        <f t="shared" si="5"/>
        <v>8</v>
      </c>
      <c r="R18" s="89">
        <f t="shared" si="5"/>
        <v>5</v>
      </c>
      <c r="S18" s="90">
        <f t="shared" si="5"/>
        <v>4</v>
      </c>
      <c r="T18" s="92"/>
    </row>
    <row r="19" spans="2:20" ht="15">
      <c r="B19" s="93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1" t="s">
        <v>64</v>
      </c>
    </row>
    <row r="20" spans="2:20" ht="12.75">
      <c r="B20" s="96" t="s">
        <v>65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 ht="19.5" customHeight="1">
      <c r="B22" s="97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 ht="19.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1" ht="12.75">
      <c r="B25" s="101" t="s">
        <v>67</v>
      </c>
      <c r="C25" s="94"/>
      <c r="D25" s="132"/>
      <c r="E25" s="101" t="s">
        <v>68</v>
      </c>
      <c r="F25" s="101"/>
      <c r="G25" s="10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.75">
      <c r="B26" s="10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2:21" ht="12.75">
      <c r="B27" s="10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2:21" ht="12.75">
      <c r="B28" s="10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1" ht="12.75">
      <c r="B29" s="10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2:21" ht="12.75">
      <c r="B30" s="10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HP</cp:lastModifiedBy>
  <cp:lastPrinted>2023-11-09T10:45:12Z</cp:lastPrinted>
  <dcterms:created xsi:type="dcterms:W3CDTF">1996-11-18T12:18:44Z</dcterms:created>
  <dcterms:modified xsi:type="dcterms:W3CDTF">2024-03-20T10:12:19Z</dcterms:modified>
  <cp:category/>
  <cp:version/>
  <cp:contentType/>
  <cp:contentStatus/>
</cp:coreProperties>
</file>