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650" tabRatio="713" activeTab="0"/>
  </bookViews>
  <sheets>
    <sheet name="TABULKA-2.liga_Z" sheetId="1" r:id="rId1"/>
    <sheet name="rozpis_2.liga_Z" sheetId="2" r:id="rId2"/>
    <sheet name="1.k.DouA_USK" sheetId="3" r:id="rId3"/>
    <sheet name="1.k.BKV_Nej" sheetId="4" r:id="rId4"/>
    <sheet name="1.k.DouA_Nej" sheetId="5" r:id="rId5"/>
    <sheet name="1.k.BKV_USK" sheetId="6" r:id="rId6"/>
  </sheets>
  <definedNames>
    <definedName name="_xlnm.Print_Area" localSheetId="3">'1.k.BKV_Nej'!$B$2:$T$27</definedName>
    <definedName name="_xlnm.Print_Area" localSheetId="5">'1.k.BKV_USK'!$B$2:$T$27</definedName>
    <definedName name="_xlnm.Print_Area" localSheetId="4">'1.k.DouA_Nej'!$B$2:$T$27</definedName>
    <definedName name="_xlnm.Print_Area" localSheetId="2">'1.k.DouA_USK'!$B$2:$T$27</definedName>
  </definedNames>
  <calcPr fullCalcOnLoad="1"/>
</workbook>
</file>

<file path=xl/sharedStrings.xml><?xml version="1.0" encoding="utf-8"?>
<sst xmlns="http://schemas.openxmlformats.org/spreadsheetml/2006/main" count="431" uniqueCount="131">
  <si>
    <t>1.</t>
  </si>
  <si>
    <t>BKV Plzeň</t>
  </si>
  <si>
    <t xml:space="preserve">  </t>
  </si>
  <si>
    <t>odehráno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</si>
  <si>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</si>
  <si>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</si>
  <si>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</si>
  <si>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</si>
  <si>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</si>
  <si>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</si>
  <si>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body</t>
  </si>
  <si>
    <t>2.</t>
  </si>
  <si>
    <t>3.</t>
  </si>
  <si>
    <t>TJ Sokol Doubravka A</t>
  </si>
  <si>
    <t>výhry  v základu</t>
  </si>
  <si>
    <t>prohry v prodl.</t>
  </si>
  <si>
    <t>výhry  v prodl.</t>
  </si>
  <si>
    <t>prohry v základu</t>
  </si>
  <si>
    <t>dopolední utkání - začátek 9:00</t>
  </si>
  <si>
    <t>odpolední utkání - začátek 15:00</t>
  </si>
  <si>
    <t>-</t>
  </si>
  <si>
    <t>USK Plzeň</t>
  </si>
  <si>
    <t>TJ Jiskra Nejdek</t>
  </si>
  <si>
    <t>4.</t>
  </si>
  <si>
    <t>dopolední utkání - začátek ??? - semi</t>
  </si>
  <si>
    <t>odpolední utkání - začátek ??? - finale</t>
  </si>
  <si>
    <t>1. místo</t>
  </si>
  <si>
    <t>4. místo</t>
  </si>
  <si>
    <t>poražený 1x4</t>
  </si>
  <si>
    <t>poražený 2x3</t>
  </si>
  <si>
    <t>2. místo</t>
  </si>
  <si>
    <t>3. místo</t>
  </si>
  <si>
    <t>vítěz 1x4</t>
  </si>
  <si>
    <t>vítěz 2x3</t>
  </si>
  <si>
    <r>
      <t xml:space="preserve">tabulka po </t>
    </r>
    <r>
      <rPr>
        <b/>
        <sz val="12"/>
        <rFont val="Arial"/>
        <family val="2"/>
      </rPr>
      <t>1. kole - 15.10.2022</t>
    </r>
  </si>
  <si>
    <t>2. liga Západ - družstev dospělých - 2022/2023</t>
  </si>
  <si>
    <t>2. liga Západ - družstev dospělých - 2022 / 2023</t>
  </si>
  <si>
    <t>1. kolo - 15.10.2022</t>
  </si>
  <si>
    <t>2. kolo - 27.11.2022 (neděle)</t>
  </si>
  <si>
    <t>V O L N O</t>
  </si>
  <si>
    <t>3. kolo - 10.12.2022</t>
  </si>
  <si>
    <t>4. kolo - 28.1.2023</t>
  </si>
  <si>
    <t>5. kolo - 25.2.2023</t>
  </si>
  <si>
    <t>Play OFF - 1.4.2023</t>
  </si>
  <si>
    <t>ZÁPIS O UTKÁNÍ SMÍŠENÝCH DRUŽSTEV</t>
  </si>
  <si>
    <t>Název soutěže:</t>
  </si>
  <si>
    <t>2. liga Západ  družstev - dospělí - ZpčBaS</t>
  </si>
  <si>
    <t>Sezona:</t>
  </si>
  <si>
    <t>2022/2023</t>
  </si>
  <si>
    <t>Družstvo "A"</t>
  </si>
  <si>
    <t>Datum:</t>
  </si>
  <si>
    <t>15.10.2022</t>
  </si>
  <si>
    <t>Družstvo "B"</t>
  </si>
  <si>
    <t>Místo:</t>
  </si>
  <si>
    <t>Vrchní rozhodčí:</t>
  </si>
  <si>
    <t>Kateřina Chmelíčková</t>
  </si>
  <si>
    <t>kolo</t>
  </si>
  <si>
    <t>Výsledky setů</t>
  </si>
  <si>
    <t>Součet míčů</t>
  </si>
  <si>
    <t>Sety</t>
  </si>
  <si>
    <t>Body</t>
  </si>
  <si>
    <t>Rozhodčí</t>
  </si>
  <si>
    <t>smíšená čtyřhra</t>
  </si>
  <si>
    <t>Soukup, Chmelíčková</t>
  </si>
  <si>
    <t>Paleček, Vocelková</t>
  </si>
  <si>
    <t>:</t>
  </si>
  <si>
    <t>Königsmarková</t>
  </si>
  <si>
    <t>2.čtyřhra mužů</t>
  </si>
  <si>
    <t>Odvárka, Soukup</t>
  </si>
  <si>
    <t>Kural, Popilka</t>
  </si>
  <si>
    <t>Pohanka P.</t>
  </si>
  <si>
    <t>čtyřhra žen</t>
  </si>
  <si>
    <t>Chmelíčková, Königsmarková</t>
  </si>
  <si>
    <t>Kabátová, Vocelková</t>
  </si>
  <si>
    <t>Drudík</t>
  </si>
  <si>
    <t>1.čtyřhra mužů</t>
  </si>
  <si>
    <t>Pohanka P., Pohanka T.</t>
  </si>
  <si>
    <t>Paleček, Plundrich</t>
  </si>
  <si>
    <t>Popilka</t>
  </si>
  <si>
    <t>3.dvouhra mužů</t>
  </si>
  <si>
    <t>Odvárka</t>
  </si>
  <si>
    <t>Chmelíčková</t>
  </si>
  <si>
    <t>2.dvouhra mužů</t>
  </si>
  <si>
    <t>Plundrich</t>
  </si>
  <si>
    <t>dvouhra   žen</t>
  </si>
  <si>
    <t>Kabátová</t>
  </si>
  <si>
    <t>Vocelková</t>
  </si>
  <si>
    <t>1.dvouhra mužů</t>
  </si>
  <si>
    <t>Pohanka T.</t>
  </si>
  <si>
    <t>Kural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</si>
  <si>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</si>
  <si>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</si>
  <si>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</si>
  <si>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</si>
  <si>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</si>
  <si>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</si>
  <si>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Soukup, Königsmarková</t>
  </si>
  <si>
    <t>Šilhan O., Nováková</t>
  </si>
  <si>
    <t>Lutsak</t>
  </si>
  <si>
    <t>Chalupa, Odvárka</t>
  </si>
  <si>
    <t>Nováková, Štěříková</t>
  </si>
  <si>
    <t>Pohanka T., Soukup</t>
  </si>
  <si>
    <t>Lešťák, Lutsak</t>
  </si>
  <si>
    <t>Štěříková</t>
  </si>
  <si>
    <t>Šilhan O.</t>
  </si>
  <si>
    <t>Lešťák</t>
  </si>
  <si>
    <t>Nováková</t>
  </si>
  <si>
    <t>25.ZŠ, Plzeň</t>
  </si>
  <si>
    <t>scr.</t>
  </si>
  <si>
    <t>5 : 3</t>
  </si>
  <si>
    <t>3 : 5</t>
  </si>
  <si>
    <t>Jakub Krejsa</t>
  </si>
  <si>
    <t>Krejsa – Kaliková</t>
  </si>
  <si>
    <t>Paleček – Kabátová</t>
  </si>
  <si>
    <t>Krejsa – Mráz</t>
  </si>
  <si>
    <t>Kural – Popilka</t>
  </si>
  <si>
    <t>Kaliková – Kolářová</t>
  </si>
  <si>
    <t>Kabátová – Vocelková</t>
  </si>
  <si>
    <t>Rataj – Žambůrek</t>
  </si>
  <si>
    <t>Paleček – Plundrich</t>
  </si>
  <si>
    <t>Mráz</t>
  </si>
  <si>
    <t>Žambůrek</t>
  </si>
  <si>
    <t>Kolářová</t>
  </si>
  <si>
    <t>Rataj</t>
  </si>
  <si>
    <t>Za TJ Sokol Doubravka A nastoupil J. Krejsa z družstva TJ Sokol Doubravka B.</t>
  </si>
  <si>
    <t>2 : 6</t>
  </si>
  <si>
    <t>Šilhan O. - Nováková</t>
  </si>
  <si>
    <t>Nováková – Šteříková</t>
  </si>
  <si>
    <t>Lešťák – Lutsak</t>
  </si>
  <si>
    <t xml:space="preserve">Lešťák </t>
  </si>
  <si>
    <t>Šteříková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</si>
</sst>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.00&quot; Kč&quot;_-;\-* #,##0.00&quot; Kč&quot;_-;_-* \-??&quot; Kč&quot;_-;_-@_-"/>
  </numFmts>
  <fonts count="6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2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2"/>
      <name val="Tahoma"/>
      <family val="2"/>
    </font>
    <font>
      <sz val="6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medium"/>
      <right style="thin"/>
      <top style="thin"/>
      <bottom style="medium"/>
    </border>
    <border>
      <left style="dott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thin"/>
      <bottom style="medium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dotted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1" fillId="20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174" fontId="5" fillId="0" borderId="0" applyFill="0" applyBorder="0" applyProtection="0">
      <alignment horizontal="center"/>
    </xf>
    <xf numFmtId="174" fontId="5" fillId="0" borderId="0" applyFill="0" applyBorder="0" applyProtection="0">
      <alignment horizontal="center"/>
    </xf>
    <xf numFmtId="42" fontId="9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4" fillId="0" borderId="0">
      <alignment/>
      <protection/>
    </xf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9" fillId="0" borderId="0" xfId="49">
      <alignment/>
      <protection/>
    </xf>
    <xf numFmtId="14" fontId="9" fillId="0" borderId="10" xfId="49" applyNumberFormat="1" applyFill="1" applyBorder="1" applyAlignment="1">
      <alignment horizontal="center"/>
      <protection/>
    </xf>
    <xf numFmtId="0" fontId="16" fillId="0" borderId="11" xfId="49" applyFont="1" applyBorder="1" applyAlignment="1">
      <alignment horizontal="right" wrapText="1"/>
      <protection/>
    </xf>
    <xf numFmtId="0" fontId="15" fillId="0" borderId="12" xfId="49" applyFont="1" applyBorder="1" applyAlignment="1">
      <alignment horizontal="right" wrapText="1"/>
      <protection/>
    </xf>
    <xf numFmtId="0" fontId="17" fillId="0" borderId="11" xfId="49" applyFont="1" applyBorder="1" applyAlignment="1">
      <alignment horizontal="center" wrapText="1"/>
      <protection/>
    </xf>
    <xf numFmtId="0" fontId="17" fillId="12" borderId="13" xfId="49" applyFont="1" applyFill="1" applyBorder="1" applyAlignment="1">
      <alignment horizontal="center" wrapText="1"/>
      <protection/>
    </xf>
    <xf numFmtId="0" fontId="17" fillId="0" borderId="13" xfId="49" applyFont="1" applyBorder="1" applyAlignment="1">
      <alignment horizontal="center" wrapText="1"/>
      <protection/>
    </xf>
    <xf numFmtId="0" fontId="17" fillId="0" borderId="14" xfId="49" applyFont="1" applyBorder="1" applyAlignment="1">
      <alignment horizontal="center" wrapText="1"/>
      <protection/>
    </xf>
    <xf numFmtId="0" fontId="17" fillId="0" borderId="15" xfId="49" applyFont="1" applyBorder="1" applyAlignment="1">
      <alignment horizontal="center" wrapText="1"/>
      <protection/>
    </xf>
    <xf numFmtId="0" fontId="18" fillId="12" borderId="16" xfId="49" applyFont="1" applyFill="1" applyBorder="1" applyAlignment="1">
      <alignment horizontal="center" wrapText="1"/>
      <protection/>
    </xf>
    <xf numFmtId="0" fontId="13" fillId="0" borderId="17" xfId="49" applyFont="1" applyFill="1" applyBorder="1" applyAlignment="1">
      <alignment horizontal="center" vertical="center"/>
      <protection/>
    </xf>
    <xf numFmtId="0" fontId="9" fillId="0" borderId="17" xfId="49" applyFill="1" applyBorder="1" applyAlignment="1">
      <alignment horizontal="center" vertical="center"/>
      <protection/>
    </xf>
    <xf numFmtId="0" fontId="13" fillId="12" borderId="18" xfId="49" applyFont="1" applyFill="1" applyBorder="1" applyAlignment="1">
      <alignment horizontal="center" vertical="center"/>
      <protection/>
    </xf>
    <xf numFmtId="0" fontId="19" fillId="0" borderId="19" xfId="49" applyFont="1" applyFill="1" applyBorder="1" applyAlignment="1" applyProtection="1">
      <alignment horizontal="center" vertical="center"/>
      <protection hidden="1"/>
    </xf>
    <xf numFmtId="0" fontId="14" fillId="12" borderId="20" xfId="49" applyFont="1" applyFill="1" applyBorder="1" applyAlignment="1" applyProtection="1">
      <alignment horizontal="center" vertical="center"/>
      <protection hidden="1"/>
    </xf>
    <xf numFmtId="0" fontId="13" fillId="12" borderId="21" xfId="49" applyFont="1" applyFill="1" applyBorder="1" applyAlignment="1">
      <alignment horizontal="center" vertical="center"/>
      <protection/>
    </xf>
    <xf numFmtId="0" fontId="19" fillId="0" borderId="22" xfId="49" applyFont="1" applyFill="1" applyBorder="1" applyAlignment="1" applyProtection="1">
      <alignment horizontal="center" vertical="center"/>
      <protection hidden="1"/>
    </xf>
    <xf numFmtId="0" fontId="19" fillId="0" borderId="23" xfId="49" applyFont="1" applyFill="1" applyBorder="1" applyAlignment="1" applyProtection="1">
      <alignment horizontal="center" vertical="center"/>
      <protection hidden="1"/>
    </xf>
    <xf numFmtId="0" fontId="13" fillId="12" borderId="24" xfId="49" applyFont="1" applyFill="1" applyBorder="1" applyAlignment="1">
      <alignment horizontal="center" vertical="center"/>
      <protection/>
    </xf>
    <xf numFmtId="0" fontId="13" fillId="12" borderId="25" xfId="49" applyFont="1" applyFill="1" applyBorder="1" applyAlignment="1">
      <alignment horizontal="center" vertical="center"/>
      <protection/>
    </xf>
    <xf numFmtId="0" fontId="14" fillId="12" borderId="26" xfId="49" applyFont="1" applyFill="1" applyBorder="1" applyAlignment="1" applyProtection="1">
      <alignment horizontal="center" vertical="center"/>
      <protection hidden="1"/>
    </xf>
    <xf numFmtId="0" fontId="14" fillId="0" borderId="0" xfId="49" applyFont="1" applyFill="1" applyBorder="1" applyAlignment="1">
      <alignment horizontal="center" vertical="center"/>
      <protection/>
    </xf>
    <xf numFmtId="0" fontId="13" fillId="12" borderId="27" xfId="49" applyFont="1" applyFill="1" applyBorder="1" applyAlignment="1">
      <alignment horizontal="center" vertical="center"/>
      <protection/>
    </xf>
    <xf numFmtId="0" fontId="19" fillId="0" borderId="28" xfId="49" applyFont="1" applyFill="1" applyBorder="1" applyAlignment="1" applyProtection="1">
      <alignment horizontal="center" vertical="center"/>
      <protection hidden="1"/>
    </xf>
    <xf numFmtId="0" fontId="13" fillId="12" borderId="29" xfId="49" applyFont="1" applyFill="1" applyBorder="1" applyAlignment="1">
      <alignment horizontal="center" vertical="center"/>
      <protection/>
    </xf>
    <xf numFmtId="0" fontId="13" fillId="12" borderId="28" xfId="49" applyFont="1" applyFill="1" applyBorder="1" applyAlignment="1">
      <alignment horizontal="center" vertical="center"/>
      <protection/>
    </xf>
    <xf numFmtId="0" fontId="13" fillId="12" borderId="30" xfId="49" applyFont="1" applyFill="1" applyBorder="1" applyAlignment="1">
      <alignment horizontal="center" vertical="center"/>
      <protection/>
    </xf>
    <xf numFmtId="0" fontId="13" fillId="12" borderId="31" xfId="49" applyFont="1" applyFill="1" applyBorder="1" applyAlignment="1">
      <alignment horizontal="center" vertical="center"/>
      <protection/>
    </xf>
    <xf numFmtId="0" fontId="13" fillId="12" borderId="32" xfId="49" applyFont="1" applyFill="1" applyBorder="1" applyAlignment="1">
      <alignment horizontal="center" vertical="center"/>
      <protection/>
    </xf>
    <xf numFmtId="0" fontId="15" fillId="0" borderId="0" xfId="54" applyFont="1">
      <alignment/>
      <protection/>
    </xf>
    <xf numFmtId="0" fontId="9" fillId="0" borderId="33" xfId="49" applyFill="1" applyBorder="1" applyAlignment="1">
      <alignment horizontal="center" vertical="center"/>
      <protection/>
    </xf>
    <xf numFmtId="0" fontId="9" fillId="0" borderId="17" xfId="49" applyBorder="1" applyAlignment="1">
      <alignment horizontal="center" vertical="center"/>
      <protection/>
    </xf>
    <xf numFmtId="0" fontId="19" fillId="0" borderId="30" xfId="49" applyFont="1" applyFill="1" applyBorder="1" applyAlignment="1" applyProtection="1">
      <alignment horizontal="center" vertical="center"/>
      <protection hidden="1"/>
    </xf>
    <xf numFmtId="0" fontId="19" fillId="0" borderId="28" xfId="49" applyFont="1" applyBorder="1" applyAlignment="1" applyProtection="1">
      <alignment horizontal="center" vertical="center"/>
      <protection hidden="1"/>
    </xf>
    <xf numFmtId="0" fontId="19" fillId="0" borderId="34" xfId="49" applyFont="1" applyFill="1" applyBorder="1" applyAlignment="1" applyProtection="1">
      <alignment horizontal="center" vertical="center"/>
      <protection hidden="1"/>
    </xf>
    <xf numFmtId="0" fontId="19" fillId="0" borderId="35" xfId="49" applyFont="1" applyFill="1" applyBorder="1" applyAlignment="1" applyProtection="1">
      <alignment horizontal="center" vertical="center"/>
      <protection hidden="1"/>
    </xf>
    <xf numFmtId="0" fontId="19" fillId="0" borderId="19" xfId="49" applyFont="1" applyBorder="1" applyAlignment="1" applyProtection="1">
      <alignment horizontal="center" vertical="center"/>
      <protection hidden="1"/>
    </xf>
    <xf numFmtId="0" fontId="19" fillId="0" borderId="22" xfId="49" applyFont="1" applyBorder="1" applyAlignment="1" applyProtection="1">
      <alignment horizontal="center" vertical="center"/>
      <protection hidden="1"/>
    </xf>
    <xf numFmtId="0" fontId="19" fillId="0" borderId="36" xfId="49" applyFont="1" applyFill="1" applyBorder="1" applyAlignment="1" applyProtection="1">
      <alignment horizontal="center" vertical="center"/>
      <protection hidden="1"/>
    </xf>
    <xf numFmtId="0" fontId="19" fillId="0" borderId="23" xfId="49" applyFont="1" applyBorder="1" applyAlignment="1" applyProtection="1">
      <alignment horizontal="center" vertical="center"/>
      <protection hidden="1"/>
    </xf>
    <xf numFmtId="0" fontId="19" fillId="0" borderId="37" xfId="49" applyFont="1" applyFill="1" applyBorder="1" applyAlignment="1" applyProtection="1">
      <alignment horizontal="center" vertical="center"/>
      <protection hidden="1"/>
    </xf>
    <xf numFmtId="0" fontId="20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14" fontId="22" fillId="0" borderId="0" xfId="54" applyNumberFormat="1" applyFont="1" applyAlignment="1">
      <alignment horizontal="center"/>
      <protection/>
    </xf>
    <xf numFmtId="14" fontId="22" fillId="0" borderId="0" xfId="54" applyNumberFormat="1" applyFont="1">
      <alignment/>
      <protection/>
    </xf>
    <xf numFmtId="0" fontId="15" fillId="0" borderId="0" xfId="54" applyFont="1" applyAlignment="1">
      <alignment horizontal="right"/>
      <protection/>
    </xf>
    <xf numFmtId="0" fontId="15" fillId="0" borderId="0" xfId="54" applyFont="1" applyAlignment="1">
      <alignment horizontal="center"/>
      <protection/>
    </xf>
    <xf numFmtId="0" fontId="15" fillId="0" borderId="0" xfId="54" applyFont="1" applyAlignment="1">
      <alignment horizontal="left"/>
      <protection/>
    </xf>
    <xf numFmtId="0" fontId="24" fillId="0" borderId="0" xfId="54" applyFont="1">
      <alignment/>
      <protection/>
    </xf>
    <xf numFmtId="0" fontId="23" fillId="0" borderId="0" xfId="54" applyFont="1" applyAlignment="1">
      <alignment horizontal="left"/>
      <protection/>
    </xf>
    <xf numFmtId="0" fontId="23" fillId="0" borderId="0" xfId="54" applyFont="1" applyAlignment="1">
      <alignment horizontal="right"/>
      <protection/>
    </xf>
    <xf numFmtId="0" fontId="24" fillId="0" borderId="0" xfId="54" applyFont="1" applyAlignment="1">
      <alignment horizontal="left"/>
      <protection/>
    </xf>
    <xf numFmtId="0" fontId="65" fillId="0" borderId="0" xfId="54" applyFont="1">
      <alignment/>
      <protection/>
    </xf>
    <xf numFmtId="0" fontId="0" fillId="0" borderId="0" xfId="0" applyFont="1" applyAlignment="1">
      <alignment/>
    </xf>
    <xf numFmtId="0" fontId="12" fillId="0" borderId="38" xfId="59" applyFont="1" applyBorder="1" applyAlignment="1">
      <alignment vertical="center"/>
      <protection/>
    </xf>
    <xf numFmtId="0" fontId="9" fillId="0" borderId="39" xfId="0" applyFont="1" applyBorder="1" applyAlignment="1">
      <alignment vertical="center"/>
    </xf>
    <xf numFmtId="0" fontId="12" fillId="0" borderId="40" xfId="59" applyFont="1" applyBorder="1" applyAlignment="1">
      <alignment vertical="center"/>
      <protection/>
    </xf>
    <xf numFmtId="44" fontId="14" fillId="0" borderId="41" xfId="39" applyFont="1" applyBorder="1" applyAlignment="1">
      <alignment horizontal="center" vertical="center"/>
    </xf>
    <xf numFmtId="0" fontId="9" fillId="0" borderId="41" xfId="0" applyFont="1" applyBorder="1" applyAlignment="1">
      <alignment vertical="center"/>
    </xf>
    <xf numFmtId="0" fontId="12" fillId="0" borderId="42" xfId="59" applyFont="1" applyBorder="1" applyAlignment="1">
      <alignment vertical="center"/>
      <protection/>
    </xf>
    <xf numFmtId="0" fontId="15" fillId="0" borderId="43" xfId="67" applyFont="1" applyBorder="1">
      <alignment horizontal="center" vertical="center"/>
      <protection/>
    </xf>
    <xf numFmtId="0" fontId="9" fillId="0" borderId="44" xfId="0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>
      <alignment vertical="center"/>
    </xf>
    <xf numFmtId="0" fontId="14" fillId="0" borderId="46" xfId="63" applyFont="1" applyBorder="1">
      <alignment horizontal="center" vertical="center"/>
      <protection/>
    </xf>
    <xf numFmtId="0" fontId="14" fillId="0" borderId="47" xfId="63" applyFont="1" applyBorder="1">
      <alignment horizontal="center" vertical="center"/>
      <protection/>
    </xf>
    <xf numFmtId="0" fontId="15" fillId="0" borderId="48" xfId="38" applyFont="1" applyBorder="1" applyAlignment="1">
      <alignment horizontal="center" vertical="center"/>
      <protection/>
    </xf>
    <xf numFmtId="0" fontId="14" fillId="0" borderId="49" xfId="63" applyFont="1" applyBorder="1">
      <alignment horizontal="center" vertical="center"/>
      <protection/>
    </xf>
    <xf numFmtId="44" fontId="14" fillId="0" borderId="50" xfId="39" applyFont="1" applyBorder="1">
      <alignment horizontal="center"/>
    </xf>
    <xf numFmtId="0" fontId="14" fillId="0" borderId="50" xfId="63" applyFont="1" applyBorder="1">
      <alignment horizontal="center" vertical="center"/>
      <protection/>
    </xf>
    <xf numFmtId="0" fontId="27" fillId="0" borderId="50" xfId="38" applyFont="1" applyBorder="1" applyAlignment="1">
      <alignment horizontal="centerContinuous" vertical="center"/>
      <protection/>
    </xf>
    <xf numFmtId="0" fontId="27" fillId="0" borderId="51" xfId="38" applyFont="1" applyBorder="1" applyAlignment="1">
      <alignment horizontal="centerContinuous" vertical="center"/>
      <protection/>
    </xf>
    <xf numFmtId="0" fontId="27" fillId="0" borderId="52" xfId="38" applyFont="1" applyBorder="1" applyAlignment="1">
      <alignment horizontal="centerContinuous" vertical="center"/>
      <protection/>
    </xf>
    <xf numFmtId="0" fontId="9" fillId="0" borderId="51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53" xfId="0" applyFont="1" applyBorder="1" applyAlignment="1">
      <alignment/>
    </xf>
    <xf numFmtId="0" fontId="15" fillId="0" borderId="54" xfId="38" applyFont="1" applyBorder="1">
      <alignment horizontal="center" vertical="center" wrapText="1"/>
      <protection/>
    </xf>
    <xf numFmtId="0" fontId="9" fillId="0" borderId="41" xfId="0" applyFont="1" applyBorder="1" applyAlignment="1" applyProtection="1">
      <alignment horizontal="left" vertical="center" indent="1"/>
      <protection locked="0"/>
    </xf>
    <xf numFmtId="0" fontId="9" fillId="0" borderId="41" xfId="63" applyFont="1" applyBorder="1" applyAlignment="1" applyProtection="1">
      <alignment horizontal="left" vertical="center" indent="1"/>
      <protection locked="0"/>
    </xf>
    <xf numFmtId="0" fontId="12" fillId="0" borderId="29" xfId="65" applyFont="1" applyBorder="1" applyProtection="1">
      <alignment horizontal="center" vertical="center"/>
      <protection locked="0"/>
    </xf>
    <xf numFmtId="0" fontId="12" fillId="0" borderId="55" xfId="65" applyFont="1" applyBorder="1">
      <alignment horizontal="center" vertical="center"/>
      <protection/>
    </xf>
    <xf numFmtId="0" fontId="12" fillId="0" borderId="41" xfId="65" applyFont="1" applyBorder="1" applyProtection="1">
      <alignment horizontal="center" vertical="center"/>
      <protection locked="0"/>
    </xf>
    <xf numFmtId="0" fontId="12" fillId="0" borderId="56" xfId="65" applyFont="1" applyBorder="1" applyProtection="1">
      <alignment horizontal="center" vertical="center"/>
      <protection hidden="1"/>
    </xf>
    <xf numFmtId="0" fontId="12" fillId="0" borderId="41" xfId="65" applyFont="1" applyBorder="1" applyProtection="1">
      <alignment horizontal="center" vertical="center"/>
      <protection hidden="1"/>
    </xf>
    <xf numFmtId="0" fontId="12" fillId="0" borderId="56" xfId="65" applyFont="1" applyBorder="1">
      <alignment horizontal="center" vertical="center"/>
      <protection/>
    </xf>
    <xf numFmtId="0" fontId="12" fillId="0" borderId="29" xfId="65" applyFont="1" applyBorder="1">
      <alignment horizontal="center" vertical="center"/>
      <protection/>
    </xf>
    <xf numFmtId="0" fontId="12" fillId="0" borderId="57" xfId="65" applyFont="1" applyBorder="1">
      <alignment horizontal="center" vertical="center"/>
      <protection/>
    </xf>
    <xf numFmtId="0" fontId="12" fillId="0" borderId="41" xfId="65" applyFont="1" applyBorder="1">
      <alignment horizontal="center" vertical="center"/>
      <protection/>
    </xf>
    <xf numFmtId="0" fontId="9" fillId="0" borderId="58" xfId="0" applyFont="1" applyBorder="1" applyAlignment="1" applyProtection="1">
      <alignment horizontal="left" vertical="center" indent="1"/>
      <protection locked="0"/>
    </xf>
    <xf numFmtId="0" fontId="12" fillId="0" borderId="59" xfId="65" applyFont="1" applyBorder="1">
      <alignment horizontal="center" vertical="center"/>
      <protection/>
    </xf>
    <xf numFmtId="0" fontId="15" fillId="33" borderId="54" xfId="38" applyFont="1" applyFill="1" applyBorder="1" applyProtection="1">
      <alignment horizontal="center" vertical="center" wrapText="1"/>
      <protection locked="0"/>
    </xf>
    <xf numFmtId="0" fontId="9" fillId="33" borderId="41" xfId="0" applyFont="1" applyFill="1" applyBorder="1" applyAlignment="1" applyProtection="1">
      <alignment horizontal="left" vertical="center" indent="1"/>
      <protection locked="0"/>
    </xf>
    <xf numFmtId="0" fontId="12" fillId="33" borderId="29" xfId="65" applyFont="1" applyFill="1" applyBorder="1" applyProtection="1">
      <alignment horizontal="center" vertical="center"/>
      <protection locked="0"/>
    </xf>
    <xf numFmtId="0" fontId="12" fillId="33" borderId="29" xfId="65" applyFont="1" applyFill="1" applyBorder="1">
      <alignment horizontal="center" vertical="center"/>
      <protection/>
    </xf>
    <xf numFmtId="0" fontId="12" fillId="33" borderId="41" xfId="65" applyFont="1" applyFill="1" applyBorder="1" applyProtection="1">
      <alignment horizontal="center" vertical="center"/>
      <protection locked="0"/>
    </xf>
    <xf numFmtId="0" fontId="12" fillId="33" borderId="56" xfId="65" applyFont="1" applyFill="1" applyBorder="1" applyProtection="1">
      <alignment horizontal="center" vertical="center"/>
      <protection hidden="1"/>
    </xf>
    <xf numFmtId="0" fontId="12" fillId="33" borderId="41" xfId="65" applyFont="1" applyFill="1" applyBorder="1" applyProtection="1">
      <alignment horizontal="center" vertical="center"/>
      <protection hidden="1"/>
    </xf>
    <xf numFmtId="0" fontId="12" fillId="33" borderId="56" xfId="65" applyFont="1" applyFill="1" applyBorder="1">
      <alignment horizontal="center" vertical="center"/>
      <protection/>
    </xf>
    <xf numFmtId="0" fontId="12" fillId="33" borderId="59" xfId="65" applyFont="1" applyFill="1" applyBorder="1">
      <alignment horizontal="center" vertical="center"/>
      <protection/>
    </xf>
    <xf numFmtId="0" fontId="12" fillId="33" borderId="41" xfId="65" applyFont="1" applyFill="1" applyBorder="1">
      <alignment horizontal="center" vertical="center"/>
      <protection/>
    </xf>
    <xf numFmtId="0" fontId="9" fillId="33" borderId="58" xfId="0" applyFont="1" applyFill="1" applyBorder="1" applyAlignment="1" applyProtection="1">
      <alignment horizontal="left" vertical="center" indent="1"/>
      <protection locked="0"/>
    </xf>
    <xf numFmtId="0" fontId="28" fillId="2" borderId="60" xfId="64" applyFont="1" applyFill="1" applyBorder="1">
      <alignment vertical="center"/>
      <protection/>
    </xf>
    <xf numFmtId="0" fontId="14" fillId="0" borderId="61" xfId="63" applyFont="1" applyBorder="1" applyProtection="1">
      <alignment horizontal="center" vertical="center"/>
      <protection hidden="1"/>
    </xf>
    <xf numFmtId="0" fontId="14" fillId="0" borderId="13" xfId="63" applyFont="1" applyBorder="1" applyProtection="1">
      <alignment horizontal="center" vertical="center"/>
      <protection hidden="1"/>
    </xf>
    <xf numFmtId="0" fontId="14" fillId="0" borderId="62" xfId="63" applyFont="1" applyBorder="1" applyProtection="1">
      <alignment horizontal="center" vertical="center"/>
      <protection hidden="1"/>
    </xf>
    <xf numFmtId="0" fontId="9" fillId="0" borderId="63" xfId="0" applyFont="1" applyBorder="1" applyAlignment="1">
      <alignment horizontal="left" vertical="center" indent="1"/>
    </xf>
    <xf numFmtId="0" fontId="2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2" fillId="0" borderId="0" xfId="65" applyFont="1">
      <alignment horizontal="center" vertical="center"/>
      <protection/>
    </xf>
    <xf numFmtId="0" fontId="30" fillId="0" borderId="0" xfId="38" applyFont="1" applyAlignment="1">
      <alignment horizontal="centerContinuous" vertical="center"/>
      <protection/>
    </xf>
    <xf numFmtId="0" fontId="9" fillId="0" borderId="0" xfId="59" applyFont="1">
      <alignment/>
      <protection/>
    </xf>
    <xf numFmtId="0" fontId="13" fillId="0" borderId="0" xfId="59" applyFont="1">
      <alignment/>
      <protection/>
    </xf>
    <xf numFmtId="0" fontId="9" fillId="0" borderId="64" xfId="0" applyFont="1" applyBorder="1" applyAlignment="1" applyProtection="1">
      <alignment/>
      <protection locked="0"/>
    </xf>
    <xf numFmtId="0" fontId="12" fillId="0" borderId="0" xfId="59" applyFont="1">
      <alignment/>
      <protection/>
    </xf>
    <xf numFmtId="0" fontId="9" fillId="0" borderId="65" xfId="0" applyFont="1" applyBorder="1" applyAlignment="1" applyProtection="1">
      <alignment/>
      <protection locked="0"/>
    </xf>
    <xf numFmtId="0" fontId="27" fillId="0" borderId="0" xfId="59" applyFont="1">
      <alignment/>
      <protection/>
    </xf>
    <xf numFmtId="0" fontId="31" fillId="0" borderId="0" xfId="0" applyFont="1" applyAlignment="1">
      <alignment/>
    </xf>
    <xf numFmtId="0" fontId="31" fillId="0" borderId="0" xfId="59" applyFont="1">
      <alignment/>
      <protection/>
    </xf>
    <xf numFmtId="49" fontId="15" fillId="0" borderId="0" xfId="54" applyNumberFormat="1" applyFont="1" applyAlignment="1">
      <alignment horizontal="center"/>
      <protection/>
    </xf>
    <xf numFmtId="0" fontId="14" fillId="0" borderId="66" xfId="49" applyFont="1" applyFill="1" applyBorder="1" applyAlignment="1">
      <alignment horizontal="center" vertical="center"/>
      <protection/>
    </xf>
    <xf numFmtId="0" fontId="9" fillId="0" borderId="67" xfId="0" applyFont="1" applyBorder="1" applyAlignment="1" applyProtection="1">
      <alignment horizontal="left" vertical="center" indent="1"/>
      <protection locked="0"/>
    </xf>
    <xf numFmtId="0" fontId="9" fillId="0" borderId="67" xfId="63" applyFont="1" applyBorder="1" applyAlignment="1" applyProtection="1">
      <alignment horizontal="left" vertical="center" indent="1"/>
      <protection locked="0"/>
    </xf>
    <xf numFmtId="0" fontId="12" fillId="0" borderId="68" xfId="65" applyFont="1" applyBorder="1" applyProtection="1">
      <alignment horizontal="center" vertical="center"/>
      <protection locked="0"/>
    </xf>
    <xf numFmtId="0" fontId="12" fillId="0" borderId="67" xfId="65" applyFont="1" applyBorder="1" applyProtection="1">
      <alignment horizontal="center" vertical="center"/>
      <protection locked="0"/>
    </xf>
    <xf numFmtId="0" fontId="9" fillId="0" borderId="69" xfId="0" applyFont="1" applyBorder="1" applyAlignment="1" applyProtection="1">
      <alignment/>
      <protection locked="0"/>
    </xf>
    <xf numFmtId="0" fontId="14" fillId="0" borderId="70" xfId="49" applyFont="1" applyFill="1" applyBorder="1" applyAlignment="1">
      <alignment horizontal="center" vertical="center"/>
      <protection/>
    </xf>
    <xf numFmtId="0" fontId="13" fillId="0" borderId="33" xfId="49" applyFont="1" applyBorder="1" applyAlignment="1">
      <alignment horizontal="center" vertical="center"/>
      <protection/>
    </xf>
    <xf numFmtId="0" fontId="20" fillId="0" borderId="0" xfId="49" applyFont="1" applyAlignment="1">
      <alignment horizontal="center" vertical="center"/>
      <protection/>
    </xf>
    <xf numFmtId="0" fontId="12" fillId="0" borderId="0" xfId="49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14" fontId="22" fillId="0" borderId="0" xfId="54" applyNumberFormat="1" applyFont="1" applyAlignment="1">
      <alignment horizontal="center"/>
      <protection/>
    </xf>
    <xf numFmtId="0" fontId="23" fillId="0" borderId="0" xfId="54" applyFont="1" applyAlignment="1">
      <alignment horizontal="center" vertical="center"/>
      <protection/>
    </xf>
    <xf numFmtId="0" fontId="65" fillId="0" borderId="0" xfId="54" applyFont="1" applyAlignment="1">
      <alignment horizontal="center"/>
      <protection/>
    </xf>
    <xf numFmtId="0" fontId="20" fillId="0" borderId="0" xfId="54" applyFont="1" applyAlignment="1">
      <alignment horizontal="center"/>
      <protection/>
    </xf>
    <xf numFmtId="0" fontId="25" fillId="2" borderId="71" xfId="0" applyFont="1" applyFill="1" applyBorder="1" applyAlignment="1" applyProtection="1">
      <alignment horizontal="left" vertical="center"/>
      <protection hidden="1"/>
    </xf>
    <xf numFmtId="0" fontId="25" fillId="2" borderId="63" xfId="0" applyFont="1" applyFill="1" applyBorder="1" applyAlignment="1" applyProtection="1">
      <alignment horizontal="left" vertical="center"/>
      <protection hidden="1"/>
    </xf>
    <xf numFmtId="0" fontId="14" fillId="0" borderId="19" xfId="0" applyFont="1" applyBorder="1" applyAlignment="1" applyProtection="1">
      <alignment horizontal="left" vertical="center"/>
      <protection locked="0"/>
    </xf>
    <xf numFmtId="0" fontId="14" fillId="0" borderId="28" xfId="0" applyFont="1" applyBorder="1" applyAlignment="1" applyProtection="1">
      <alignment horizontal="left" vertical="center"/>
      <protection locked="0"/>
    </xf>
    <xf numFmtId="0" fontId="14" fillId="0" borderId="72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26" fillId="0" borderId="35" xfId="67" applyFont="1" applyBorder="1" applyAlignment="1" applyProtection="1">
      <alignment horizontal="left" vertical="center"/>
      <protection locked="0"/>
    </xf>
    <xf numFmtId="0" fontId="26" fillId="0" borderId="30" xfId="67" applyFont="1" applyBorder="1" applyAlignment="1" applyProtection="1">
      <alignment horizontal="left" vertical="center"/>
      <protection locked="0"/>
    </xf>
    <xf numFmtId="0" fontId="26" fillId="0" borderId="73" xfId="67" applyFont="1" applyBorder="1" applyAlignment="1" applyProtection="1">
      <alignment horizontal="left" vertical="center"/>
      <protection locked="0"/>
    </xf>
    <xf numFmtId="0" fontId="15" fillId="0" borderId="74" xfId="38" applyFont="1" applyBorder="1" applyAlignment="1">
      <alignment horizontal="center" vertical="center"/>
      <protection/>
    </xf>
    <xf numFmtId="0" fontId="15" fillId="0" borderId="75" xfId="38" applyFont="1" applyBorder="1" applyAlignment="1">
      <alignment horizontal="center" vertical="center"/>
      <protection/>
    </xf>
    <xf numFmtId="0" fontId="15" fillId="0" borderId="76" xfId="38" applyFont="1" applyBorder="1" applyAlignment="1">
      <alignment horizontal="center" vertical="center"/>
      <protection/>
    </xf>
    <xf numFmtId="0" fontId="15" fillId="0" borderId="77" xfId="38" applyFont="1" applyBorder="1" applyAlignment="1">
      <alignment horizontal="center" vertical="center"/>
      <protection/>
    </xf>
    <xf numFmtId="0" fontId="0" fillId="0" borderId="47" xfId="0" applyBorder="1" applyAlignment="1">
      <alignment/>
    </xf>
    <xf numFmtId="0" fontId="25" fillId="0" borderId="10" xfId="64" applyFont="1" applyBorder="1" applyAlignment="1">
      <alignment horizontal="center" vertical="center"/>
      <protection/>
    </xf>
    <xf numFmtId="0" fontId="13" fillId="0" borderId="78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13" fillId="0" borderId="79" xfId="0" applyFont="1" applyBorder="1" applyAlignment="1">
      <alignment horizontal="left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left" vertical="center"/>
    </xf>
    <xf numFmtId="0" fontId="14" fillId="0" borderId="81" xfId="67" applyFont="1" applyBorder="1" applyAlignment="1" applyProtection="1">
      <alignment horizontal="left" vertical="center"/>
      <protection locked="0"/>
    </xf>
    <xf numFmtId="0" fontId="14" fillId="0" borderId="55" xfId="67" applyFont="1" applyBorder="1" applyAlignment="1" applyProtection="1">
      <alignment horizontal="left" vertical="center"/>
      <protection locked="0"/>
    </xf>
    <xf numFmtId="0" fontId="14" fillId="0" borderId="82" xfId="67" applyFont="1" applyBorder="1" applyAlignment="1" applyProtection="1">
      <alignment horizontal="left" vertical="center"/>
      <protection locked="0"/>
    </xf>
    <xf numFmtId="0" fontId="9" fillId="0" borderId="8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49" fontId="9" fillId="0" borderId="81" xfId="0" applyNumberFormat="1" applyFont="1" applyBorder="1" applyAlignment="1" applyProtection="1">
      <alignment horizontal="left" vertical="center"/>
      <protection locked="0"/>
    </xf>
    <xf numFmtId="49" fontId="9" fillId="0" borderId="83" xfId="0" applyNumberFormat="1" applyFont="1" applyBorder="1" applyAlignment="1" applyProtection="1">
      <alignment horizontal="left" vertical="center"/>
      <protection locked="0"/>
    </xf>
  </cellXfs>
  <cellStyles count="6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Malé písmo" xfId="38"/>
    <cellStyle name="Currency" xfId="39"/>
    <cellStyle name="Měna 2" xfId="40"/>
    <cellStyle name="měny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normální 4" xfId="51"/>
    <cellStyle name="Normální 5" xfId="52"/>
    <cellStyle name="normální 6" xfId="53"/>
    <cellStyle name="normální_Vysledek KP-A,B-2005-06" xfId="54"/>
    <cellStyle name="Followed Hyperlink" xfId="55"/>
    <cellStyle name="Poznámka" xfId="56"/>
    <cellStyle name="Percent" xfId="57"/>
    <cellStyle name="Propojená buňka" xfId="58"/>
    <cellStyle name="Roman EE 12 Normál" xfId="59"/>
    <cellStyle name="Správně" xfId="60"/>
    <cellStyle name="Špatně" xfId="61"/>
    <cellStyle name="Text upozornění" xfId="62"/>
    <cellStyle name="Universe EE 12 bcentr" xfId="63"/>
    <cellStyle name="Universe EE 12 bold" xfId="64"/>
    <cellStyle name="Universe EE 12 centr." xfId="65"/>
    <cellStyle name="Universe EE 12 norm." xfId="66"/>
    <cellStyle name="Universe EE 9 centr." xfId="67"/>
    <cellStyle name="Vstup" xfId="68"/>
    <cellStyle name="Výpočet" xfId="69"/>
    <cellStyle name="Výstup" xfId="70"/>
    <cellStyle name="Vysvětlující text" xfId="71"/>
    <cellStyle name="Zvýraznění 1" xfId="72"/>
    <cellStyle name="Zvýraznění 2" xfId="73"/>
    <cellStyle name="Zvýraznění 3" xfId="74"/>
    <cellStyle name="Zvýraznění 4" xfId="75"/>
    <cellStyle name="Zvýraznění 5" xfId="76"/>
    <cellStyle name="Zvýraznění 6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1" customWidth="1"/>
    <col min="2" max="2" width="3.125" style="1" customWidth="1"/>
    <col min="3" max="3" width="30.375" style="1" customWidth="1"/>
    <col min="4" max="4" width="8.625" style="1" customWidth="1"/>
    <col min="5" max="8" width="7.625" style="1" customWidth="1"/>
    <col min="9" max="14" width="8.75390625" style="1" customWidth="1"/>
    <col min="15" max="15" width="7.625" style="1" customWidth="1"/>
    <col min="16" max="16" width="3.75390625" style="1" customWidth="1"/>
    <col min="17" max="16384" width="9.125" style="1" customWidth="1"/>
  </cols>
  <sheetData>
    <row r="2" spans="2:15" ht="25.5" customHeight="1">
      <c r="B2" s="129" t="s">
        <v>35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2:15" ht="18.75" customHeight="1">
      <c r="B3" s="130" t="s">
        <v>34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</row>
    <row r="4" spans="2:15" ht="11.25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15" ht="23.25" customHeight="1" thickBot="1">
      <c r="B5" s="3"/>
      <c r="C5" s="4" t="s">
        <v>2</v>
      </c>
      <c r="D5" s="5" t="s">
        <v>3</v>
      </c>
      <c r="E5" s="6" t="s">
        <v>14</v>
      </c>
      <c r="F5" s="6" t="s">
        <v>16</v>
      </c>
      <c r="G5" s="6" t="s">
        <v>15</v>
      </c>
      <c r="H5" s="6" t="s">
        <v>17</v>
      </c>
      <c r="I5" s="7" t="s">
        <v>4</v>
      </c>
      <c r="J5" s="8" t="s">
        <v>5</v>
      </c>
      <c r="K5" s="8" t="s">
        <v>6</v>
      </c>
      <c r="L5" s="8" t="s">
        <v>7</v>
      </c>
      <c r="M5" s="8" t="s">
        <v>8</v>
      </c>
      <c r="N5" s="9" t="s">
        <v>9</v>
      </c>
      <c r="O5" s="10" t="s">
        <v>10</v>
      </c>
    </row>
    <row r="6" spans="2:15" ht="23.25" customHeight="1">
      <c r="B6" s="11" t="s">
        <v>0</v>
      </c>
      <c r="C6" s="127" t="s">
        <v>21</v>
      </c>
      <c r="D6" s="12">
        <v>2</v>
      </c>
      <c r="E6" s="28">
        <v>2</v>
      </c>
      <c r="F6" s="25">
        <v>0</v>
      </c>
      <c r="G6" s="23">
        <v>0</v>
      </c>
      <c r="H6" s="13">
        <v>0</v>
      </c>
      <c r="I6" s="24">
        <v>11</v>
      </c>
      <c r="J6" s="41">
        <v>5</v>
      </c>
      <c r="K6" s="14">
        <f>'1.k.BKV_USK'!Q18+'1.k.DouA_USK'!Q18</f>
        <v>22</v>
      </c>
      <c r="L6" s="17">
        <f>'1.k.BKV_USK'!P18+'1.k.DouA_USK'!P18</f>
        <v>13</v>
      </c>
      <c r="M6" s="14">
        <f>'1.k.BKV_USK'!O18+'1.k.DouA_USK'!O18</f>
        <v>663</v>
      </c>
      <c r="N6" s="18">
        <f>'1.k.BKV_USK'!N18+'1.k.DouA_USK'!N18</f>
        <v>594</v>
      </c>
      <c r="O6" s="15">
        <f>E6*4+F6*3+G6*2+H6*1</f>
        <v>8</v>
      </c>
    </row>
    <row r="7" spans="2:15" ht="23.25" customHeight="1">
      <c r="B7" s="11" t="s">
        <v>11</v>
      </c>
      <c r="C7" s="127" t="s">
        <v>1</v>
      </c>
      <c r="D7" s="12">
        <v>2</v>
      </c>
      <c r="E7" s="28">
        <v>1</v>
      </c>
      <c r="F7" s="26">
        <v>0</v>
      </c>
      <c r="G7" s="16">
        <v>0</v>
      </c>
      <c r="H7" s="13">
        <v>1</v>
      </c>
      <c r="I7" s="24">
        <v>8</v>
      </c>
      <c r="J7" s="17">
        <v>8</v>
      </c>
      <c r="K7" s="14">
        <f>'1.k.BKV_USK'!P18+'1.k.BKV_Nej'!P18</f>
        <v>19</v>
      </c>
      <c r="L7" s="17">
        <f>'1.k.BKV_USK'!Q18+'1.k.BKV_Nej'!Q18</f>
        <v>18</v>
      </c>
      <c r="M7" s="14">
        <f>'1.k.BKV_USK'!N18+'1.k.BKV_Nej'!N18</f>
        <v>655</v>
      </c>
      <c r="N7" s="18">
        <f>'1.k.BKV_USK'!O18+'1.k.BKV_Nej'!O18</f>
        <v>670</v>
      </c>
      <c r="O7" s="15">
        <f>E7*4+F7*3+G7*2+H7*1</f>
        <v>5</v>
      </c>
    </row>
    <row r="8" spans="2:15" ht="23.25" customHeight="1">
      <c r="B8" s="11" t="s">
        <v>12</v>
      </c>
      <c r="C8" s="127" t="s">
        <v>13</v>
      </c>
      <c r="D8" s="32">
        <v>2</v>
      </c>
      <c r="E8" s="28">
        <v>1</v>
      </c>
      <c r="F8" s="26">
        <v>0</v>
      </c>
      <c r="G8" s="16">
        <v>0</v>
      </c>
      <c r="H8" s="13">
        <v>1</v>
      </c>
      <c r="I8" s="34">
        <v>7</v>
      </c>
      <c r="J8" s="38">
        <v>9</v>
      </c>
      <c r="K8" s="37">
        <f>'1.k.DouA_Nej'!P18+'1.k.DouA_USK'!P18</f>
        <v>18</v>
      </c>
      <c r="L8" s="38">
        <f>'1.k.DouA_Nej'!Q18+'1.k.DouA_USK'!Q18</f>
        <v>18</v>
      </c>
      <c r="M8" s="37">
        <f>'1.k.DouA_Nej'!N18+'1.k.DouA_USK'!N18</f>
        <v>663</v>
      </c>
      <c r="N8" s="40">
        <f>'1.k.DouA_Nej'!O18+'1.k.DouA_USK'!O18</f>
        <v>620</v>
      </c>
      <c r="O8" s="15">
        <f>E8*4+F8*3+G8*2+H8*1</f>
        <v>5</v>
      </c>
    </row>
    <row r="9" spans="2:15" ht="23.25" customHeight="1" thickBot="1">
      <c r="B9" s="128" t="s">
        <v>23</v>
      </c>
      <c r="C9" s="121" t="s">
        <v>22</v>
      </c>
      <c r="D9" s="31">
        <v>2</v>
      </c>
      <c r="E9" s="29">
        <v>0</v>
      </c>
      <c r="F9" s="27">
        <v>0</v>
      </c>
      <c r="G9" s="19">
        <v>0</v>
      </c>
      <c r="H9" s="20">
        <v>2</v>
      </c>
      <c r="I9" s="33">
        <v>6</v>
      </c>
      <c r="J9" s="35">
        <v>10</v>
      </c>
      <c r="K9" s="36">
        <f>'1.k.DouA_Nej'!Q18+'1.k.BKV_Nej'!Q18</f>
        <v>14</v>
      </c>
      <c r="L9" s="35">
        <f>'1.k.DouA_Nej'!P18+'1.k.BKV_Nej'!P18</f>
        <v>24</v>
      </c>
      <c r="M9" s="36">
        <f>'1.k.DouA_Nej'!O18+'1.k.BKV_Nej'!O18</f>
        <v>627</v>
      </c>
      <c r="N9" s="39">
        <f>'1.k.DouA_Nej'!N18+'1.k.BKV_Nej'!N18</f>
        <v>724</v>
      </c>
      <c r="O9" s="21">
        <f>E9*4+F9*3+G9*2+H9*1</f>
        <v>2</v>
      </c>
    </row>
    <row r="10" ht="12.75" customHeight="1">
      <c r="C10" s="22"/>
    </row>
  </sheetData>
  <sheetProtection password="CC26" sheet="1"/>
  <mergeCells count="2">
    <mergeCell ref="B2:O2"/>
    <mergeCell ref="B3:O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9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2.00390625" style="30" customWidth="1"/>
    <col min="2" max="2" width="19.75390625" style="30" customWidth="1"/>
    <col min="3" max="3" width="1.75390625" style="30" customWidth="1"/>
    <col min="4" max="4" width="19.75390625" style="30" customWidth="1"/>
    <col min="5" max="5" width="5.875" style="30" customWidth="1"/>
    <col min="6" max="6" width="2.125" style="30" customWidth="1"/>
    <col min="7" max="7" width="19.75390625" style="30" customWidth="1"/>
    <col min="8" max="8" width="1.75390625" style="30" customWidth="1"/>
    <col min="9" max="9" width="19.75390625" style="30" customWidth="1"/>
    <col min="10" max="10" width="5.875" style="30" customWidth="1"/>
    <col min="11" max="11" width="1.875" style="30" customWidth="1"/>
    <col min="12" max="16384" width="9.125" style="30" customWidth="1"/>
  </cols>
  <sheetData>
    <row r="2" spans="2:9" ht="23.25">
      <c r="B2" s="135" t="s">
        <v>36</v>
      </c>
      <c r="C2" s="135"/>
      <c r="D2" s="135"/>
      <c r="E2" s="135"/>
      <c r="F2" s="135"/>
      <c r="G2" s="135"/>
      <c r="H2" s="135"/>
      <c r="I2" s="135"/>
    </row>
    <row r="3" spans="2:6" ht="12" customHeight="1">
      <c r="B3" s="42"/>
      <c r="C3" s="42"/>
      <c r="D3" s="42"/>
      <c r="E3" s="42"/>
      <c r="F3" s="42"/>
    </row>
    <row r="4" spans="2:9" ht="16.5" customHeight="1">
      <c r="B4" s="131" t="s">
        <v>37</v>
      </c>
      <c r="C4" s="131"/>
      <c r="D4" s="131"/>
      <c r="E4" s="131"/>
      <c r="F4" s="131"/>
      <c r="G4" s="131"/>
      <c r="H4" s="131"/>
      <c r="I4" s="131"/>
    </row>
    <row r="5" spans="2:6" ht="12" customHeight="1">
      <c r="B5" s="43"/>
      <c r="C5" s="43"/>
      <c r="D5" s="43"/>
      <c r="E5" s="43"/>
      <c r="F5" s="43"/>
    </row>
    <row r="6" spans="2:9" ht="12" customHeight="1">
      <c r="B6" s="132" t="s">
        <v>18</v>
      </c>
      <c r="C6" s="132"/>
      <c r="D6" s="132"/>
      <c r="E6" s="45"/>
      <c r="G6" s="132" t="s">
        <v>19</v>
      </c>
      <c r="H6" s="132"/>
      <c r="I6" s="132"/>
    </row>
    <row r="7" spans="2:10" ht="12" customHeight="1">
      <c r="B7" s="46" t="s">
        <v>13</v>
      </c>
      <c r="C7" s="47" t="s">
        <v>20</v>
      </c>
      <c r="D7" s="48" t="s">
        <v>22</v>
      </c>
      <c r="E7" s="120" t="s">
        <v>109</v>
      </c>
      <c r="G7" s="46" t="s">
        <v>13</v>
      </c>
      <c r="H7" s="47" t="s">
        <v>20</v>
      </c>
      <c r="I7" s="48" t="s">
        <v>21</v>
      </c>
      <c r="J7" s="120" t="s">
        <v>125</v>
      </c>
    </row>
    <row r="8" spans="2:10" ht="12">
      <c r="B8" s="46" t="s">
        <v>1</v>
      </c>
      <c r="C8" s="47" t="s">
        <v>20</v>
      </c>
      <c r="D8" s="48" t="s">
        <v>21</v>
      </c>
      <c r="E8" s="120" t="s">
        <v>110</v>
      </c>
      <c r="G8" s="46" t="s">
        <v>1</v>
      </c>
      <c r="H8" s="47" t="s">
        <v>20</v>
      </c>
      <c r="I8" s="48" t="s">
        <v>22</v>
      </c>
      <c r="J8" s="120" t="s">
        <v>109</v>
      </c>
    </row>
    <row r="9" spans="2:9" ht="12">
      <c r="B9" s="46"/>
      <c r="C9" s="47"/>
      <c r="D9" s="48"/>
      <c r="E9" s="49"/>
      <c r="G9" s="134"/>
      <c r="H9" s="134"/>
      <c r="I9" s="134"/>
    </row>
    <row r="10" spans="2:9" ht="16.5" customHeight="1">
      <c r="B10" s="131" t="s">
        <v>38</v>
      </c>
      <c r="C10" s="131"/>
      <c r="D10" s="131"/>
      <c r="E10" s="131"/>
      <c r="F10" s="131"/>
      <c r="G10" s="131"/>
      <c r="H10" s="131"/>
      <c r="I10" s="131"/>
    </row>
    <row r="11" spans="2:6" ht="12" customHeight="1">
      <c r="B11" s="43"/>
      <c r="C11" s="43"/>
      <c r="D11" s="43"/>
      <c r="E11" s="43"/>
      <c r="F11" s="43"/>
    </row>
    <row r="12" spans="2:9" ht="12" customHeight="1">
      <c r="B12" s="132" t="s">
        <v>18</v>
      </c>
      <c r="C12" s="132"/>
      <c r="D12" s="132"/>
      <c r="E12" s="45"/>
      <c r="G12" s="132" t="s">
        <v>19</v>
      </c>
      <c r="H12" s="132"/>
      <c r="I12" s="132"/>
    </row>
    <row r="13" spans="2:9" ht="12">
      <c r="B13" s="133" t="s">
        <v>39</v>
      </c>
      <c r="C13" s="133"/>
      <c r="D13" s="133"/>
      <c r="E13" s="47"/>
      <c r="G13" s="133" t="s">
        <v>39</v>
      </c>
      <c r="H13" s="133"/>
      <c r="I13" s="133"/>
    </row>
    <row r="14" spans="2:9" ht="12">
      <c r="B14" s="133"/>
      <c r="C14" s="133"/>
      <c r="D14" s="133"/>
      <c r="E14" s="49"/>
      <c r="G14" s="133"/>
      <c r="H14" s="133"/>
      <c r="I14" s="133"/>
    </row>
    <row r="15" spans="2:11" ht="12.75" customHeight="1">
      <c r="B15" s="53"/>
      <c r="C15" s="53"/>
      <c r="D15" s="134"/>
      <c r="E15" s="134"/>
      <c r="F15" s="134"/>
      <c r="G15" s="134"/>
      <c r="H15" s="53"/>
      <c r="I15" s="53"/>
      <c r="K15" s="51"/>
    </row>
    <row r="16" spans="2:9" ht="16.5" customHeight="1">
      <c r="B16" s="131" t="s">
        <v>40</v>
      </c>
      <c r="C16" s="131"/>
      <c r="D16" s="131"/>
      <c r="E16" s="131"/>
      <c r="F16" s="131"/>
      <c r="G16" s="131"/>
      <c r="H16" s="131"/>
      <c r="I16" s="131"/>
    </row>
    <row r="17" spans="2:6" ht="12" customHeight="1">
      <c r="B17" s="43"/>
      <c r="C17" s="43"/>
      <c r="D17" s="43"/>
      <c r="E17" s="43"/>
      <c r="F17" s="43"/>
    </row>
    <row r="18" spans="2:9" ht="12" customHeight="1">
      <c r="B18" s="132" t="s">
        <v>18</v>
      </c>
      <c r="C18" s="132"/>
      <c r="D18" s="132"/>
      <c r="E18" s="45"/>
      <c r="G18" s="132" t="s">
        <v>19</v>
      </c>
      <c r="H18" s="132"/>
      <c r="I18" s="132"/>
    </row>
    <row r="19" spans="2:9" ht="12">
      <c r="B19" s="46" t="s">
        <v>22</v>
      </c>
      <c r="C19" s="47" t="s">
        <v>20</v>
      </c>
      <c r="D19" s="48" t="s">
        <v>21</v>
      </c>
      <c r="E19" s="49"/>
      <c r="G19" s="46" t="s">
        <v>22</v>
      </c>
      <c r="H19" s="47" t="s">
        <v>20</v>
      </c>
      <c r="I19" s="48" t="s">
        <v>13</v>
      </c>
    </row>
    <row r="20" spans="2:11" ht="12">
      <c r="B20" s="46" t="s">
        <v>1</v>
      </c>
      <c r="C20" s="47" t="s">
        <v>20</v>
      </c>
      <c r="D20" s="48" t="s">
        <v>13</v>
      </c>
      <c r="E20" s="52"/>
      <c r="G20" s="46" t="s">
        <v>21</v>
      </c>
      <c r="H20" s="47" t="s">
        <v>20</v>
      </c>
      <c r="I20" s="48" t="s">
        <v>1</v>
      </c>
      <c r="J20" s="46"/>
      <c r="K20" s="47"/>
    </row>
    <row r="21" spans="2:9" ht="12">
      <c r="B21" s="46"/>
      <c r="C21" s="47"/>
      <c r="D21" s="48"/>
      <c r="E21" s="52"/>
      <c r="G21" s="134"/>
      <c r="H21" s="134"/>
      <c r="I21" s="134"/>
    </row>
    <row r="22" spans="2:9" ht="15.75">
      <c r="B22" s="131" t="s">
        <v>41</v>
      </c>
      <c r="C22" s="131"/>
      <c r="D22" s="131"/>
      <c r="E22" s="131"/>
      <c r="F22" s="131"/>
      <c r="G22" s="131"/>
      <c r="H22" s="131"/>
      <c r="I22" s="131"/>
    </row>
    <row r="23" spans="2:6" ht="12" customHeight="1">
      <c r="B23" s="43"/>
      <c r="C23" s="43"/>
      <c r="D23" s="43"/>
      <c r="E23" s="43"/>
      <c r="F23" s="43"/>
    </row>
    <row r="24" spans="2:9" ht="12">
      <c r="B24" s="132" t="s">
        <v>18</v>
      </c>
      <c r="C24" s="132"/>
      <c r="D24" s="132"/>
      <c r="E24" s="45"/>
      <c r="G24" s="132" t="s">
        <v>19</v>
      </c>
      <c r="H24" s="132"/>
      <c r="I24" s="132"/>
    </row>
    <row r="25" spans="2:9" ht="12">
      <c r="B25" s="133" t="s">
        <v>39</v>
      </c>
      <c r="C25" s="133"/>
      <c r="D25" s="133"/>
      <c r="E25" s="49"/>
      <c r="G25" s="133" t="s">
        <v>39</v>
      </c>
      <c r="H25" s="133"/>
      <c r="I25" s="133"/>
    </row>
    <row r="26" spans="2:9" ht="12">
      <c r="B26" s="133"/>
      <c r="C26" s="133"/>
      <c r="D26" s="133"/>
      <c r="E26" s="49"/>
      <c r="G26" s="133"/>
      <c r="H26" s="133"/>
      <c r="I26" s="133"/>
    </row>
    <row r="27" spans="2:9" ht="12.75" customHeight="1">
      <c r="B27" s="46"/>
      <c r="C27" s="47"/>
      <c r="D27" s="134"/>
      <c r="E27" s="134"/>
      <c r="F27" s="134"/>
      <c r="G27" s="134"/>
      <c r="H27" s="47"/>
      <c r="I27" s="48"/>
    </row>
    <row r="28" spans="2:9" ht="16.5" customHeight="1">
      <c r="B28" s="131" t="s">
        <v>42</v>
      </c>
      <c r="C28" s="131"/>
      <c r="D28" s="131"/>
      <c r="E28" s="131"/>
      <c r="F28" s="131"/>
      <c r="G28" s="131"/>
      <c r="H28" s="131"/>
      <c r="I28" s="131"/>
    </row>
    <row r="29" spans="2:6" ht="12" customHeight="1">
      <c r="B29" s="43"/>
      <c r="C29" s="43"/>
      <c r="D29" s="43"/>
      <c r="E29" s="43"/>
      <c r="F29" s="43"/>
    </row>
    <row r="30" spans="2:9" ht="12" customHeight="1">
      <c r="B30" s="132" t="s">
        <v>18</v>
      </c>
      <c r="C30" s="132"/>
      <c r="D30" s="132"/>
      <c r="E30" s="45"/>
      <c r="G30" s="132" t="s">
        <v>19</v>
      </c>
      <c r="H30" s="132"/>
      <c r="I30" s="132"/>
    </row>
    <row r="31" spans="2:9" ht="12">
      <c r="B31" s="46" t="s">
        <v>21</v>
      </c>
      <c r="C31" s="47" t="s">
        <v>20</v>
      </c>
      <c r="D31" s="48" t="s">
        <v>13</v>
      </c>
      <c r="G31" s="46" t="s">
        <v>21</v>
      </c>
      <c r="H31" s="47" t="s">
        <v>20</v>
      </c>
      <c r="I31" s="48" t="s">
        <v>22</v>
      </c>
    </row>
    <row r="32" spans="2:9" ht="12">
      <c r="B32" s="46" t="s">
        <v>22</v>
      </c>
      <c r="C32" s="47" t="s">
        <v>20</v>
      </c>
      <c r="D32" s="48" t="s">
        <v>1</v>
      </c>
      <c r="E32" s="48"/>
      <c r="G32" s="46" t="s">
        <v>13</v>
      </c>
      <c r="H32" s="47" t="s">
        <v>20</v>
      </c>
      <c r="I32" s="48" t="s">
        <v>1</v>
      </c>
    </row>
    <row r="33" spans="2:9" ht="12">
      <c r="B33" s="46"/>
      <c r="C33" s="47"/>
      <c r="D33" s="48"/>
      <c r="E33" s="48"/>
      <c r="G33" s="46"/>
      <c r="H33" s="47"/>
      <c r="I33" s="48"/>
    </row>
    <row r="34" spans="2:9" ht="15.75">
      <c r="B34" s="131" t="s">
        <v>43</v>
      </c>
      <c r="C34" s="131"/>
      <c r="D34" s="131"/>
      <c r="E34" s="131"/>
      <c r="F34" s="131"/>
      <c r="G34" s="131"/>
      <c r="H34" s="131"/>
      <c r="I34" s="131"/>
    </row>
    <row r="35" spans="2:6" ht="12" customHeight="1">
      <c r="B35" s="43"/>
      <c r="C35" s="43"/>
      <c r="D35" s="43"/>
      <c r="E35" s="43"/>
      <c r="F35" s="43"/>
    </row>
    <row r="36" spans="2:11" ht="12" customHeight="1">
      <c r="B36" s="132" t="s">
        <v>24</v>
      </c>
      <c r="C36" s="132"/>
      <c r="D36" s="132"/>
      <c r="E36" s="132"/>
      <c r="F36" s="132"/>
      <c r="G36" s="132" t="s">
        <v>25</v>
      </c>
      <c r="H36" s="132"/>
      <c r="I36" s="132"/>
      <c r="J36" s="44"/>
      <c r="K36" s="44"/>
    </row>
    <row r="37" spans="2:10" ht="12" customHeight="1">
      <c r="B37" s="46" t="s">
        <v>26</v>
      </c>
      <c r="C37" s="47" t="s">
        <v>20</v>
      </c>
      <c r="D37" s="30" t="s">
        <v>27</v>
      </c>
      <c r="G37" s="46" t="s">
        <v>28</v>
      </c>
      <c r="H37" s="47" t="s">
        <v>20</v>
      </c>
      <c r="I37" s="48" t="s">
        <v>29</v>
      </c>
      <c r="J37" s="48"/>
    </row>
    <row r="38" spans="2:10" ht="11.25" customHeight="1">
      <c r="B38" s="46" t="s">
        <v>30</v>
      </c>
      <c r="C38" s="47" t="s">
        <v>20</v>
      </c>
      <c r="D38" s="48" t="s">
        <v>31</v>
      </c>
      <c r="E38" s="49"/>
      <c r="G38" s="51" t="s">
        <v>32</v>
      </c>
      <c r="H38" s="47" t="s">
        <v>20</v>
      </c>
      <c r="I38" s="50" t="s">
        <v>33</v>
      </c>
      <c r="J38" s="50"/>
    </row>
    <row r="39" spans="2:5" ht="12">
      <c r="B39" s="46"/>
      <c r="C39" s="47"/>
      <c r="D39" s="48"/>
      <c r="E39" s="49"/>
    </row>
  </sheetData>
  <sheetProtection password="CC26" sheet="1"/>
  <mergeCells count="28">
    <mergeCell ref="B2:I2"/>
    <mergeCell ref="B4:I4"/>
    <mergeCell ref="B6:D6"/>
    <mergeCell ref="G6:I6"/>
    <mergeCell ref="G9:I9"/>
    <mergeCell ref="B10:I10"/>
    <mergeCell ref="B12:D12"/>
    <mergeCell ref="G12:I12"/>
    <mergeCell ref="B13:D14"/>
    <mergeCell ref="G13:I14"/>
    <mergeCell ref="D15:G15"/>
    <mergeCell ref="B16:I16"/>
    <mergeCell ref="B18:D18"/>
    <mergeCell ref="G18:I18"/>
    <mergeCell ref="G21:I21"/>
    <mergeCell ref="B22:I22"/>
    <mergeCell ref="B24:D24"/>
    <mergeCell ref="G24:I24"/>
    <mergeCell ref="B34:I34"/>
    <mergeCell ref="B36:D36"/>
    <mergeCell ref="E36:F36"/>
    <mergeCell ref="G36:I36"/>
    <mergeCell ref="B25:D26"/>
    <mergeCell ref="G25:I26"/>
    <mergeCell ref="D27:G27"/>
    <mergeCell ref="B28:I28"/>
    <mergeCell ref="B30:D30"/>
    <mergeCell ref="G30:I30"/>
  </mergeCells>
  <printOptions/>
  <pageMargins left="0" right="0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3" t="s">
        <v>44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2:20" ht="19.5" customHeight="1" thickBot="1">
      <c r="B3" s="55" t="s">
        <v>45</v>
      </c>
      <c r="C3" s="56"/>
      <c r="D3" s="154" t="s">
        <v>46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6"/>
      <c r="Q3" s="157" t="s">
        <v>47</v>
      </c>
      <c r="R3" s="158"/>
      <c r="S3" s="154" t="s">
        <v>48</v>
      </c>
      <c r="T3" s="159"/>
    </row>
    <row r="4" spans="2:20" ht="19.5" customHeight="1" thickTop="1">
      <c r="B4" s="57" t="s">
        <v>49</v>
      </c>
      <c r="C4" s="58"/>
      <c r="D4" s="160" t="s">
        <v>13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2"/>
      <c r="Q4" s="163" t="s">
        <v>50</v>
      </c>
      <c r="R4" s="164"/>
      <c r="S4" s="165" t="s">
        <v>51</v>
      </c>
      <c r="T4" s="166"/>
    </row>
    <row r="5" spans="2:20" ht="19.5" customHeight="1">
      <c r="B5" s="57" t="s">
        <v>52</v>
      </c>
      <c r="C5" s="59"/>
      <c r="D5" s="138" t="s">
        <v>21</v>
      </c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40"/>
      <c r="Q5" s="141" t="s">
        <v>53</v>
      </c>
      <c r="R5" s="142"/>
      <c r="S5" s="143" t="s">
        <v>107</v>
      </c>
      <c r="T5" s="144"/>
    </row>
    <row r="6" spans="2:20" ht="19.5" customHeight="1" thickBot="1">
      <c r="B6" s="60" t="s">
        <v>54</v>
      </c>
      <c r="C6" s="61"/>
      <c r="D6" s="145" t="s">
        <v>111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7"/>
      <c r="Q6" s="62"/>
      <c r="R6" s="63"/>
      <c r="S6" s="64" t="s">
        <v>0</v>
      </c>
      <c r="T6" s="65" t="s">
        <v>56</v>
      </c>
    </row>
    <row r="7" spans="2:20" ht="24.75" customHeight="1">
      <c r="B7" s="66"/>
      <c r="C7" s="67" t="str">
        <f>D4</f>
        <v>TJ Sokol Doubravka A</v>
      </c>
      <c r="D7" s="67" t="str">
        <f>D5</f>
        <v>USK Plzeň</v>
      </c>
      <c r="E7" s="148" t="s">
        <v>57</v>
      </c>
      <c r="F7" s="149"/>
      <c r="G7" s="149"/>
      <c r="H7" s="149"/>
      <c r="I7" s="149"/>
      <c r="J7" s="149"/>
      <c r="K7" s="149"/>
      <c r="L7" s="149"/>
      <c r="M7" s="150"/>
      <c r="N7" s="151" t="s">
        <v>58</v>
      </c>
      <c r="O7" s="152"/>
      <c r="P7" s="151" t="s">
        <v>59</v>
      </c>
      <c r="Q7" s="152"/>
      <c r="R7" s="151" t="s">
        <v>60</v>
      </c>
      <c r="S7" s="152"/>
      <c r="T7" s="68" t="s">
        <v>61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78" t="s">
        <v>62</v>
      </c>
      <c r="C9" s="122" t="s">
        <v>112</v>
      </c>
      <c r="D9" s="123" t="s">
        <v>113</v>
      </c>
      <c r="E9" s="124">
        <v>15</v>
      </c>
      <c r="F9" s="82" t="s">
        <v>65</v>
      </c>
      <c r="G9" s="125">
        <v>21</v>
      </c>
      <c r="H9" s="124">
        <v>21</v>
      </c>
      <c r="I9" s="82" t="s">
        <v>65</v>
      </c>
      <c r="J9" s="125">
        <v>23</v>
      </c>
      <c r="K9" s="124"/>
      <c r="L9" s="82" t="s">
        <v>65</v>
      </c>
      <c r="M9" s="83"/>
      <c r="N9" s="84">
        <f aca="true" t="shared" si="0" ref="N9:N14">E9+H9+K9</f>
        <v>36</v>
      </c>
      <c r="O9" s="85">
        <f aca="true" t="shared" si="1" ref="O9:O14">G9+J9+M9</f>
        <v>44</v>
      </c>
      <c r="P9" s="86">
        <f aca="true" t="shared" si="2" ref="P9:P14">IF(E9&gt;G9,1,0)+IF(H9&gt;J9,1,0)+IF(K9&gt;M9,1,0)</f>
        <v>0</v>
      </c>
      <c r="Q9" s="87">
        <f aca="true" t="shared" si="3" ref="Q9:Q14">IF(E9&lt;G9,1,0)+IF(H9&lt;J9,1,0)+IF(K9&lt;M9,1,0)</f>
        <v>2</v>
      </c>
      <c r="R9" s="88">
        <f aca="true" t="shared" si="4" ref="R9:S17">IF(P9=2,1,0)</f>
        <v>0</v>
      </c>
      <c r="S9" s="89">
        <f t="shared" si="4"/>
        <v>1</v>
      </c>
      <c r="T9" s="90"/>
    </row>
    <row r="10" spans="2:20" ht="30" customHeight="1">
      <c r="B10" s="78" t="s">
        <v>67</v>
      </c>
      <c r="C10" s="122" t="s">
        <v>114</v>
      </c>
      <c r="D10" s="122" t="s">
        <v>115</v>
      </c>
      <c r="E10" s="124">
        <v>13</v>
      </c>
      <c r="F10" s="87" t="s">
        <v>65</v>
      </c>
      <c r="G10" s="125">
        <v>21</v>
      </c>
      <c r="H10" s="124">
        <v>18</v>
      </c>
      <c r="I10" s="87" t="s">
        <v>65</v>
      </c>
      <c r="J10" s="125">
        <v>21</v>
      </c>
      <c r="K10" s="124"/>
      <c r="L10" s="87" t="s">
        <v>65</v>
      </c>
      <c r="M10" s="83"/>
      <c r="N10" s="84">
        <f t="shared" si="0"/>
        <v>31</v>
      </c>
      <c r="O10" s="85">
        <f t="shared" si="1"/>
        <v>42</v>
      </c>
      <c r="P10" s="86">
        <f t="shared" si="2"/>
        <v>0</v>
      </c>
      <c r="Q10" s="87">
        <f t="shared" si="3"/>
        <v>2</v>
      </c>
      <c r="R10" s="91">
        <f t="shared" si="4"/>
        <v>0</v>
      </c>
      <c r="S10" s="89">
        <f t="shared" si="4"/>
        <v>1</v>
      </c>
      <c r="T10" s="90"/>
    </row>
    <row r="11" spans="2:20" ht="30" customHeight="1">
      <c r="B11" s="78" t="s">
        <v>71</v>
      </c>
      <c r="C11" s="122" t="s">
        <v>116</v>
      </c>
      <c r="D11" s="122" t="s">
        <v>117</v>
      </c>
      <c r="E11" s="124">
        <v>21</v>
      </c>
      <c r="F11" s="87" t="s">
        <v>65</v>
      </c>
      <c r="G11" s="125">
        <v>9</v>
      </c>
      <c r="H11" s="124">
        <v>21</v>
      </c>
      <c r="I11" s="87" t="s">
        <v>65</v>
      </c>
      <c r="J11" s="125">
        <v>19</v>
      </c>
      <c r="K11" s="124"/>
      <c r="L11" s="87" t="s">
        <v>65</v>
      </c>
      <c r="M11" s="83"/>
      <c r="N11" s="84">
        <f t="shared" si="0"/>
        <v>42</v>
      </c>
      <c r="O11" s="85">
        <f t="shared" si="1"/>
        <v>28</v>
      </c>
      <c r="P11" s="86">
        <f t="shared" si="2"/>
        <v>2</v>
      </c>
      <c r="Q11" s="87">
        <f t="shared" si="3"/>
        <v>0</v>
      </c>
      <c r="R11" s="91">
        <f t="shared" si="4"/>
        <v>1</v>
      </c>
      <c r="S11" s="89">
        <f t="shared" si="4"/>
        <v>0</v>
      </c>
      <c r="T11" s="90"/>
    </row>
    <row r="12" spans="2:20" ht="30" customHeight="1">
      <c r="B12" s="78" t="s">
        <v>75</v>
      </c>
      <c r="C12" s="122" t="s">
        <v>118</v>
      </c>
      <c r="D12" s="122" t="s">
        <v>119</v>
      </c>
      <c r="E12" s="124">
        <v>12</v>
      </c>
      <c r="F12" s="87" t="s">
        <v>65</v>
      </c>
      <c r="G12" s="125">
        <v>21</v>
      </c>
      <c r="H12" s="124">
        <v>12</v>
      </c>
      <c r="I12" s="87" t="s">
        <v>65</v>
      </c>
      <c r="J12" s="125">
        <v>21</v>
      </c>
      <c r="K12" s="124"/>
      <c r="L12" s="87" t="s">
        <v>65</v>
      </c>
      <c r="M12" s="83"/>
      <c r="N12" s="84">
        <f t="shared" si="0"/>
        <v>24</v>
      </c>
      <c r="O12" s="85">
        <f t="shared" si="1"/>
        <v>42</v>
      </c>
      <c r="P12" s="86">
        <f t="shared" si="2"/>
        <v>0</v>
      </c>
      <c r="Q12" s="87">
        <f t="shared" si="3"/>
        <v>2</v>
      </c>
      <c r="R12" s="91">
        <f t="shared" si="4"/>
        <v>0</v>
      </c>
      <c r="S12" s="89">
        <f t="shared" si="4"/>
        <v>1</v>
      </c>
      <c r="T12" s="90"/>
    </row>
    <row r="13" spans="2:20" ht="30" customHeight="1">
      <c r="B13" s="78" t="s">
        <v>79</v>
      </c>
      <c r="C13" s="122" t="s">
        <v>120</v>
      </c>
      <c r="D13" s="122" t="s">
        <v>74</v>
      </c>
      <c r="E13" s="124">
        <v>15</v>
      </c>
      <c r="F13" s="87" t="s">
        <v>65</v>
      </c>
      <c r="G13" s="125">
        <v>21</v>
      </c>
      <c r="H13" s="124">
        <v>21</v>
      </c>
      <c r="I13" s="87" t="s">
        <v>65</v>
      </c>
      <c r="J13" s="125">
        <v>16</v>
      </c>
      <c r="K13" s="124">
        <v>14</v>
      </c>
      <c r="L13" s="87" t="s">
        <v>65</v>
      </c>
      <c r="M13" s="83">
        <v>21</v>
      </c>
      <c r="N13" s="84">
        <f t="shared" si="0"/>
        <v>50</v>
      </c>
      <c r="O13" s="85">
        <f t="shared" si="1"/>
        <v>58</v>
      </c>
      <c r="P13" s="86">
        <f t="shared" si="2"/>
        <v>1</v>
      </c>
      <c r="Q13" s="87">
        <f t="shared" si="3"/>
        <v>2</v>
      </c>
      <c r="R13" s="91">
        <f t="shared" si="4"/>
        <v>0</v>
      </c>
      <c r="S13" s="89">
        <f t="shared" si="4"/>
        <v>1</v>
      </c>
      <c r="T13" s="90"/>
    </row>
    <row r="14" spans="2:20" ht="30" customHeight="1">
      <c r="B14" s="78" t="s">
        <v>82</v>
      </c>
      <c r="C14" s="122" t="s">
        <v>121</v>
      </c>
      <c r="D14" s="122" t="s">
        <v>83</v>
      </c>
      <c r="E14" s="124">
        <v>21</v>
      </c>
      <c r="F14" s="87" t="s">
        <v>65</v>
      </c>
      <c r="G14" s="125">
        <v>11</v>
      </c>
      <c r="H14" s="124">
        <v>18</v>
      </c>
      <c r="I14" s="87" t="s">
        <v>65</v>
      </c>
      <c r="J14" s="125">
        <v>21</v>
      </c>
      <c r="K14" s="124">
        <v>15</v>
      </c>
      <c r="L14" s="87" t="s">
        <v>65</v>
      </c>
      <c r="M14" s="83">
        <v>21</v>
      </c>
      <c r="N14" s="84">
        <f t="shared" si="0"/>
        <v>54</v>
      </c>
      <c r="O14" s="85">
        <f t="shared" si="1"/>
        <v>53</v>
      </c>
      <c r="P14" s="86">
        <f t="shared" si="2"/>
        <v>1</v>
      </c>
      <c r="Q14" s="87">
        <f t="shared" si="3"/>
        <v>2</v>
      </c>
      <c r="R14" s="91">
        <f t="shared" si="4"/>
        <v>0</v>
      </c>
      <c r="S14" s="89">
        <f t="shared" si="4"/>
        <v>1</v>
      </c>
      <c r="T14" s="90"/>
    </row>
    <row r="15" spans="2:20" ht="30" customHeight="1">
      <c r="B15" s="78" t="s">
        <v>84</v>
      </c>
      <c r="C15" s="122" t="s">
        <v>122</v>
      </c>
      <c r="D15" s="122" t="s">
        <v>86</v>
      </c>
      <c r="E15" s="124">
        <v>21</v>
      </c>
      <c r="F15" s="87" t="s">
        <v>65</v>
      </c>
      <c r="G15" s="125">
        <v>11</v>
      </c>
      <c r="H15" s="124">
        <v>21</v>
      </c>
      <c r="I15" s="87" t="s">
        <v>65</v>
      </c>
      <c r="J15" s="125">
        <v>13</v>
      </c>
      <c r="K15" s="124"/>
      <c r="L15" s="87" t="s">
        <v>65</v>
      </c>
      <c r="M15" s="83"/>
      <c r="N15" s="84">
        <f>E15+H15+K15</f>
        <v>42</v>
      </c>
      <c r="O15" s="85">
        <f>G15+J15+M15</f>
        <v>24</v>
      </c>
      <c r="P15" s="86">
        <f>IF(E15&gt;G15,1,0)+IF(H15&gt;J15,1,0)+IF(K15&gt;M15,1,0)</f>
        <v>2</v>
      </c>
      <c r="Q15" s="87">
        <f>IF(E15&lt;G15,1,0)+IF(H15&lt;J15,1,0)+IF(K15&lt;M15,1,0)</f>
        <v>0</v>
      </c>
      <c r="R15" s="91">
        <f t="shared" si="4"/>
        <v>1</v>
      </c>
      <c r="S15" s="89">
        <f t="shared" si="4"/>
        <v>0</v>
      </c>
      <c r="T15" s="90"/>
    </row>
    <row r="16" spans="2:20" ht="30" customHeight="1">
      <c r="B16" s="78" t="s">
        <v>87</v>
      </c>
      <c r="C16" s="122" t="s">
        <v>123</v>
      </c>
      <c r="D16" s="122" t="s">
        <v>89</v>
      </c>
      <c r="E16" s="124">
        <v>16</v>
      </c>
      <c r="F16" s="87" t="s">
        <v>65</v>
      </c>
      <c r="G16" s="125">
        <v>21</v>
      </c>
      <c r="H16" s="124">
        <v>18</v>
      </c>
      <c r="I16" s="87" t="s">
        <v>65</v>
      </c>
      <c r="J16" s="125">
        <v>21</v>
      </c>
      <c r="K16" s="124"/>
      <c r="L16" s="87" t="s">
        <v>65</v>
      </c>
      <c r="M16" s="83"/>
      <c r="N16" s="84">
        <f>E16+H16+K16</f>
        <v>34</v>
      </c>
      <c r="O16" s="85">
        <f>G16+J16+M16</f>
        <v>42</v>
      </c>
      <c r="P16" s="86">
        <f>IF(E16&gt;G16,1,0)+IF(H16&gt;J16,1,0)+IF(K16&gt;M16,1,0)</f>
        <v>0</v>
      </c>
      <c r="Q16" s="87">
        <f>IF(E16&lt;G16,1,0)+IF(H16&lt;J16,1,0)+IF(K16&lt;M16,1,0)</f>
        <v>2</v>
      </c>
      <c r="R16" s="91">
        <f t="shared" si="4"/>
        <v>0</v>
      </c>
      <c r="S16" s="89">
        <f t="shared" si="4"/>
        <v>1</v>
      </c>
      <c r="T16" s="90"/>
    </row>
    <row r="17" spans="2:20" ht="30" customHeight="1" thickBot="1">
      <c r="B17" s="92"/>
      <c r="C17" s="93"/>
      <c r="D17" s="93"/>
      <c r="E17" s="94"/>
      <c r="F17" s="95" t="s">
        <v>65</v>
      </c>
      <c r="G17" s="96"/>
      <c r="H17" s="94"/>
      <c r="I17" s="95" t="s">
        <v>65</v>
      </c>
      <c r="J17" s="96"/>
      <c r="K17" s="94"/>
      <c r="L17" s="95" t="s">
        <v>65</v>
      </c>
      <c r="M17" s="96"/>
      <c r="N17" s="97">
        <v>0</v>
      </c>
      <c r="O17" s="98">
        <v>0</v>
      </c>
      <c r="P17" s="99">
        <f>IF(E17&gt;G17,1,0)+IF(H17&gt;J17,1,0)+IF(K17&gt;M17,1,0)</f>
        <v>0</v>
      </c>
      <c r="Q17" s="95">
        <f>IF(E17&lt;G17,1,0)+IF(H17&lt;J17,1,0)+IF(K17&lt;M17,1,0)</f>
        <v>0</v>
      </c>
      <c r="R17" s="100">
        <f t="shared" si="4"/>
        <v>0</v>
      </c>
      <c r="S17" s="101">
        <f t="shared" si="4"/>
        <v>0</v>
      </c>
      <c r="T17" s="102"/>
    </row>
    <row r="18" spans="2:20" ht="34.5" customHeight="1" thickBot="1">
      <c r="B18" s="103" t="s">
        <v>90</v>
      </c>
      <c r="C18" s="136" t="str">
        <f>IF(R18&gt;S18,D4,IF(S18&gt;R18,D5,"remíza"))</f>
        <v>USK Plzeň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7"/>
      <c r="N18" s="104">
        <f aca="true" t="shared" si="5" ref="N18:S18">SUM(N9:N17)</f>
        <v>313</v>
      </c>
      <c r="O18" s="105">
        <f t="shared" si="5"/>
        <v>333</v>
      </c>
      <c r="P18" s="104">
        <f t="shared" si="5"/>
        <v>6</v>
      </c>
      <c r="Q18" s="105">
        <f t="shared" si="5"/>
        <v>12</v>
      </c>
      <c r="R18" s="104">
        <f t="shared" si="5"/>
        <v>2</v>
      </c>
      <c r="S18" s="105">
        <f t="shared" si="5"/>
        <v>6</v>
      </c>
      <c r="T18" s="107"/>
    </row>
    <row r="19" spans="2:20" ht="15">
      <c r="B19" s="108"/>
      <c r="C19" s="10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1" t="s">
        <v>91</v>
      </c>
    </row>
    <row r="20" spans="2:20" ht="12.75">
      <c r="B20" s="112" t="s">
        <v>92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</row>
    <row r="21" spans="2:20" ht="12.7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</row>
    <row r="22" spans="2:20" ht="19.5" customHeight="1">
      <c r="B22" s="113" t="s">
        <v>93</v>
      </c>
      <c r="C22" s="126" t="s">
        <v>124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</row>
    <row r="23" spans="2:20" ht="19.5" customHeight="1"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</row>
    <row r="24" spans="2:20" ht="12.75"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</row>
    <row r="25" spans="2:20" ht="12.75">
      <c r="B25" s="117" t="s">
        <v>94</v>
      </c>
      <c r="C25" s="109"/>
      <c r="D25" s="109"/>
      <c r="E25" s="117" t="s">
        <v>95</v>
      </c>
      <c r="F25" s="117"/>
      <c r="G25" s="117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</row>
    <row r="26" ht="12.75">
      <c r="B26" s="118"/>
    </row>
    <row r="27" ht="12.75">
      <c r="B27" s="118"/>
    </row>
    <row r="28" ht="12.75">
      <c r="B28" s="118"/>
    </row>
    <row r="29" ht="12.75">
      <c r="B29" s="119"/>
    </row>
    <row r="30" ht="12.75">
      <c r="B30" s="118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3" t="s">
        <v>44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2:20" ht="19.5" customHeight="1" thickBot="1">
      <c r="B3" s="55" t="s">
        <v>45</v>
      </c>
      <c r="C3" s="56"/>
      <c r="D3" s="154" t="s">
        <v>46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6"/>
      <c r="Q3" s="157" t="s">
        <v>47</v>
      </c>
      <c r="R3" s="158"/>
      <c r="S3" s="154" t="s">
        <v>48</v>
      </c>
      <c r="T3" s="159"/>
    </row>
    <row r="4" spans="2:20" ht="19.5" customHeight="1" thickTop="1">
      <c r="B4" s="57" t="s">
        <v>49</v>
      </c>
      <c r="C4" s="58"/>
      <c r="D4" s="160" t="s">
        <v>1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2"/>
      <c r="Q4" s="163" t="s">
        <v>50</v>
      </c>
      <c r="R4" s="164"/>
      <c r="S4" s="165" t="s">
        <v>51</v>
      </c>
      <c r="T4" s="166"/>
    </row>
    <row r="5" spans="2:20" ht="19.5" customHeight="1">
      <c r="B5" s="57" t="s">
        <v>52</v>
      </c>
      <c r="C5" s="59"/>
      <c r="D5" s="138" t="s">
        <v>22</v>
      </c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40"/>
      <c r="Q5" s="141" t="s">
        <v>53</v>
      </c>
      <c r="R5" s="142"/>
      <c r="S5" s="143" t="s">
        <v>107</v>
      </c>
      <c r="T5" s="144"/>
    </row>
    <row r="6" spans="2:20" ht="19.5" customHeight="1" thickBot="1">
      <c r="B6" s="60" t="s">
        <v>54</v>
      </c>
      <c r="C6" s="61"/>
      <c r="D6" s="145" t="s">
        <v>55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7"/>
      <c r="Q6" s="62"/>
      <c r="R6" s="63"/>
      <c r="S6" s="64" t="s">
        <v>0</v>
      </c>
      <c r="T6" s="65" t="s">
        <v>56</v>
      </c>
    </row>
    <row r="7" spans="2:20" ht="24.75" customHeight="1">
      <c r="B7" s="66"/>
      <c r="C7" s="67" t="str">
        <f>D4</f>
        <v>BKV Plzeň</v>
      </c>
      <c r="D7" s="67" t="str">
        <f>D5</f>
        <v>TJ Jiskra Nejdek</v>
      </c>
      <c r="E7" s="148" t="s">
        <v>57</v>
      </c>
      <c r="F7" s="149"/>
      <c r="G7" s="149"/>
      <c r="H7" s="149"/>
      <c r="I7" s="149"/>
      <c r="J7" s="149"/>
      <c r="K7" s="149"/>
      <c r="L7" s="149"/>
      <c r="M7" s="150"/>
      <c r="N7" s="151" t="s">
        <v>58</v>
      </c>
      <c r="O7" s="152"/>
      <c r="P7" s="151" t="s">
        <v>59</v>
      </c>
      <c r="Q7" s="152"/>
      <c r="R7" s="151" t="s">
        <v>60</v>
      </c>
      <c r="S7" s="152"/>
      <c r="T7" s="68" t="s">
        <v>61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78" t="s">
        <v>62</v>
      </c>
      <c r="C9" s="79" t="s">
        <v>96</v>
      </c>
      <c r="D9" s="80" t="s">
        <v>97</v>
      </c>
      <c r="E9" s="81">
        <v>12</v>
      </c>
      <c r="F9" s="82" t="s">
        <v>65</v>
      </c>
      <c r="G9" s="83">
        <v>21</v>
      </c>
      <c r="H9" s="81">
        <v>21</v>
      </c>
      <c r="I9" s="82" t="s">
        <v>65</v>
      </c>
      <c r="J9" s="83">
        <v>17</v>
      </c>
      <c r="K9" s="81">
        <v>21</v>
      </c>
      <c r="L9" s="82" t="s">
        <v>65</v>
      </c>
      <c r="M9" s="83">
        <v>12</v>
      </c>
      <c r="N9" s="84">
        <f aca="true" t="shared" si="0" ref="N9:N17">E9+H9+K9</f>
        <v>54</v>
      </c>
      <c r="O9" s="85">
        <f aca="true" t="shared" si="1" ref="O9:O17">G9+J9+M9</f>
        <v>50</v>
      </c>
      <c r="P9" s="86">
        <f aca="true" t="shared" si="2" ref="P9:P17">IF(E9&gt;G9,1,0)+IF(H9&gt;J9,1,0)+IF(K9&gt;M9,1,0)</f>
        <v>2</v>
      </c>
      <c r="Q9" s="87">
        <f aca="true" t="shared" si="3" ref="Q9:Q17">IF(E9&lt;G9,1,0)+IF(H9&lt;J9,1,0)+IF(K9&lt;M9,1,0)</f>
        <v>1</v>
      </c>
      <c r="R9" s="88">
        <f>IF(P9=2,1,0)</f>
        <v>1</v>
      </c>
      <c r="S9" s="89">
        <f>IF(Q9=2,1,0)</f>
        <v>0</v>
      </c>
      <c r="T9" s="90" t="s">
        <v>98</v>
      </c>
    </row>
    <row r="10" spans="2:20" ht="30" customHeight="1">
      <c r="B10" s="78" t="s">
        <v>67</v>
      </c>
      <c r="C10" s="79" t="s">
        <v>99</v>
      </c>
      <c r="D10" s="79" t="s">
        <v>108</v>
      </c>
      <c r="E10" s="81">
        <v>21</v>
      </c>
      <c r="F10" s="87" t="s">
        <v>65</v>
      </c>
      <c r="G10" s="83">
        <v>0</v>
      </c>
      <c r="H10" s="81">
        <v>21</v>
      </c>
      <c r="I10" s="87" t="s">
        <v>65</v>
      </c>
      <c r="J10" s="83">
        <v>0</v>
      </c>
      <c r="K10" s="81"/>
      <c r="L10" s="87" t="s">
        <v>65</v>
      </c>
      <c r="M10" s="83"/>
      <c r="N10" s="84">
        <f t="shared" si="0"/>
        <v>42</v>
      </c>
      <c r="O10" s="85">
        <f t="shared" si="1"/>
        <v>0</v>
      </c>
      <c r="P10" s="86">
        <f t="shared" si="2"/>
        <v>2</v>
      </c>
      <c r="Q10" s="87">
        <f t="shared" si="3"/>
        <v>0</v>
      </c>
      <c r="R10" s="91">
        <f aca="true" t="shared" si="4" ref="R10:S17">IF(P10=2,1,0)</f>
        <v>1</v>
      </c>
      <c r="S10" s="89">
        <f t="shared" si="4"/>
        <v>0</v>
      </c>
      <c r="T10" s="90"/>
    </row>
    <row r="11" spans="2:20" ht="30" customHeight="1">
      <c r="B11" s="78" t="s">
        <v>71</v>
      </c>
      <c r="C11" s="79" t="s">
        <v>72</v>
      </c>
      <c r="D11" s="79" t="s">
        <v>100</v>
      </c>
      <c r="E11" s="81">
        <v>13</v>
      </c>
      <c r="F11" s="87" t="s">
        <v>65</v>
      </c>
      <c r="G11" s="83">
        <v>21</v>
      </c>
      <c r="H11" s="81">
        <v>21</v>
      </c>
      <c r="I11" s="87" t="s">
        <v>65</v>
      </c>
      <c r="J11" s="83">
        <v>17</v>
      </c>
      <c r="K11" s="81">
        <v>17</v>
      </c>
      <c r="L11" s="87" t="s">
        <v>65</v>
      </c>
      <c r="M11" s="83">
        <v>21</v>
      </c>
      <c r="N11" s="84">
        <f t="shared" si="0"/>
        <v>51</v>
      </c>
      <c r="O11" s="85">
        <f t="shared" si="1"/>
        <v>59</v>
      </c>
      <c r="P11" s="86">
        <f t="shared" si="2"/>
        <v>1</v>
      </c>
      <c r="Q11" s="87">
        <f t="shared" si="3"/>
        <v>2</v>
      </c>
      <c r="R11" s="91">
        <f t="shared" si="4"/>
        <v>0</v>
      </c>
      <c r="S11" s="89">
        <f t="shared" si="4"/>
        <v>1</v>
      </c>
      <c r="T11" s="90" t="s">
        <v>70</v>
      </c>
    </row>
    <row r="12" spans="2:20" ht="30" customHeight="1">
      <c r="B12" s="78" t="s">
        <v>75</v>
      </c>
      <c r="C12" s="79" t="s">
        <v>101</v>
      </c>
      <c r="D12" s="79" t="s">
        <v>102</v>
      </c>
      <c r="E12" s="81">
        <v>21</v>
      </c>
      <c r="F12" s="87" t="s">
        <v>65</v>
      </c>
      <c r="G12" s="83">
        <v>15</v>
      </c>
      <c r="H12" s="81">
        <v>21</v>
      </c>
      <c r="I12" s="87" t="s">
        <v>65</v>
      </c>
      <c r="J12" s="83">
        <v>18</v>
      </c>
      <c r="K12" s="81"/>
      <c r="L12" s="87" t="s">
        <v>65</v>
      </c>
      <c r="M12" s="83"/>
      <c r="N12" s="84">
        <f t="shared" si="0"/>
        <v>42</v>
      </c>
      <c r="O12" s="85">
        <f t="shared" si="1"/>
        <v>33</v>
      </c>
      <c r="P12" s="86">
        <f t="shared" si="2"/>
        <v>2</v>
      </c>
      <c r="Q12" s="87">
        <f t="shared" si="3"/>
        <v>0</v>
      </c>
      <c r="R12" s="91">
        <f t="shared" si="4"/>
        <v>1</v>
      </c>
      <c r="S12" s="89">
        <f t="shared" si="4"/>
        <v>0</v>
      </c>
      <c r="T12" s="90" t="s">
        <v>103</v>
      </c>
    </row>
    <row r="13" spans="2:20" ht="30" customHeight="1">
      <c r="B13" s="78" t="s">
        <v>79</v>
      </c>
      <c r="C13" s="79" t="s">
        <v>80</v>
      </c>
      <c r="D13" s="79" t="s">
        <v>104</v>
      </c>
      <c r="E13" s="81">
        <v>22</v>
      </c>
      <c r="F13" s="87" t="s">
        <v>65</v>
      </c>
      <c r="G13" s="83">
        <v>20</v>
      </c>
      <c r="H13" s="81">
        <v>14</v>
      </c>
      <c r="I13" s="87" t="s">
        <v>65</v>
      </c>
      <c r="J13" s="83">
        <v>21</v>
      </c>
      <c r="K13" s="81">
        <v>26</v>
      </c>
      <c r="L13" s="87" t="s">
        <v>65</v>
      </c>
      <c r="M13" s="83">
        <v>24</v>
      </c>
      <c r="N13" s="84">
        <f t="shared" si="0"/>
        <v>62</v>
      </c>
      <c r="O13" s="85">
        <f t="shared" si="1"/>
        <v>65</v>
      </c>
      <c r="P13" s="86">
        <f t="shared" si="2"/>
        <v>2</v>
      </c>
      <c r="Q13" s="87">
        <f t="shared" si="3"/>
        <v>1</v>
      </c>
      <c r="R13" s="91">
        <f t="shared" si="4"/>
        <v>1</v>
      </c>
      <c r="S13" s="89">
        <f t="shared" si="4"/>
        <v>0</v>
      </c>
      <c r="T13" s="90" t="s">
        <v>66</v>
      </c>
    </row>
    <row r="14" spans="2:20" ht="30" customHeight="1">
      <c r="B14" s="78" t="s">
        <v>82</v>
      </c>
      <c r="C14" s="79" t="s">
        <v>70</v>
      </c>
      <c r="D14" s="79" t="s">
        <v>105</v>
      </c>
      <c r="E14" s="81">
        <v>21</v>
      </c>
      <c r="F14" s="87" t="s">
        <v>65</v>
      </c>
      <c r="G14" s="83">
        <v>12</v>
      </c>
      <c r="H14" s="81">
        <v>21</v>
      </c>
      <c r="I14" s="87" t="s">
        <v>65</v>
      </c>
      <c r="J14" s="83">
        <v>17</v>
      </c>
      <c r="K14" s="81"/>
      <c r="L14" s="87" t="s">
        <v>65</v>
      </c>
      <c r="M14" s="83"/>
      <c r="N14" s="84">
        <f t="shared" si="0"/>
        <v>42</v>
      </c>
      <c r="O14" s="85">
        <f t="shared" si="1"/>
        <v>29</v>
      </c>
      <c r="P14" s="86">
        <f t="shared" si="2"/>
        <v>2</v>
      </c>
      <c r="Q14" s="87">
        <f t="shared" si="3"/>
        <v>0</v>
      </c>
      <c r="R14" s="91">
        <f t="shared" si="4"/>
        <v>1</v>
      </c>
      <c r="S14" s="89">
        <f t="shared" si="4"/>
        <v>0</v>
      </c>
      <c r="T14" s="90" t="s">
        <v>88</v>
      </c>
    </row>
    <row r="15" spans="2:20" ht="30" customHeight="1">
      <c r="B15" s="78" t="s">
        <v>84</v>
      </c>
      <c r="C15" s="79" t="s">
        <v>81</v>
      </c>
      <c r="D15" s="79" t="s">
        <v>103</v>
      </c>
      <c r="E15" s="81">
        <v>15</v>
      </c>
      <c r="F15" s="87" t="s">
        <v>65</v>
      </c>
      <c r="G15" s="83">
        <v>21</v>
      </c>
      <c r="H15" s="81">
        <v>13</v>
      </c>
      <c r="I15" s="87" t="s">
        <v>65</v>
      </c>
      <c r="J15" s="83">
        <v>21</v>
      </c>
      <c r="K15" s="81"/>
      <c r="L15" s="87" t="s">
        <v>65</v>
      </c>
      <c r="M15" s="83"/>
      <c r="N15" s="84">
        <f>E15+H15+K15</f>
        <v>28</v>
      </c>
      <c r="O15" s="85">
        <f>G15+J15+M15</f>
        <v>42</v>
      </c>
      <c r="P15" s="86">
        <f>IF(E15&gt;G15,1,0)+IF(H15&gt;J15,1,0)+IF(K15&gt;M15,1,0)</f>
        <v>0</v>
      </c>
      <c r="Q15" s="87">
        <f>IF(E15&lt;G15,1,0)+IF(H15&lt;J15,1,0)+IF(K15&lt;M15,1,0)</f>
        <v>2</v>
      </c>
      <c r="R15" s="91">
        <f>IF(P15=2,1,0)</f>
        <v>0</v>
      </c>
      <c r="S15" s="89">
        <f>IF(Q15=2,1,0)</f>
        <v>1</v>
      </c>
      <c r="T15" s="90" t="s">
        <v>106</v>
      </c>
    </row>
    <row r="16" spans="2:20" ht="30" customHeight="1">
      <c r="B16" s="78" t="s">
        <v>87</v>
      </c>
      <c r="C16" s="79" t="s">
        <v>88</v>
      </c>
      <c r="D16" s="79" t="s">
        <v>98</v>
      </c>
      <c r="E16" s="81">
        <v>21</v>
      </c>
      <c r="F16" s="87" t="s">
        <v>65</v>
      </c>
      <c r="G16" s="83">
        <v>18</v>
      </c>
      <c r="H16" s="81">
        <v>21</v>
      </c>
      <c r="I16" s="87" t="s">
        <v>65</v>
      </c>
      <c r="J16" s="83">
        <v>23</v>
      </c>
      <c r="K16" s="81">
        <v>11</v>
      </c>
      <c r="L16" s="87" t="s">
        <v>65</v>
      </c>
      <c r="M16" s="83">
        <v>21</v>
      </c>
      <c r="N16" s="84">
        <f>E16+H16+K16</f>
        <v>53</v>
      </c>
      <c r="O16" s="85">
        <f>G16+J16+M16</f>
        <v>62</v>
      </c>
      <c r="P16" s="86">
        <f>IF(E16&gt;G16,1,0)+IF(H16&gt;J16,1,0)+IF(K16&gt;M16,1,0)</f>
        <v>1</v>
      </c>
      <c r="Q16" s="87">
        <f>IF(E16&lt;G16,1,0)+IF(H16&lt;J16,1,0)+IF(K16&lt;M16,1,0)</f>
        <v>2</v>
      </c>
      <c r="R16" s="91">
        <f>IF(P16=2,1,0)</f>
        <v>0</v>
      </c>
      <c r="S16" s="89">
        <f>IF(Q16=2,1,0)</f>
        <v>1</v>
      </c>
      <c r="T16" s="90" t="s">
        <v>105</v>
      </c>
    </row>
    <row r="17" spans="2:20" ht="30" customHeight="1" thickBot="1">
      <c r="B17" s="92"/>
      <c r="C17" s="93"/>
      <c r="D17" s="93"/>
      <c r="E17" s="94"/>
      <c r="F17" s="95" t="s">
        <v>65</v>
      </c>
      <c r="G17" s="96"/>
      <c r="H17" s="94"/>
      <c r="I17" s="95" t="s">
        <v>65</v>
      </c>
      <c r="J17" s="96"/>
      <c r="K17" s="94"/>
      <c r="L17" s="95" t="s">
        <v>65</v>
      </c>
      <c r="M17" s="96"/>
      <c r="N17" s="97">
        <f t="shared" si="0"/>
        <v>0</v>
      </c>
      <c r="O17" s="98">
        <f t="shared" si="1"/>
        <v>0</v>
      </c>
      <c r="P17" s="99">
        <f t="shared" si="2"/>
        <v>0</v>
      </c>
      <c r="Q17" s="95">
        <f t="shared" si="3"/>
        <v>0</v>
      </c>
      <c r="R17" s="100">
        <f t="shared" si="4"/>
        <v>0</v>
      </c>
      <c r="S17" s="101">
        <f t="shared" si="4"/>
        <v>0</v>
      </c>
      <c r="T17" s="102"/>
    </row>
    <row r="18" spans="2:20" ht="34.5" customHeight="1" thickBot="1">
      <c r="B18" s="103" t="s">
        <v>90</v>
      </c>
      <c r="C18" s="136" t="str">
        <f>IF(R18&gt;S18,D4,IF(S18&gt;R18,D5,"remíza"))</f>
        <v>BKV Plzeň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7"/>
      <c r="N18" s="104">
        <f aca="true" t="shared" si="5" ref="N18:S18">SUM(N9:N17)</f>
        <v>374</v>
      </c>
      <c r="O18" s="105">
        <f t="shared" si="5"/>
        <v>340</v>
      </c>
      <c r="P18" s="104">
        <f t="shared" si="5"/>
        <v>12</v>
      </c>
      <c r="Q18" s="106">
        <f t="shared" si="5"/>
        <v>8</v>
      </c>
      <c r="R18" s="104">
        <f t="shared" si="5"/>
        <v>5</v>
      </c>
      <c r="S18" s="105">
        <f t="shared" si="5"/>
        <v>3</v>
      </c>
      <c r="T18" s="107"/>
    </row>
    <row r="19" spans="2:20" ht="15">
      <c r="B19" s="108"/>
      <c r="C19" s="10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1" t="s">
        <v>91</v>
      </c>
    </row>
    <row r="20" spans="2:20" ht="12.75">
      <c r="B20" s="112" t="s">
        <v>92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</row>
    <row r="21" spans="2:20" ht="12.7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</row>
    <row r="22" spans="2:20" ht="19.5" customHeight="1">
      <c r="B22" s="113" t="s">
        <v>93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</row>
    <row r="23" spans="2:20" ht="19.5" customHeight="1"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</row>
    <row r="24" spans="2:20" ht="12.75"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</row>
    <row r="25" spans="2:20" ht="12.75">
      <c r="B25" s="117" t="s">
        <v>94</v>
      </c>
      <c r="C25" s="109"/>
      <c r="D25" s="109"/>
      <c r="E25" s="117" t="s">
        <v>95</v>
      </c>
      <c r="F25" s="117"/>
      <c r="G25" s="117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</row>
    <row r="26" ht="12.75">
      <c r="B26" s="118"/>
    </row>
    <row r="27" ht="12.75">
      <c r="B27" s="118"/>
    </row>
    <row r="28" ht="12.75">
      <c r="B28" s="118"/>
    </row>
    <row r="29" ht="12.75">
      <c r="B29" s="119"/>
    </row>
    <row r="30" ht="12.75">
      <c r="B30" s="118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3" t="s">
        <v>44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2:20" ht="19.5" customHeight="1" thickBot="1">
      <c r="B3" s="55" t="s">
        <v>45</v>
      </c>
      <c r="C3" s="56"/>
      <c r="D3" s="154" t="s">
        <v>46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6"/>
      <c r="Q3" s="157" t="s">
        <v>47</v>
      </c>
      <c r="R3" s="158"/>
      <c r="S3" s="154" t="s">
        <v>48</v>
      </c>
      <c r="T3" s="159"/>
    </row>
    <row r="4" spans="2:20" ht="19.5" customHeight="1" thickTop="1">
      <c r="B4" s="57" t="s">
        <v>49</v>
      </c>
      <c r="C4" s="58"/>
      <c r="D4" s="160" t="s">
        <v>13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2"/>
      <c r="Q4" s="163" t="s">
        <v>50</v>
      </c>
      <c r="R4" s="164"/>
      <c r="S4" s="165" t="s">
        <v>51</v>
      </c>
      <c r="T4" s="166"/>
    </row>
    <row r="5" spans="2:20" ht="19.5" customHeight="1">
      <c r="B5" s="57" t="s">
        <v>52</v>
      </c>
      <c r="C5" s="59"/>
      <c r="D5" s="138" t="s">
        <v>22</v>
      </c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40"/>
      <c r="Q5" s="141" t="s">
        <v>53</v>
      </c>
      <c r="R5" s="142"/>
      <c r="S5" s="143" t="s">
        <v>107</v>
      </c>
      <c r="T5" s="144"/>
    </row>
    <row r="6" spans="2:20" ht="19.5" customHeight="1" thickBot="1">
      <c r="B6" s="60" t="s">
        <v>54</v>
      </c>
      <c r="C6" s="61"/>
      <c r="D6" s="145" t="s">
        <v>111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7"/>
      <c r="Q6" s="62"/>
      <c r="R6" s="63"/>
      <c r="S6" s="64" t="s">
        <v>0</v>
      </c>
      <c r="T6" s="65" t="s">
        <v>56</v>
      </c>
    </row>
    <row r="7" spans="2:20" ht="24.75" customHeight="1">
      <c r="B7" s="66"/>
      <c r="C7" s="67" t="str">
        <f>D4</f>
        <v>TJ Sokol Doubravka A</v>
      </c>
      <c r="D7" s="67" t="str">
        <f>D5</f>
        <v>TJ Jiskra Nejdek</v>
      </c>
      <c r="E7" s="148" t="s">
        <v>57</v>
      </c>
      <c r="F7" s="149"/>
      <c r="G7" s="149"/>
      <c r="H7" s="149"/>
      <c r="I7" s="149"/>
      <c r="J7" s="149"/>
      <c r="K7" s="149"/>
      <c r="L7" s="149"/>
      <c r="M7" s="150"/>
      <c r="N7" s="151" t="s">
        <v>58</v>
      </c>
      <c r="O7" s="152"/>
      <c r="P7" s="151" t="s">
        <v>59</v>
      </c>
      <c r="Q7" s="152"/>
      <c r="R7" s="151" t="s">
        <v>60</v>
      </c>
      <c r="S7" s="152"/>
      <c r="T7" s="68" t="s">
        <v>61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78" t="s">
        <v>62</v>
      </c>
      <c r="C9" s="122" t="s">
        <v>112</v>
      </c>
      <c r="D9" s="123" t="s">
        <v>126</v>
      </c>
      <c r="E9" s="124">
        <v>23</v>
      </c>
      <c r="F9" s="82" t="s">
        <v>65</v>
      </c>
      <c r="G9" s="125">
        <v>25</v>
      </c>
      <c r="H9" s="124">
        <v>21</v>
      </c>
      <c r="I9" s="82" t="s">
        <v>65</v>
      </c>
      <c r="J9" s="125">
        <v>19</v>
      </c>
      <c r="K9" s="124">
        <v>18</v>
      </c>
      <c r="L9" s="82" t="s">
        <v>65</v>
      </c>
      <c r="M9" s="83">
        <v>21</v>
      </c>
      <c r="N9" s="84">
        <f aca="true" t="shared" si="0" ref="N9:N14">E9+H9+K9</f>
        <v>62</v>
      </c>
      <c r="O9" s="85">
        <f aca="true" t="shared" si="1" ref="O9:O14">G9+J9+M9</f>
        <v>65</v>
      </c>
      <c r="P9" s="86">
        <f aca="true" t="shared" si="2" ref="P9:P14">IF(E9&gt;G9,1,0)+IF(H9&gt;J9,1,0)+IF(K9&gt;M9,1,0)</f>
        <v>1</v>
      </c>
      <c r="Q9" s="87">
        <f aca="true" t="shared" si="3" ref="Q9:Q14">IF(E9&lt;G9,1,0)+IF(H9&lt;J9,1,0)+IF(K9&lt;M9,1,0)</f>
        <v>2</v>
      </c>
      <c r="R9" s="88">
        <f aca="true" t="shared" si="4" ref="R9:S17">IF(P9=2,1,0)</f>
        <v>0</v>
      </c>
      <c r="S9" s="89">
        <f t="shared" si="4"/>
        <v>1</v>
      </c>
      <c r="T9" s="90"/>
    </row>
    <row r="10" spans="2:20" ht="30" customHeight="1">
      <c r="B10" s="78" t="s">
        <v>67</v>
      </c>
      <c r="C10" s="122" t="s">
        <v>114</v>
      </c>
      <c r="D10" s="122" t="s">
        <v>108</v>
      </c>
      <c r="E10" s="124">
        <v>21</v>
      </c>
      <c r="F10" s="87" t="s">
        <v>65</v>
      </c>
      <c r="G10" s="125">
        <v>0</v>
      </c>
      <c r="H10" s="124">
        <v>21</v>
      </c>
      <c r="I10" s="87" t="s">
        <v>65</v>
      </c>
      <c r="J10" s="125">
        <v>0</v>
      </c>
      <c r="K10" s="124"/>
      <c r="L10" s="87" t="s">
        <v>65</v>
      </c>
      <c r="M10" s="83"/>
      <c r="N10" s="84">
        <f t="shared" si="0"/>
        <v>42</v>
      </c>
      <c r="O10" s="85">
        <f t="shared" si="1"/>
        <v>0</v>
      </c>
      <c r="P10" s="86">
        <f t="shared" si="2"/>
        <v>2</v>
      </c>
      <c r="Q10" s="87">
        <f t="shared" si="3"/>
        <v>0</v>
      </c>
      <c r="R10" s="91">
        <f t="shared" si="4"/>
        <v>1</v>
      </c>
      <c r="S10" s="89">
        <f t="shared" si="4"/>
        <v>0</v>
      </c>
      <c r="T10" s="90"/>
    </row>
    <row r="11" spans="2:20" ht="30" customHeight="1">
      <c r="B11" s="78" t="s">
        <v>71</v>
      </c>
      <c r="C11" s="122" t="s">
        <v>116</v>
      </c>
      <c r="D11" s="122" t="s">
        <v>127</v>
      </c>
      <c r="E11" s="124">
        <v>21</v>
      </c>
      <c r="F11" s="87" t="s">
        <v>65</v>
      </c>
      <c r="G11" s="125">
        <v>17</v>
      </c>
      <c r="H11" s="124">
        <v>21</v>
      </c>
      <c r="I11" s="87" t="s">
        <v>65</v>
      </c>
      <c r="J11" s="125">
        <v>9</v>
      </c>
      <c r="K11" s="124"/>
      <c r="L11" s="87" t="s">
        <v>65</v>
      </c>
      <c r="M11" s="83"/>
      <c r="N11" s="84">
        <f t="shared" si="0"/>
        <v>42</v>
      </c>
      <c r="O11" s="85">
        <f t="shared" si="1"/>
        <v>26</v>
      </c>
      <c r="P11" s="86">
        <f t="shared" si="2"/>
        <v>2</v>
      </c>
      <c r="Q11" s="87">
        <f t="shared" si="3"/>
        <v>0</v>
      </c>
      <c r="R11" s="91">
        <f t="shared" si="4"/>
        <v>1</v>
      </c>
      <c r="S11" s="89">
        <f t="shared" si="4"/>
        <v>0</v>
      </c>
      <c r="T11" s="90"/>
    </row>
    <row r="12" spans="2:20" ht="30" customHeight="1">
      <c r="B12" s="78" t="s">
        <v>75</v>
      </c>
      <c r="C12" s="122" t="s">
        <v>118</v>
      </c>
      <c r="D12" s="122" t="s">
        <v>128</v>
      </c>
      <c r="E12" s="124">
        <v>21</v>
      </c>
      <c r="F12" s="87" t="s">
        <v>65</v>
      </c>
      <c r="G12" s="125">
        <v>17</v>
      </c>
      <c r="H12" s="124">
        <v>21</v>
      </c>
      <c r="I12" s="87" t="s">
        <v>65</v>
      </c>
      <c r="J12" s="125">
        <v>11</v>
      </c>
      <c r="K12" s="124"/>
      <c r="L12" s="87" t="s">
        <v>65</v>
      </c>
      <c r="M12" s="83"/>
      <c r="N12" s="84">
        <f t="shared" si="0"/>
        <v>42</v>
      </c>
      <c r="O12" s="85">
        <f t="shared" si="1"/>
        <v>28</v>
      </c>
      <c r="P12" s="86">
        <f t="shared" si="2"/>
        <v>2</v>
      </c>
      <c r="Q12" s="87">
        <f t="shared" si="3"/>
        <v>0</v>
      </c>
      <c r="R12" s="91">
        <f t="shared" si="4"/>
        <v>1</v>
      </c>
      <c r="S12" s="89">
        <f t="shared" si="4"/>
        <v>0</v>
      </c>
      <c r="T12" s="90"/>
    </row>
    <row r="13" spans="2:20" ht="30" customHeight="1">
      <c r="B13" s="78" t="s">
        <v>79</v>
      </c>
      <c r="C13" s="122" t="s">
        <v>120</v>
      </c>
      <c r="D13" s="122" t="s">
        <v>104</v>
      </c>
      <c r="E13" s="124">
        <v>10</v>
      </c>
      <c r="F13" s="87" t="s">
        <v>65</v>
      </c>
      <c r="G13" s="125">
        <v>21</v>
      </c>
      <c r="H13" s="124">
        <v>12</v>
      </c>
      <c r="I13" s="87" t="s">
        <v>65</v>
      </c>
      <c r="J13" s="125">
        <v>21</v>
      </c>
      <c r="K13" s="124"/>
      <c r="L13" s="87" t="s">
        <v>65</v>
      </c>
      <c r="M13" s="83"/>
      <c r="N13" s="84">
        <f t="shared" si="0"/>
        <v>22</v>
      </c>
      <c r="O13" s="85">
        <f t="shared" si="1"/>
        <v>42</v>
      </c>
      <c r="P13" s="86">
        <f t="shared" si="2"/>
        <v>0</v>
      </c>
      <c r="Q13" s="87">
        <f t="shared" si="3"/>
        <v>2</v>
      </c>
      <c r="R13" s="91">
        <f t="shared" si="4"/>
        <v>0</v>
      </c>
      <c r="S13" s="89">
        <f t="shared" si="4"/>
        <v>1</v>
      </c>
      <c r="T13" s="90"/>
    </row>
    <row r="14" spans="2:20" ht="30" customHeight="1">
      <c r="B14" s="78" t="s">
        <v>82</v>
      </c>
      <c r="C14" s="122" t="s">
        <v>121</v>
      </c>
      <c r="D14" s="122" t="s">
        <v>129</v>
      </c>
      <c r="E14" s="124">
        <v>14</v>
      </c>
      <c r="F14" s="87" t="s">
        <v>65</v>
      </c>
      <c r="G14" s="125">
        <v>21</v>
      </c>
      <c r="H14" s="124">
        <v>21</v>
      </c>
      <c r="I14" s="87" t="s">
        <v>65</v>
      </c>
      <c r="J14" s="125">
        <v>17</v>
      </c>
      <c r="K14" s="124">
        <v>16</v>
      </c>
      <c r="L14" s="87" t="s">
        <v>65</v>
      </c>
      <c r="M14" s="83">
        <v>21</v>
      </c>
      <c r="N14" s="84">
        <f t="shared" si="0"/>
        <v>51</v>
      </c>
      <c r="O14" s="85">
        <f t="shared" si="1"/>
        <v>59</v>
      </c>
      <c r="P14" s="86">
        <f t="shared" si="2"/>
        <v>1</v>
      </c>
      <c r="Q14" s="87">
        <f t="shared" si="3"/>
        <v>2</v>
      </c>
      <c r="R14" s="91">
        <f t="shared" si="4"/>
        <v>0</v>
      </c>
      <c r="S14" s="89">
        <f t="shared" si="4"/>
        <v>1</v>
      </c>
      <c r="T14" s="90"/>
    </row>
    <row r="15" spans="2:20" ht="30" customHeight="1">
      <c r="B15" s="78" t="s">
        <v>84</v>
      </c>
      <c r="C15" s="122" t="s">
        <v>122</v>
      </c>
      <c r="D15" s="122" t="s">
        <v>130</v>
      </c>
      <c r="E15" s="124">
        <v>21</v>
      </c>
      <c r="F15" s="87" t="s">
        <v>65</v>
      </c>
      <c r="G15" s="125">
        <v>13</v>
      </c>
      <c r="H15" s="124">
        <v>21</v>
      </c>
      <c r="I15" s="87" t="s">
        <v>65</v>
      </c>
      <c r="J15" s="125">
        <v>19</v>
      </c>
      <c r="K15" s="124"/>
      <c r="L15" s="87" t="s">
        <v>65</v>
      </c>
      <c r="M15" s="83"/>
      <c r="N15" s="84">
        <f>E15+H15+K15</f>
        <v>42</v>
      </c>
      <c r="O15" s="85">
        <f>G15+J15+M15</f>
        <v>32</v>
      </c>
      <c r="P15" s="86">
        <f>IF(E15&gt;G15,1,0)+IF(H15&gt;J15,1,0)+IF(K15&gt;M15,1,0)</f>
        <v>2</v>
      </c>
      <c r="Q15" s="87">
        <f>IF(E15&lt;G15,1,0)+IF(H15&lt;J15,1,0)+IF(K15&lt;M15,1,0)</f>
        <v>0</v>
      </c>
      <c r="R15" s="91">
        <f t="shared" si="4"/>
        <v>1</v>
      </c>
      <c r="S15" s="89">
        <f t="shared" si="4"/>
        <v>0</v>
      </c>
      <c r="T15" s="90"/>
    </row>
    <row r="16" spans="2:20" ht="30" customHeight="1">
      <c r="B16" s="78" t="s">
        <v>87</v>
      </c>
      <c r="C16" s="122" t="s">
        <v>123</v>
      </c>
      <c r="D16" s="122" t="s">
        <v>98</v>
      </c>
      <c r="E16" s="124">
        <v>26</v>
      </c>
      <c r="F16" s="87" t="s">
        <v>65</v>
      </c>
      <c r="G16" s="125">
        <v>24</v>
      </c>
      <c r="H16" s="124">
        <v>21</v>
      </c>
      <c r="I16" s="87" t="s">
        <v>65</v>
      </c>
      <c r="J16" s="125">
        <v>11</v>
      </c>
      <c r="K16" s="124"/>
      <c r="L16" s="87" t="s">
        <v>65</v>
      </c>
      <c r="M16" s="83"/>
      <c r="N16" s="84">
        <f>E16+H16+K16</f>
        <v>47</v>
      </c>
      <c r="O16" s="85">
        <f>G16+J16+M16</f>
        <v>35</v>
      </c>
      <c r="P16" s="86">
        <f>IF(E16&gt;G16,1,0)+IF(H16&gt;J16,1,0)+IF(K16&gt;M16,1,0)</f>
        <v>2</v>
      </c>
      <c r="Q16" s="87">
        <f>IF(E16&lt;G16,1,0)+IF(H16&lt;J16,1,0)+IF(K16&lt;M16,1,0)</f>
        <v>0</v>
      </c>
      <c r="R16" s="91">
        <f t="shared" si="4"/>
        <v>1</v>
      </c>
      <c r="S16" s="89">
        <f t="shared" si="4"/>
        <v>0</v>
      </c>
      <c r="T16" s="90"/>
    </row>
    <row r="17" spans="2:20" ht="30" customHeight="1" thickBot="1">
      <c r="B17" s="92"/>
      <c r="C17" s="93"/>
      <c r="D17" s="93"/>
      <c r="E17" s="94"/>
      <c r="F17" s="95" t="s">
        <v>65</v>
      </c>
      <c r="G17" s="96"/>
      <c r="H17" s="94"/>
      <c r="I17" s="95" t="s">
        <v>65</v>
      </c>
      <c r="J17" s="96"/>
      <c r="K17" s="94"/>
      <c r="L17" s="95" t="s">
        <v>65</v>
      </c>
      <c r="M17" s="96"/>
      <c r="N17" s="97">
        <v>0</v>
      </c>
      <c r="O17" s="98">
        <v>0</v>
      </c>
      <c r="P17" s="99">
        <f>IF(E17&gt;G17,1,0)+IF(H17&gt;J17,1,0)+IF(K17&gt;M17,1,0)</f>
        <v>0</v>
      </c>
      <c r="Q17" s="95">
        <f>IF(E17&lt;G17,1,0)+IF(H17&lt;J17,1,0)+IF(K17&lt;M17,1,0)</f>
        <v>0</v>
      </c>
      <c r="R17" s="100">
        <f t="shared" si="4"/>
        <v>0</v>
      </c>
      <c r="S17" s="101">
        <f t="shared" si="4"/>
        <v>0</v>
      </c>
      <c r="T17" s="102"/>
    </row>
    <row r="18" spans="2:20" ht="34.5" customHeight="1" thickBot="1">
      <c r="B18" s="103" t="s">
        <v>90</v>
      </c>
      <c r="C18" s="136" t="str">
        <f>IF(R18&gt;S18,D4,IF(S18&gt;R18,D5,"remíza"))</f>
        <v>TJ Sokol Doubravka A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7"/>
      <c r="N18" s="104">
        <f aca="true" t="shared" si="5" ref="N18:S18">SUM(N9:N17)</f>
        <v>350</v>
      </c>
      <c r="O18" s="105">
        <f t="shared" si="5"/>
        <v>287</v>
      </c>
      <c r="P18" s="104">
        <f t="shared" si="5"/>
        <v>12</v>
      </c>
      <c r="Q18" s="105">
        <f t="shared" si="5"/>
        <v>6</v>
      </c>
      <c r="R18" s="104">
        <f t="shared" si="5"/>
        <v>5</v>
      </c>
      <c r="S18" s="105">
        <f t="shared" si="5"/>
        <v>3</v>
      </c>
      <c r="T18" s="107"/>
    </row>
    <row r="19" spans="2:20" ht="15">
      <c r="B19" s="108"/>
      <c r="C19" s="10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1" t="s">
        <v>91</v>
      </c>
    </row>
    <row r="20" spans="2:20" ht="12.75">
      <c r="B20" s="112" t="s">
        <v>92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</row>
    <row r="21" spans="2:20" ht="12.7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</row>
    <row r="22" spans="2:20" ht="19.5" customHeight="1">
      <c r="B22" s="113" t="s">
        <v>93</v>
      </c>
      <c r="C22" s="126" t="s">
        <v>124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</row>
    <row r="23" spans="2:20" ht="19.5" customHeight="1"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</row>
    <row r="24" spans="2:20" ht="12.75"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</row>
    <row r="25" spans="2:20" ht="12.75">
      <c r="B25" s="117" t="s">
        <v>94</v>
      </c>
      <c r="C25" s="109"/>
      <c r="D25" s="109"/>
      <c r="E25" s="117" t="s">
        <v>95</v>
      </c>
      <c r="F25" s="117"/>
      <c r="G25" s="117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</row>
    <row r="26" ht="12.75">
      <c r="B26" s="118"/>
    </row>
    <row r="27" ht="12.75">
      <c r="B27" s="118"/>
    </row>
    <row r="28" ht="12.75">
      <c r="B28" s="118"/>
    </row>
    <row r="29" ht="12.75">
      <c r="B29" s="119"/>
    </row>
    <row r="30" ht="12.75">
      <c r="B30" s="118"/>
    </row>
  </sheetData>
  <sheetProtection password="CC26" sheet="1"/>
  <mergeCells count="16">
    <mergeCell ref="B2:T2"/>
    <mergeCell ref="D3:P3"/>
    <mergeCell ref="Q3:R3"/>
    <mergeCell ref="S3:T3"/>
    <mergeCell ref="D4:P4"/>
    <mergeCell ref="Q4:R4"/>
    <mergeCell ref="S4:T4"/>
    <mergeCell ref="C18:M18"/>
    <mergeCell ref="D5:P5"/>
    <mergeCell ref="Q5:R5"/>
    <mergeCell ref="S5:T5"/>
    <mergeCell ref="D6:P6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54" customWidth="1"/>
    <col min="2" max="2" width="10.75390625" style="54" customWidth="1"/>
    <col min="3" max="4" width="32.75390625" style="54" customWidth="1"/>
    <col min="5" max="5" width="3.75390625" style="54" customWidth="1"/>
    <col min="6" max="6" width="0.875" style="54" customWidth="1"/>
    <col min="7" max="8" width="3.75390625" style="54" customWidth="1"/>
    <col min="9" max="9" width="0.875" style="54" customWidth="1"/>
    <col min="10" max="11" width="3.75390625" style="54" customWidth="1"/>
    <col min="12" max="12" width="0.875" style="54" customWidth="1"/>
    <col min="13" max="13" width="3.75390625" style="54" customWidth="1"/>
    <col min="14" max="19" width="5.75390625" style="54" customWidth="1"/>
    <col min="20" max="20" width="15.00390625" style="54" customWidth="1"/>
    <col min="21" max="21" width="2.25390625" style="54" customWidth="1"/>
    <col min="22" max="16384" width="9.125" style="54" customWidth="1"/>
  </cols>
  <sheetData>
    <row r="1" ht="8.25" customHeight="1"/>
    <row r="2" spans="2:20" ht="27" thickBot="1">
      <c r="B2" s="153" t="s">
        <v>44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</row>
    <row r="3" spans="2:20" ht="19.5" customHeight="1" thickBot="1">
      <c r="B3" s="55" t="s">
        <v>45</v>
      </c>
      <c r="C3" s="56"/>
      <c r="D3" s="154" t="s">
        <v>46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6"/>
      <c r="Q3" s="157" t="s">
        <v>47</v>
      </c>
      <c r="R3" s="158"/>
      <c r="S3" s="154" t="s">
        <v>48</v>
      </c>
      <c r="T3" s="159"/>
    </row>
    <row r="4" spans="2:20" ht="19.5" customHeight="1" thickTop="1">
      <c r="B4" s="57" t="s">
        <v>49</v>
      </c>
      <c r="C4" s="58"/>
      <c r="D4" s="160" t="s">
        <v>1</v>
      </c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2"/>
      <c r="Q4" s="163" t="s">
        <v>50</v>
      </c>
      <c r="R4" s="164"/>
      <c r="S4" s="165" t="s">
        <v>51</v>
      </c>
      <c r="T4" s="166"/>
    </row>
    <row r="5" spans="2:20" ht="19.5" customHeight="1">
      <c r="B5" s="57" t="s">
        <v>52</v>
      </c>
      <c r="C5" s="59"/>
      <c r="D5" s="138" t="s">
        <v>21</v>
      </c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40"/>
      <c r="Q5" s="141" t="s">
        <v>53</v>
      </c>
      <c r="R5" s="142"/>
      <c r="S5" s="143" t="s">
        <v>107</v>
      </c>
      <c r="T5" s="144"/>
    </row>
    <row r="6" spans="2:20" ht="19.5" customHeight="1" thickBot="1">
      <c r="B6" s="60" t="s">
        <v>54</v>
      </c>
      <c r="C6" s="61"/>
      <c r="D6" s="145" t="s">
        <v>55</v>
      </c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7"/>
      <c r="Q6" s="62"/>
      <c r="R6" s="63"/>
      <c r="S6" s="64" t="s">
        <v>0</v>
      </c>
      <c r="T6" s="65" t="s">
        <v>56</v>
      </c>
    </row>
    <row r="7" spans="2:20" ht="24.75" customHeight="1">
      <c r="B7" s="66"/>
      <c r="C7" s="67" t="str">
        <f>D4</f>
        <v>BKV Plzeň</v>
      </c>
      <c r="D7" s="67" t="str">
        <f>D5</f>
        <v>USK Plzeň</v>
      </c>
      <c r="E7" s="148" t="s">
        <v>57</v>
      </c>
      <c r="F7" s="149"/>
      <c r="G7" s="149"/>
      <c r="H7" s="149"/>
      <c r="I7" s="149"/>
      <c r="J7" s="149"/>
      <c r="K7" s="149"/>
      <c r="L7" s="149"/>
      <c r="M7" s="150"/>
      <c r="N7" s="151" t="s">
        <v>58</v>
      </c>
      <c r="O7" s="152"/>
      <c r="P7" s="151" t="s">
        <v>59</v>
      </c>
      <c r="Q7" s="152"/>
      <c r="R7" s="151" t="s">
        <v>60</v>
      </c>
      <c r="S7" s="152"/>
      <c r="T7" s="68" t="s">
        <v>61</v>
      </c>
    </row>
    <row r="8" spans="2:20" ht="9.75" customHeight="1" thickBot="1">
      <c r="B8" s="69"/>
      <c r="C8" s="70"/>
      <c r="D8" s="71"/>
      <c r="E8" s="72">
        <v>1</v>
      </c>
      <c r="F8" s="72"/>
      <c r="G8" s="72"/>
      <c r="H8" s="72">
        <v>2</v>
      </c>
      <c r="I8" s="72"/>
      <c r="J8" s="72"/>
      <c r="K8" s="72">
        <v>3</v>
      </c>
      <c r="L8" s="73"/>
      <c r="M8" s="74"/>
      <c r="N8" s="75"/>
      <c r="O8" s="76"/>
      <c r="P8" s="75"/>
      <c r="Q8" s="76"/>
      <c r="R8" s="75"/>
      <c r="S8" s="76"/>
      <c r="T8" s="77"/>
    </row>
    <row r="9" spans="2:20" ht="30" customHeight="1" thickTop="1">
      <c r="B9" s="78" t="s">
        <v>62</v>
      </c>
      <c r="C9" s="79" t="s">
        <v>63</v>
      </c>
      <c r="D9" s="80" t="s">
        <v>64</v>
      </c>
      <c r="E9" s="81">
        <v>15</v>
      </c>
      <c r="F9" s="82" t="s">
        <v>65</v>
      </c>
      <c r="G9" s="83">
        <v>21</v>
      </c>
      <c r="H9" s="81">
        <v>14</v>
      </c>
      <c r="I9" s="82" t="s">
        <v>65</v>
      </c>
      <c r="J9" s="83">
        <v>21</v>
      </c>
      <c r="K9" s="81"/>
      <c r="L9" s="82" t="s">
        <v>65</v>
      </c>
      <c r="M9" s="83"/>
      <c r="N9" s="84">
        <f aca="true" t="shared" si="0" ref="N9:N17">E9+H9+K9</f>
        <v>29</v>
      </c>
      <c r="O9" s="85">
        <f aca="true" t="shared" si="1" ref="O9:O17">G9+J9+M9</f>
        <v>42</v>
      </c>
      <c r="P9" s="86">
        <f aca="true" t="shared" si="2" ref="P9:P17">IF(E9&gt;G9,1,0)+IF(H9&gt;J9,1,0)+IF(K9&gt;M9,1,0)</f>
        <v>0</v>
      </c>
      <c r="Q9" s="87">
        <f aca="true" t="shared" si="3" ref="Q9:Q17">IF(E9&lt;G9,1,0)+IF(H9&lt;J9,1,0)+IF(K9&lt;M9,1,0)</f>
        <v>2</v>
      </c>
      <c r="R9" s="88">
        <f>IF(P9=2,1,0)</f>
        <v>0</v>
      </c>
      <c r="S9" s="89">
        <f>IF(Q9=2,1,0)</f>
        <v>1</v>
      </c>
      <c r="T9" s="90" t="s">
        <v>66</v>
      </c>
    </row>
    <row r="10" spans="2:20" ht="30" customHeight="1">
      <c r="B10" s="78" t="s">
        <v>67</v>
      </c>
      <c r="C10" s="79" t="s">
        <v>68</v>
      </c>
      <c r="D10" s="79" t="s">
        <v>69</v>
      </c>
      <c r="E10" s="81">
        <v>13</v>
      </c>
      <c r="F10" s="87" t="s">
        <v>65</v>
      </c>
      <c r="G10" s="83">
        <v>21</v>
      </c>
      <c r="H10" s="81">
        <v>16</v>
      </c>
      <c r="I10" s="87" t="s">
        <v>65</v>
      </c>
      <c r="J10" s="83">
        <v>21</v>
      </c>
      <c r="K10" s="81"/>
      <c r="L10" s="87" t="s">
        <v>65</v>
      </c>
      <c r="M10" s="83"/>
      <c r="N10" s="84">
        <f t="shared" si="0"/>
        <v>29</v>
      </c>
      <c r="O10" s="85">
        <f t="shared" si="1"/>
        <v>42</v>
      </c>
      <c r="P10" s="86">
        <f t="shared" si="2"/>
        <v>0</v>
      </c>
      <c r="Q10" s="87">
        <f t="shared" si="3"/>
        <v>2</v>
      </c>
      <c r="R10" s="91">
        <f aca="true" t="shared" si="4" ref="R10:S17">IF(P10=2,1,0)</f>
        <v>0</v>
      </c>
      <c r="S10" s="89">
        <f t="shared" si="4"/>
        <v>1</v>
      </c>
      <c r="T10" s="90" t="s">
        <v>70</v>
      </c>
    </row>
    <row r="11" spans="2:20" ht="30" customHeight="1">
      <c r="B11" s="78" t="s">
        <v>71</v>
      </c>
      <c r="C11" s="79" t="s">
        <v>72</v>
      </c>
      <c r="D11" s="79" t="s">
        <v>73</v>
      </c>
      <c r="E11" s="81">
        <v>23</v>
      </c>
      <c r="F11" s="87" t="s">
        <v>65</v>
      </c>
      <c r="G11" s="83">
        <v>21</v>
      </c>
      <c r="H11" s="81">
        <v>21</v>
      </c>
      <c r="I11" s="87" t="s">
        <v>65</v>
      </c>
      <c r="J11" s="83">
        <v>15</v>
      </c>
      <c r="K11" s="81"/>
      <c r="L11" s="87" t="s">
        <v>65</v>
      </c>
      <c r="M11" s="83"/>
      <c r="N11" s="84">
        <f t="shared" si="0"/>
        <v>44</v>
      </c>
      <c r="O11" s="85">
        <f t="shared" si="1"/>
        <v>36</v>
      </c>
      <c r="P11" s="86">
        <f t="shared" si="2"/>
        <v>2</v>
      </c>
      <c r="Q11" s="87">
        <f t="shared" si="3"/>
        <v>0</v>
      </c>
      <c r="R11" s="91">
        <f t="shared" si="4"/>
        <v>1</v>
      </c>
      <c r="S11" s="89">
        <f t="shared" si="4"/>
        <v>0</v>
      </c>
      <c r="T11" s="90" t="s">
        <v>74</v>
      </c>
    </row>
    <row r="12" spans="2:20" ht="30" customHeight="1">
      <c r="B12" s="78" t="s">
        <v>75</v>
      </c>
      <c r="C12" s="79" t="s">
        <v>76</v>
      </c>
      <c r="D12" s="79" t="s">
        <v>77</v>
      </c>
      <c r="E12" s="81">
        <v>10</v>
      </c>
      <c r="F12" s="87" t="s">
        <v>65</v>
      </c>
      <c r="G12" s="83">
        <v>21</v>
      </c>
      <c r="H12" s="81">
        <v>12</v>
      </c>
      <c r="I12" s="87" t="s">
        <v>65</v>
      </c>
      <c r="J12" s="83">
        <v>21</v>
      </c>
      <c r="K12" s="81"/>
      <c r="L12" s="87" t="s">
        <v>65</v>
      </c>
      <c r="M12" s="83"/>
      <c r="N12" s="84">
        <f t="shared" si="0"/>
        <v>22</v>
      </c>
      <c r="O12" s="85">
        <f t="shared" si="1"/>
        <v>42</v>
      </c>
      <c r="P12" s="86">
        <f t="shared" si="2"/>
        <v>0</v>
      </c>
      <c r="Q12" s="87">
        <f t="shared" si="3"/>
        <v>2</v>
      </c>
      <c r="R12" s="91">
        <f t="shared" si="4"/>
        <v>0</v>
      </c>
      <c r="S12" s="89">
        <f t="shared" si="4"/>
        <v>1</v>
      </c>
      <c r="T12" s="90" t="s">
        <v>78</v>
      </c>
    </row>
    <row r="13" spans="2:20" ht="30" customHeight="1">
      <c r="B13" s="78" t="s">
        <v>79</v>
      </c>
      <c r="C13" s="79" t="s">
        <v>80</v>
      </c>
      <c r="D13" s="79" t="s">
        <v>74</v>
      </c>
      <c r="E13" s="81">
        <v>18</v>
      </c>
      <c r="F13" s="87" t="s">
        <v>65</v>
      </c>
      <c r="G13" s="83">
        <v>21</v>
      </c>
      <c r="H13" s="81">
        <v>9</v>
      </c>
      <c r="I13" s="87" t="s">
        <v>65</v>
      </c>
      <c r="J13" s="83">
        <v>21</v>
      </c>
      <c r="K13" s="81"/>
      <c r="L13" s="87" t="s">
        <v>65</v>
      </c>
      <c r="M13" s="83"/>
      <c r="N13" s="84">
        <f t="shared" si="0"/>
        <v>27</v>
      </c>
      <c r="O13" s="85">
        <f t="shared" si="1"/>
        <v>42</v>
      </c>
      <c r="P13" s="86">
        <f t="shared" si="2"/>
        <v>0</v>
      </c>
      <c r="Q13" s="87">
        <f t="shared" si="3"/>
        <v>2</v>
      </c>
      <c r="R13" s="91">
        <f t="shared" si="4"/>
        <v>0</v>
      </c>
      <c r="S13" s="89">
        <f t="shared" si="4"/>
        <v>1</v>
      </c>
      <c r="T13" s="90" t="s">
        <v>81</v>
      </c>
    </row>
    <row r="14" spans="2:20" ht="30" customHeight="1">
      <c r="B14" s="78" t="s">
        <v>82</v>
      </c>
      <c r="C14" s="79" t="s">
        <v>70</v>
      </c>
      <c r="D14" s="79" t="s">
        <v>83</v>
      </c>
      <c r="E14" s="81">
        <v>21</v>
      </c>
      <c r="F14" s="87" t="s">
        <v>65</v>
      </c>
      <c r="G14" s="83">
        <v>18</v>
      </c>
      <c r="H14" s="81">
        <v>21</v>
      </c>
      <c r="I14" s="87" t="s">
        <v>65</v>
      </c>
      <c r="J14" s="83">
        <v>17</v>
      </c>
      <c r="K14" s="81"/>
      <c r="L14" s="87" t="s">
        <v>65</v>
      </c>
      <c r="M14" s="83"/>
      <c r="N14" s="84">
        <f t="shared" si="0"/>
        <v>42</v>
      </c>
      <c r="O14" s="85">
        <f t="shared" si="1"/>
        <v>35</v>
      </c>
      <c r="P14" s="86">
        <f t="shared" si="2"/>
        <v>2</v>
      </c>
      <c r="Q14" s="87">
        <f t="shared" si="3"/>
        <v>0</v>
      </c>
      <c r="R14" s="91">
        <f t="shared" si="4"/>
        <v>1</v>
      </c>
      <c r="S14" s="89">
        <f t="shared" si="4"/>
        <v>0</v>
      </c>
      <c r="T14" s="90" t="s">
        <v>81</v>
      </c>
    </row>
    <row r="15" spans="2:20" ht="30" customHeight="1">
      <c r="B15" s="78" t="s">
        <v>84</v>
      </c>
      <c r="C15" s="79" t="s">
        <v>66</v>
      </c>
      <c r="D15" s="79" t="s">
        <v>85</v>
      </c>
      <c r="E15" s="81">
        <v>21</v>
      </c>
      <c r="F15" s="87" t="s">
        <v>65</v>
      </c>
      <c r="G15" s="83">
        <v>18</v>
      </c>
      <c r="H15" s="81">
        <v>21</v>
      </c>
      <c r="I15" s="87" t="s">
        <v>65</v>
      </c>
      <c r="J15" s="83">
        <v>15</v>
      </c>
      <c r="K15" s="81"/>
      <c r="L15" s="87" t="s">
        <v>65</v>
      </c>
      <c r="M15" s="83"/>
      <c r="N15" s="84">
        <f>E15+H15+K15</f>
        <v>42</v>
      </c>
      <c r="O15" s="85">
        <f>G15+J15+M15</f>
        <v>33</v>
      </c>
      <c r="P15" s="86">
        <f>IF(E15&gt;G15,1,0)+IF(H15&gt;J15,1,0)+IF(K15&gt;M15,1,0)</f>
        <v>2</v>
      </c>
      <c r="Q15" s="87">
        <f>IF(E15&lt;G15,1,0)+IF(H15&lt;J15,1,0)+IF(K15&lt;M15,1,0)</f>
        <v>0</v>
      </c>
      <c r="R15" s="91">
        <f>IF(P15=2,1,0)</f>
        <v>1</v>
      </c>
      <c r="S15" s="89">
        <f>IF(Q15=2,1,0)</f>
        <v>0</v>
      </c>
      <c r="T15" s="90" t="s">
        <v>86</v>
      </c>
    </row>
    <row r="16" spans="2:20" ht="30" customHeight="1">
      <c r="B16" s="78" t="s">
        <v>87</v>
      </c>
      <c r="C16" s="79" t="s">
        <v>88</v>
      </c>
      <c r="D16" s="79" t="s">
        <v>89</v>
      </c>
      <c r="E16" s="81">
        <v>21</v>
      </c>
      <c r="F16" s="87" t="s">
        <v>65</v>
      </c>
      <c r="G16" s="83">
        <v>16</v>
      </c>
      <c r="H16" s="81">
        <v>10</v>
      </c>
      <c r="I16" s="87" t="s">
        <v>65</v>
      </c>
      <c r="J16" s="83">
        <v>21</v>
      </c>
      <c r="K16" s="81">
        <v>15</v>
      </c>
      <c r="L16" s="87" t="s">
        <v>65</v>
      </c>
      <c r="M16" s="83">
        <v>21</v>
      </c>
      <c r="N16" s="84">
        <f>E16+H16+K16</f>
        <v>46</v>
      </c>
      <c r="O16" s="85">
        <f>G16+J16+M16</f>
        <v>58</v>
      </c>
      <c r="P16" s="86">
        <f>IF(E16&gt;G16,1,0)+IF(H16&gt;J16,1,0)+IF(K16&gt;M16,1,0)</f>
        <v>1</v>
      </c>
      <c r="Q16" s="87">
        <f>IF(E16&lt;G16,1,0)+IF(H16&lt;J16,1,0)+IF(K16&lt;M16,1,0)</f>
        <v>2</v>
      </c>
      <c r="R16" s="91">
        <f>IF(P16=2,1,0)</f>
        <v>0</v>
      </c>
      <c r="S16" s="89">
        <f>IF(Q16=2,1,0)</f>
        <v>1</v>
      </c>
      <c r="T16" s="90" t="s">
        <v>66</v>
      </c>
    </row>
    <row r="17" spans="2:20" ht="30" customHeight="1" thickBot="1">
      <c r="B17" s="92"/>
      <c r="C17" s="93"/>
      <c r="D17" s="93"/>
      <c r="E17" s="94"/>
      <c r="F17" s="95" t="s">
        <v>65</v>
      </c>
      <c r="G17" s="96"/>
      <c r="H17" s="94"/>
      <c r="I17" s="95" t="s">
        <v>65</v>
      </c>
      <c r="J17" s="96"/>
      <c r="K17" s="94"/>
      <c r="L17" s="95" t="s">
        <v>65</v>
      </c>
      <c r="M17" s="96"/>
      <c r="N17" s="97">
        <f t="shared" si="0"/>
        <v>0</v>
      </c>
      <c r="O17" s="98">
        <f t="shared" si="1"/>
        <v>0</v>
      </c>
      <c r="P17" s="99">
        <f t="shared" si="2"/>
        <v>0</v>
      </c>
      <c r="Q17" s="95">
        <f t="shared" si="3"/>
        <v>0</v>
      </c>
      <c r="R17" s="100">
        <f t="shared" si="4"/>
        <v>0</v>
      </c>
      <c r="S17" s="101">
        <f t="shared" si="4"/>
        <v>0</v>
      </c>
      <c r="T17" s="102"/>
    </row>
    <row r="18" spans="2:20" ht="34.5" customHeight="1" thickBot="1">
      <c r="B18" s="103" t="s">
        <v>90</v>
      </c>
      <c r="C18" s="136" t="str">
        <f>IF(R18&gt;S18,D4,IF(S18&gt;R18,D5,"remíza"))</f>
        <v>USK Plzeň</v>
      </c>
      <c r="D18" s="136"/>
      <c r="E18" s="136"/>
      <c r="F18" s="136"/>
      <c r="G18" s="136"/>
      <c r="H18" s="136"/>
      <c r="I18" s="136"/>
      <c r="J18" s="136"/>
      <c r="K18" s="136"/>
      <c r="L18" s="136"/>
      <c r="M18" s="137"/>
      <c r="N18" s="104">
        <f aca="true" t="shared" si="5" ref="N18:S18">SUM(N9:N17)</f>
        <v>281</v>
      </c>
      <c r="O18" s="105">
        <f t="shared" si="5"/>
        <v>330</v>
      </c>
      <c r="P18" s="104">
        <f t="shared" si="5"/>
        <v>7</v>
      </c>
      <c r="Q18" s="106">
        <f t="shared" si="5"/>
        <v>10</v>
      </c>
      <c r="R18" s="104">
        <f t="shared" si="5"/>
        <v>3</v>
      </c>
      <c r="S18" s="105">
        <f t="shared" si="5"/>
        <v>5</v>
      </c>
      <c r="T18" s="107"/>
    </row>
    <row r="19" spans="2:20" ht="15">
      <c r="B19" s="108"/>
      <c r="C19" s="109"/>
      <c r="D19" s="109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1" t="s">
        <v>91</v>
      </c>
    </row>
    <row r="20" spans="2:20" ht="12.75">
      <c r="B20" s="112" t="s">
        <v>92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</row>
    <row r="21" spans="2:20" ht="12.7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</row>
    <row r="22" spans="2:20" ht="19.5" customHeight="1">
      <c r="B22" s="113" t="s">
        <v>93</v>
      </c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</row>
    <row r="23" spans="2:20" ht="19.5" customHeight="1">
      <c r="B23" s="115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</row>
    <row r="24" spans="2:20" ht="12.75"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</row>
    <row r="25" spans="2:20" ht="12.75">
      <c r="B25" s="117" t="s">
        <v>94</v>
      </c>
      <c r="C25" s="109"/>
      <c r="D25" s="109"/>
      <c r="E25" s="117" t="s">
        <v>95</v>
      </c>
      <c r="F25" s="117"/>
      <c r="G25" s="117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</row>
    <row r="26" ht="12.75">
      <c r="B26" s="118"/>
    </row>
    <row r="27" ht="12.75">
      <c r="B27" s="118"/>
    </row>
    <row r="28" ht="12.75">
      <c r="B28" s="118"/>
    </row>
    <row r="29" ht="12.75">
      <c r="B29" s="119"/>
    </row>
    <row r="30" ht="12.75">
      <c r="B30" s="118"/>
    </row>
  </sheetData>
  <sheetProtection password="CC26" sheet="1"/>
  <mergeCells count="16">
    <mergeCell ref="C18:M18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zapis_OPA.xls</dc:title>
  <dc:subject>OPA 2016/17</dc:subject>
  <dc:creator>ZpčBaS</dc:creator>
  <cp:keywords/>
  <dc:description>Zápis o utkání smíšených družstev - OPA</dc:description>
  <cp:lastModifiedBy>ZBS</cp:lastModifiedBy>
  <cp:lastPrinted>2022-10-15T09:37:58Z</cp:lastPrinted>
  <dcterms:created xsi:type="dcterms:W3CDTF">1996-11-18T12:18:44Z</dcterms:created>
  <dcterms:modified xsi:type="dcterms:W3CDTF">2022-10-25T00:12:13Z</dcterms:modified>
  <cp:category/>
  <cp:version/>
  <cp:contentType/>
  <cp:contentStatus/>
</cp:coreProperties>
</file>